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16" yWindow="65416" windowWidth="29040" windowHeight="1584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<sst xmlns="http://schemas.openxmlformats.org/spreadsheetml/2006/main" count="7469" uniqueCount="1555">
  <si>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</si>
  <si>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</si>
  <si>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</si>
  <si>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</si>
  <si>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</si>
  <si>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</si>
  <si>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</si>
  <si>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</si>
  <si>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</si>
  <si>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</si>
  <si>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</si>
  <si>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</si>
  <si>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</si>
  <si>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</si>
  <si>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</si>
  <si>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</si>
  <si>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</si>
  <si>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</si>
  <si>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</si>
  <si>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</si>
  <si>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</si>
  <si>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</si>
  <si>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</si>
  <si>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</si>
  <si>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</si>
  <si>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</si>
  <si>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</si>
  <si>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</si>
  <si>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</si>
  <si>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</si>
  <si>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</si>
  <si>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</si>
  <si>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</si>
  <si>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</si>
  <si>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</si>
  <si>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</si>
  <si>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</si>
  <si>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</si>
  <si>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</si>
  <si>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</si>
  <si>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</si>
  <si>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</si>
  <si>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</si>
  <si>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</si>
  <si>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</si>
  <si>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</si>
  <si>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</si>
  <si>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</si>
  <si>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</si>
  <si>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</si>
  <si>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</si>
  <si>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</si>
  <si>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</si>
  <si>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</si>
  <si>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</si>
  <si>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</si>
  <si>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</si>
  <si>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</si>
  <si>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</si>
  <si>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</si>
  <si>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</si>
  <si>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</si>
  <si>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</si>
  <si>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</si>
  <si>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</si>
  <si>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</si>
  <si>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</si>
  <si>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</si>
  <si>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</si>
  <si>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</si>
  <si>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</si>
  <si>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</si>
  <si>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</si>
  <si>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</si>
  <si>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</si>
  <si>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</si>
  <si>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</si>
  <si>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</si>
  <si>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</si>
  <si>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</si>
  <si>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</si>
  <si>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</si>
  <si>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</si>
  <si>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</si>
  <si>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</si>
  <si>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</si>
  <si>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</si>
  <si>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</si>
  <si>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</si>
  <si>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</si>
  <si>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</si>
  <si>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</si>
  <si>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</si>
  <si>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</si>
  <si>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</si>
  <si>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</si>
  <si>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</si>
  <si>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</si>
  <si>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</si>
  <si>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</si>
  <si>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</si>
  <si>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</si>
  <si>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</si>
  <si>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</si>
  <si>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</si>
  <si>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</si>
  <si>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</si>
  <si>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</si>
  <si>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</si>
  <si>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</si>
  <si>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</si>
  <si>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</si>
  <si>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</si>
  <si>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</si>
  <si>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</si>
  <si>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</si>
  <si>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</si>
  <si>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</si>
  <si>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</si>
  <si>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</si>
  <si>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</si>
  <si>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</si>
  <si>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</si>
  <si>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</si>
  <si>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</si>
  <si>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</si>
  <si>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</si>
  <si>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</si>
  <si>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</si>
  <si>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</si>
  <si>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</si>
  <si>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</si>
  <si>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</si>
  <si>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</si>
  <si>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</si>
  <si>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</si>
  <si>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</si>
  <si>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</si>
  <si>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</si>
  <si>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</si>
  <si>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</si>
  <si>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</si>
  <si>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</si>
  <si>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</si>
  <si>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</si>
  <si>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</si>
  <si>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</si>
  <si>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</si>
  <si>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</si>
  <si>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</si>
  <si>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</si>
  <si>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</si>
  <si>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</si>
  <si>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</si>
  <si>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</si>
  <si>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</si>
  <si>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</si>
  <si>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</si>
  <si>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</si>
  <si>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</si>
  <si>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</si>
  <si>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</si>
  <si>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</si>
  <si>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</si>
  <si>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</si>
  <si>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</si>
  <si>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</si>
  <si>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</si>
  <si>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</si>
  <si>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</si>
  <si>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</si>
  <si>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</si>
  <si>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</si>
  <si>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</si>
  <si>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 /&gt;
      &lt;/setting&gt;
      &lt;setting name="BrandLogo" serializeAs="String"&gt;
        &lt;value&gt;http://www.smrfoundation.org/wp-content/uploads/2011/09/328-Social-Media-Research-Foundation-Logo.jpg&lt;/value</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</si>
  <si>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</si>
  <si>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</si>
  <si>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</si>
  <si>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</si>
  <si>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</si>
  <si>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</si>
  <si>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</si>
  <si>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</si>
  <si>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</si>
  <si>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</si>
  <si>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</si>
  <si>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</si>
  <si>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</si>
  <si>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</si>
  <si>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</si>
  <si>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</si>
  <si>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</si>
  <si>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</si>
  <si>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</si>
  <si>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</si>
  <si>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</si>
  <si>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&gt;
      &lt;/setting&gt;
      &lt;setting name="Hashtag" serializeAs="String"&gt;
        &lt;value&gt;#NodeXL&lt;/value&gt;
      &lt;/setting&gt;
      &lt;setting name="ActionURL" serializeAs="String"&gt;
        &lt;value&gt;http://www.smrfoundation.org/nodexl/features/&lt;/value&gt;
      &lt;/setting&gt;
      &lt;setting name="BrandURL" serializeAs="String"&gt;
        &lt;value&gt;https://www.smrfoundation.org&lt;/value&gt;
      &lt;/setting&gt;
    &lt;/ExportDataUserSettings&gt;
    &lt;ImportDataUserSettings&gt;
      &lt;setting name="ClearTablesBeforeImport" serializeAs="String"&gt;
        &lt;value&gt;True&lt;/value&gt;
      &lt;/setting&gt;
      &lt;setting name="AutomateAfterImport" serializeAs="String"&gt;
        &lt;value&gt;False&lt;/value&gt;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t>
  </si>
  <si>
    <t>Autofill Workbook Results</t>
  </si>
  <si>
    <t>Graph History</t>
  </si>
  <si>
    <t>Relationship</t>
  </si>
  <si>
    <t>Type</t>
  </si>
  <si>
    <t>Network Level</t>
  </si>
  <si>
    <t>PrimeTimeRussia</t>
  </si>
  <si>
    <t>crosstalkrules</t>
  </si>
  <si>
    <t>rtsportnews</t>
  </si>
  <si>
    <t>ActualidadRT</t>
  </si>
  <si>
    <t>rtarabic.ru</t>
  </si>
  <si>
    <t>352777161408936_Occupy Wall Street Community</t>
  </si>
  <si>
    <t>moscowout</t>
  </si>
  <si>
    <t>BreakingTheSet</t>
  </si>
  <si>
    <t>GoingUndergroundRT</t>
  </si>
  <si>
    <t>TechUpdateRT</t>
  </si>
  <si>
    <t>RTUKnews</t>
  </si>
  <si>
    <t>WatchingTheHawks</t>
  </si>
  <si>
    <t>RTvids</t>
  </si>
  <si>
    <t>StanCollymoreShow</t>
  </si>
  <si>
    <t>XinhuaNewsAgency</t>
  </si>
  <si>
    <t>RTnews</t>
  </si>
  <si>
    <t>OccupyWallSt</t>
  </si>
  <si>
    <t>292885458050_Mauricio Ampuero</t>
  </si>
  <si>
    <t>mexicanoenrusia</t>
  </si>
  <si>
    <t>elZoomRT</t>
  </si>
  <si>
    <t>KeiserReportES</t>
  </si>
  <si>
    <t>esRTmedia</t>
  </si>
  <si>
    <t>RTdocumentales</t>
  </si>
  <si>
    <t>MariaStarostinaTV</t>
  </si>
  <si>
    <t>JournalistAbbyMartin</t>
  </si>
  <si>
    <t>LeeCampComedian</t>
  </si>
  <si>
    <t>redactedtonight</t>
  </si>
  <si>
    <t>rtdeutsch</t>
  </si>
  <si>
    <t>JournalistManuelRapalo</t>
  </si>
  <si>
    <t>jesseventura</t>
  </si>
  <si>
    <t>SimoneReports</t>
  </si>
  <si>
    <t>AlexeyYaroshevsky</t>
  </si>
  <si>
    <t>OnContactRT</t>
  </si>
  <si>
    <t>RTAmerica</t>
  </si>
  <si>
    <t>LarryKing</t>
  </si>
  <si>
    <t>edschultzshow</t>
  </si>
  <si>
    <t>erinade2020</t>
  </si>
  <si>
    <t>abbyfeldmanlive</t>
  </si>
  <si>
    <t>manilachanreports</t>
  </si>
  <si>
    <t>ICYMIvideo</t>
  </si>
  <si>
    <t>KeiserReport</t>
  </si>
  <si>
    <t>360RT</t>
  </si>
  <si>
    <t>StarmusFestival</t>
  </si>
  <si>
    <t>RTQusara</t>
  </si>
  <si>
    <t>RTArtOfLife</t>
  </si>
  <si>
    <t>RTRussian</t>
  </si>
  <si>
    <t>RT.InoTV</t>
  </si>
  <si>
    <t>RTDru</t>
  </si>
  <si>
    <t>RTPlayArabic</t>
  </si>
  <si>
    <t>RTPanorama</t>
  </si>
  <si>
    <t>RTRihla</t>
  </si>
  <si>
    <t>rtarabic.sport</t>
  </si>
  <si>
    <t>RTArabicKnowledge</t>
  </si>
  <si>
    <t>rtonlinearabic</t>
  </si>
  <si>
    <t>anissanaouai</t>
  </si>
  <si>
    <t>RTDocumentary</t>
  </si>
  <si>
    <t>WorldsApart.RT</t>
  </si>
  <si>
    <t>detainedvoices</t>
  </si>
  <si>
    <t>RealMariaFinoshina</t>
  </si>
  <si>
    <t>120911184697046_María Rodríguez Abalde</t>
  </si>
  <si>
    <t>RtMadrid</t>
  </si>
  <si>
    <t>RTviral</t>
  </si>
  <si>
    <t>RTfuturo</t>
  </si>
  <si>
    <t>Oratv</t>
  </si>
  <si>
    <t>ThomHartmannProgram</t>
  </si>
  <si>
    <t>190992137602967_The Big Picture with Thom Hartmann</t>
  </si>
  <si>
    <t>ameeradavid7</t>
  </si>
  <si>
    <t>BoomBustRT</t>
  </si>
  <si>
    <t>harrison.writedowns</t>
  </si>
  <si>
    <t>LarryKingNow</t>
  </si>
  <si>
    <t>Ruptly</t>
  </si>
  <si>
    <t>therealjfod</t>
  </si>
  <si>
    <t>TheResident</t>
  </si>
  <si>
    <t>rtamericaslawyer</t>
  </si>
  <si>
    <t>natasha.sweatte</t>
  </si>
  <si>
    <t>Romanovs100</t>
  </si>
  <si>
    <t>NSamizdat</t>
  </si>
  <si>
    <t>karina.hassan.rt</t>
  </si>
  <si>
    <t>RTFrance</t>
  </si>
  <si>
    <t>FactsRT</t>
  </si>
  <si>
    <t>RTDocFilms</t>
  </si>
  <si>
    <t>Page likes Page</t>
  </si>
  <si>
    <t>Page Like</t>
  </si>
  <si>
    <t>TwoPointFive</t>
  </si>
  <si>
    <t>Two</t>
  </si>
  <si>
    <t>OnePointFive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</si>
  <si>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</si>
  <si>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</si>
  <si>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</si>
  <si>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</si>
  <si>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</si>
  <si>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</si>
  <si>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</si>
  <si>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</si>
  <si>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</si>
  <si>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</si>
  <si>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</si>
  <si>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</si>
  <si>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</si>
  <si>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</si>
  <si>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</si>
  <si>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</si>
  <si>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</si>
  <si>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</si>
  <si>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</si>
  <si>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</si>
  <si>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</si>
  <si>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</si>
  <si>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</si>
  <si>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</si>
  <si>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</si>
  <si>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</si>
  <si>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</si>
  <si>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</si>
  <si>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</si>
  <si>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</si>
  <si>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</si>
  <si>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</si>
  <si>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</si>
  <si>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</si>
  <si>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</si>
  <si>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</si>
  <si>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</si>
  <si>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</si>
  <si>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</si>
  <si>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</si>
  <si>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</si>
  <si>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</si>
  <si>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</si>
  <si>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</si>
  <si>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</si>
  <si>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</si>
  <si>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</si>
  <si>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</si>
  <si>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</si>
  <si>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</si>
  <si>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</si>
  <si>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</si>
  <si>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</si>
  <si>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</si>
  <si>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</si>
  <si>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</si>
  <si>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</si>
  <si>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</si>
  <si>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</si>
  <si>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</si>
  <si>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</si>
  <si>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</si>
  <si>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</si>
  <si>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</si>
  <si>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</si>
  <si>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</si>
  <si>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</si>
  <si>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</si>
  <si>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</si>
  <si>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</si>
  <si>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</si>
  <si>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</si>
  <si>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</si>
  <si>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</si>
  <si>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</si>
  <si>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</si>
  <si>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</si>
  <si>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</si>
  <si>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</si>
  <si>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</si>
  <si>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</si>
  <si>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</si>
  <si>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</si>
  <si>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</si>
  <si>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</si>
  <si>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</si>
  <si>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</si>
  <si>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</si>
  <si>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</si>
  <si>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</si>
  <si>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https://www.facebook.com/179148697265</t>
  </si>
  <si>
    <t>https://www.facebook.com/137767151365</t>
  </si>
  <si>
    <t>https://www.facebook.com/132264586832553</t>
  </si>
  <si>
    <t>https://www.facebook.com/178702392149447</t>
  </si>
  <si>
    <t>https://www.facebook.com/296334033272</t>
  </si>
  <si>
    <t>https://www.facebook.com/151600248227631</t>
  </si>
  <si>
    <t>https://www.facebook.com/352777161408936</t>
  </si>
  <si>
    <t>https://www.facebook.com/170329152982875</t>
  </si>
  <si>
    <t>https://www.facebook.com/412574755470651</t>
  </si>
  <si>
    <t>https://www.facebook.com/733746603308715</t>
  </si>
  <si>
    <t>https://www.facebook.com/239821006223693</t>
  </si>
  <si>
    <t>https://www.facebook.com/1405726646383881</t>
  </si>
  <si>
    <t>https://www.facebook.com/1569047640017379</t>
  </si>
  <si>
    <t>https://www.facebook.com/1038359576174295</t>
  </si>
  <si>
    <t>https://www.facebook.com/1883744455274900</t>
  </si>
  <si>
    <t>https://www.facebook.com/338109312883186</t>
  </si>
  <si>
    <t>https://www.facebook.com/326683984410</t>
  </si>
  <si>
    <t>https://www.facebook.com/163415163698059</t>
  </si>
  <si>
    <t>https://www.facebook.com/184749301592842</t>
  </si>
  <si>
    <t>https://www.facebook.com/199792500077367</t>
  </si>
  <si>
    <t>https://www.facebook.com/401866213281846</t>
  </si>
  <si>
    <t>https://www.facebook.com/1616542088578698</t>
  </si>
  <si>
    <t>https://www.facebook.com/115157255321182</t>
  </si>
  <si>
    <t>https://www.facebook.com/292885458050</t>
  </si>
  <si>
    <t>https://www.facebook.com/121889684553341</t>
  </si>
  <si>
    <t>https://www.facebook.com/882592238497857</t>
  </si>
  <si>
    <t>https://www.facebook.com/983067238497760</t>
  </si>
  <si>
    <t>https://www.facebook.com/1617180398564925</t>
  </si>
  <si>
    <t>https://www.facebook.com/748645601988049</t>
  </si>
  <si>
    <t>https://www.facebook.com/120911184697046</t>
  </si>
  <si>
    <t>https://www.facebook.com/291649884283855</t>
  </si>
  <si>
    <t>https://www.facebook.com/137254146931398</t>
  </si>
  <si>
    <t>https://www.facebook.com/136845393791176</t>
  </si>
  <si>
    <t>https://www.facebook.com/438569186541152</t>
  </si>
  <si>
    <t>https://www.facebook.com/224579920995628</t>
  </si>
  <si>
    <t>https://www.facebook.com/108248262571903</t>
  </si>
  <si>
    <t>https://www.facebook.com/1539623949596580</t>
  </si>
  <si>
    <t>https://www.facebook.com/472061332924101</t>
  </si>
  <si>
    <t>https://www.facebook.com/1519475801662375</t>
  </si>
  <si>
    <t>https://www.facebook.com/138233432870955</t>
  </si>
  <si>
    <t>https://www.facebook.com/166676473490245</t>
  </si>
  <si>
    <t>https://www.facebook.com/1746182652295139</t>
  </si>
  <si>
    <t>https://www.facebook.com/213707945765150</t>
  </si>
  <si>
    <t>https://www.facebook.com/81154649664</t>
  </si>
  <si>
    <t>https://www.facebook.com/339517382757822</t>
  </si>
  <si>
    <t>https://www.facebook.com/113201214447</t>
  </si>
  <si>
    <t>https://www.facebook.com/190992137602967</t>
  </si>
  <si>
    <t>https://www.facebook.com/31709165325</t>
  </si>
  <si>
    <t>https://www.facebook.com/240289516137714</t>
  </si>
  <si>
    <t>https://www.facebook.com/543381822398966</t>
  </si>
  <si>
    <t>https://www.facebook.com/109985342498414</t>
  </si>
  <si>
    <t>https://www.facebook.com/200168116743492</t>
  </si>
  <si>
    <t>https://www.facebook.com/182360998555425</t>
  </si>
  <si>
    <t>https://www.facebook.com/187177991483457</t>
  </si>
  <si>
    <t>https://www.facebook.com/114266998644379</t>
  </si>
  <si>
    <t>https://www.facebook.com/156467278245055</t>
  </si>
  <si>
    <t>https://www.facebook.com/1129323697089073</t>
  </si>
  <si>
    <t>https://www.facebook.com/296444663871933</t>
  </si>
  <si>
    <t>https://www.facebook.com/552738918075145</t>
  </si>
  <si>
    <t>https://www.facebook.com/1416627408576336</t>
  </si>
  <si>
    <t>https://www.facebook.com/240228462761886</t>
  </si>
  <si>
    <t>https://www.facebook.com/1702413816673079</t>
  </si>
  <si>
    <t>https://www.facebook.com/372857346067226</t>
  </si>
  <si>
    <t>https://www.facebook.com/865129766923869</t>
  </si>
  <si>
    <t>https://www.facebook.com/773393882670654</t>
  </si>
  <si>
    <t>https://www.facebook.com/1261169067322029</t>
  </si>
  <si>
    <t>https://www.facebook.com/261042971249451</t>
  </si>
  <si>
    <t>https://www.facebook.com/219170188264683</t>
  </si>
  <si>
    <t>https://www.facebook.com/253089211472504</t>
  </si>
  <si>
    <t>https://www.facebook.com/252054911619224</t>
  </si>
  <si>
    <t>https://www.facebook.com/422713234468288</t>
  </si>
  <si>
    <t>https://www.facebook.com/133283433353535</t>
  </si>
  <si>
    <t>https://www.facebook.com/1536715766560953</t>
  </si>
  <si>
    <t>https://www.facebook.com/1676950802549876</t>
  </si>
  <si>
    <t>https://www.facebook.com/1770471159909229</t>
  </si>
  <si>
    <t>https://www.facebook.com/274792962638143</t>
  </si>
  <si>
    <t>https://www.facebook.com/420197968057799</t>
  </si>
  <si>
    <t>https://www.facebook.com/256291548161326</t>
  </si>
  <si>
    <t>https://www.facebook.com/294371471063470</t>
  </si>
  <si>
    <t>https://www.facebook.com/303805550081059</t>
  </si>
  <si>
    <t>https://www.facebook.com/557167277696078</t>
  </si>
  <si>
    <t>https://scontent.xx.fbcdn.net/v/t1.0-1/c0.25.50.50a/p50x50/10421983_10152735003422266_6105917721445415774_n.jpg?_nc_cat=104&amp;_nc_ht=scontent.xx&amp;oh=77120105eadef4ed2ee764bffb167942&amp;oe=5CDB07F0</t>
  </si>
  <si>
    <t>https://scontent.xx.fbcdn.net/v/t1.0-1/p50x50/27858106_10155133160956366_7072636609001536072_n.jpg?_nc_cat=102&amp;_nc_ht=scontent.xx&amp;oh=355df608eadc5a86a5b066e390ceaf8e&amp;oe=5CDB60EA</t>
  </si>
  <si>
    <t>https://scontent.xx.fbcdn.net/v/t1.0-1/p50x50/19511416_1530651580327173_7226249469830006297_n.jpg?_nc_cat=105&amp;_nc_ht=scontent.xx&amp;oh=7fff5a76edd154b1c8b8d354f1ac4d45&amp;oe=5CEB3779</t>
  </si>
  <si>
    <t>https://scontent.xx.fbcdn.net/v/t1.0-1/p50x50/37307357_2052016788151322_1023548654335557632_n.jpg?_nc_cat=103&amp;_nc_ht=scontent.xx&amp;oh=ff066f7481fa0377a74bf9725df07464&amp;oe=5CDE1597</t>
  </si>
  <si>
    <t>https://scontent.xx.fbcdn.net/v/t1.0-1/p50x50/13166009_10154353758618273_6888984908299324534_n.png?_nc_cat=1&amp;_nc_ht=scontent.xx&amp;oh=20ba82dffd403ad7440b79413437a163&amp;oe=5CEE3451</t>
  </si>
  <si>
    <t>https://scontent.xx.fbcdn.net/v/t1.0-1/p50x50/10320565_768455293208787_768714956131862463_n.png?_nc_cat=1&amp;_nc_ht=scontent.xx&amp;oh=e971a6f1b87ac62cbecd3d55dc8d263c&amp;oe=5CF535DD</t>
  </si>
  <si>
    <t>https://scontent.xx.fbcdn.net/v/t1.0-1/c12.12.155.155a/s50x50/420772_352777591408893_1718815133_n.jpg?_nc_cat=111&amp;_nc_ht=scontent.xx&amp;oh=10a8f94be6c524eab573e5ccb9b64c43&amp;oe=5CE54E4D</t>
  </si>
  <si>
    <t>https://scontent.xx.fbcdn.net/v/t1.0-1/c110.39.488.488a/s50x50/67714_170330046316119_2068309_n.jpg?_nc_cat=100&amp;_nc_ht=scontent.xx&amp;oh=19b8ded8bd788cdf3543ce79c0f6879b&amp;oe=5CF11784</t>
  </si>
  <si>
    <t>https://scontent.xx.fbcdn.net/v/t1.0-1/c18.18.221.221a/s50x50/217123_515002565227869_2092265517_n.jpg?_nc_cat=100&amp;_nc_ht=scontent.xx&amp;oh=f8868d8fad56c0ce45e79a8a5be34052&amp;oe=5CE47535</t>
  </si>
  <si>
    <t>https://scontent.xx.fbcdn.net/v/t1.0-1/p50x50/49748514_2484892941527397_6170724297510748160_n.jpg?_nc_cat=110&amp;_nc_ht=scontent.xx&amp;oh=8bbff312b8607c8194a578a9e1a83d4d&amp;oe=5CE67D94</t>
  </si>
  <si>
    <t>https://scontent.xx.fbcdn.net/v/t1.0-1/p50x50/10485388_258018904403903_8691694654355851912_n.png?_nc_cat=100&amp;_nc_ht=scontent.xx&amp;oh=956cab73ad346d7278709ac30783ba5a&amp;oe=5CF2373D</t>
  </si>
  <si>
    <t>https://scontent.xx.fbcdn.net/v/t1.0-1/p50x50/16003027_1712297045726838_7170424896364876758_n.png?_nc_cat=1&amp;_nc_ht=scontent.xx&amp;oh=2c9eb1bce558b67bd6d069e276504a9b&amp;oe=5CECB191</t>
  </si>
  <si>
    <t>https://scontent.xx.fbcdn.net/v/t1.0-1/p50x50/29541006_2083149045273900_4317178496032964608_n.png?_nc_cat=101&amp;_nc_ht=scontent.xx&amp;oh=df464e641f1412aea82fdb6e7bad9117&amp;oe=5D2612F7</t>
  </si>
  <si>
    <t>https://scontent.xx.fbcdn.net/v/t1.0-1/p50x50/10405380_1038364906173762_5075901660816107188_n.png?_nc_cat=1&amp;_nc_ht=scontent.xx&amp;oh=e6c8cbcd5f91daae74a0fe72dc757b16&amp;oe=5CE654D6</t>
  </si>
  <si>
    <t>https://scontent.xx.fbcdn.net/v/t1.0-1/p50x50/22886324_1883768581939154_2872463242776678110_n.jpg?_nc_cat=106&amp;_nc_ht=scontent.xx&amp;oh=53ae7e03c965ac8189f9e158fe2848b2&amp;oe=5CE923FA</t>
  </si>
  <si>
    <t>https://scontent.xx.fbcdn.net/v/t1.0-1/p50x50/16641110_1592728780754560_7909747240000812543_n.png?_nc_cat=1&amp;_nc_ht=scontent.xx&amp;oh=5748a8d0c847d72204a877230ea930d3&amp;oe=5D259F6D</t>
  </si>
  <si>
    <t>https://scontent.xx.fbcdn.net/v/t1.0-1/p50x50/32191752_10156735167129411_7093083350553853952_n.png?_nc_cat=1&amp;_nc_ht=scontent.xx&amp;oh=7039b92f6b2aac114594405c800fad3f&amp;oe=5CE248CF</t>
  </si>
  <si>
    <t>https://scontent.xx.fbcdn.net/v/t1.0-1/p50x50/29513096_1830173227022236_7965095810823810898_n.jpg?_nc_cat=103&amp;_nc_ht=scontent.xx&amp;oh=4a4513816c905bc2eae99f248473c34d&amp;oe=5CECFAD1</t>
  </si>
  <si>
    <t>https://scontent.xx.fbcdn.net/v/t1.0-1/c12.0.50.50a/p50x50/10959313_847797211954711_1316889855289365423_n.jpg?_nc_cat=107&amp;_nc_ht=scontent.xx&amp;oh=846d9b1d7a1a5c3fb635d5ee04ac3fef&amp;oe=5CE25458</t>
  </si>
  <si>
    <t>https://scontent.xx.fbcdn.net/v/t1.0-1/p50x50/13524388_1118277874895487_1890953362403467851_n.png?_nc_cat=1&amp;_nc_ht=scontent.xx&amp;oh=6674b9b5358f5e391367d3ff6e6e4905&amp;oe=5CDA7B8C</t>
  </si>
  <si>
    <t>https://scontent.xx.fbcdn.net/v/t1.0-1/c22.0.50.50a/p50x50/1509180_682196501915481_7020929059007318308_n.png?_nc_cat=111&amp;_nc_ht=scontent.xx&amp;oh=b2de0eaffa51f27f937374efb1108fa6&amp;oe=5D275358</t>
  </si>
  <si>
    <t>https://scontent.xx.fbcdn.net/v/t1.0-1/c0.0.50.50a/p50x50/10527351_1616542381912002_457083621054985597_n.jpg?_nc_cat=107&amp;_nc_ht=scontent.xx&amp;oh=08bb4a0aeea23fa4c7cfbc77d2f10c79&amp;oe=5D2242C2</t>
  </si>
  <si>
    <t>https://scontent.xx.fbcdn.net/v/t1.0-1/p50x50/15697221_576049549231948_3819551630270303738_n.jpg?_nc_cat=103&amp;_nc_ht=scontent.xx&amp;oh=bd94cb821d4c729574540fe6d4c64b63&amp;oe=5D270017</t>
  </si>
  <si>
    <t>https://scontent.xx.fbcdn.net/v/t1.0-1/p50x50/10615556_10152442595918051_601896683209242492_n.jpg?_nc_cat=105&amp;_nc_ht=scontent.xx&amp;oh=63663d0d9a00df16d5e80e5601f023bd&amp;oe=5D246E98</t>
  </si>
  <si>
    <t>https://scontent.xx.fbcdn.net/v/t1.0-1/p50x50/13726626_1283965435012421_6543820909486082387_n.jpg?_nc_cat=104&amp;_nc_ht=scontent.xx&amp;oh=74924c3571d28b93272f1c3abdcb653f&amp;oe=5CF7CFC8</t>
  </si>
  <si>
    <t>https://scontent.xx.fbcdn.net/v/t1.0-1/p50x50/17098428_1256020364488374_531161224572561492_n.jpg?_nc_cat=102&amp;_nc_ht=scontent.xx&amp;oh=3acb49bdc3089a7ac8529f4b176fbe9c&amp;oe=5D23CD29</t>
  </si>
  <si>
    <t>https://scontent.xx.fbcdn.net/v/t1.0-1/p50x50/25152415_994090587395425_2790371375884957447_n.png?_nc_cat=104&amp;_nc_ht=scontent.xx&amp;oh=98414209ae4bef8abb23378379d9ecb7&amp;oe=5CE0D598</t>
  </si>
  <si>
    <t>https://scontent.xx.fbcdn.net/v/t1.0-1/p50x50/24174374_2028051007477860_3606883300955906132_n.png?_nc_cat=1&amp;_nc_ht=scontent.xx&amp;oh=f664e7cd778d55905c49d0a3df28fa93&amp;oe=5CE0687C</t>
  </si>
  <si>
    <t>https://scontent.xx.fbcdn.net/v/t1.0-1/p50x50/23795662_748647138654562_5197847581860961244_n.png?_nc_cat=105&amp;_nc_ht=scontent.xx&amp;oh=9424b0dc283329c7f6bf86a0d0067a5b&amp;oe=5CF77AAE</t>
  </si>
  <si>
    <t>https://scontent.xx.fbcdn.net/v/t1.0-1/p50x50/12745637_906859786102178_7935104107784792820_n.jpg?_nc_cat=108&amp;_nc_ht=scontent.xx&amp;oh=fe79105ea2ce5b9138ef7229a6296c47&amp;oe=5CE23A02</t>
  </si>
  <si>
    <t>https://scontent.xx.fbcdn.net/v/t1.0-1/c146.38.481.481a/s50x50/69533_291651764283667_1837779677_n.png?_nc_cat=107&amp;_nc_ht=scontent.xx&amp;oh=11a42a8e11160edd17faf8a154f6bb3c&amp;oe=5CF2E1CC</t>
  </si>
  <si>
    <t>https://scontent.xx.fbcdn.net/v/t1.0-1/p50x50/23844574_138141053509374_2424402198613428752_n.png?_nc_cat=1&amp;_nc_ht=scontent.xx&amp;oh=83a68e65f7da0da58d93a79acb48bbe5&amp;oe=5CE6CF44</t>
  </si>
  <si>
    <t>https://scontent.xx.fbcdn.net/v/t1.0-1/p50x50/27331658_136877770454605_8704510280832895056_n.jpg?_nc_cat=102&amp;_nc_ht=scontent.xx&amp;oh=a97592e2f04b3f11487de8269d0721b3&amp;oe=5CE3780D</t>
  </si>
  <si>
    <t>https://scontent.xx.fbcdn.net/v/t1.0-1/p50x50/23794781_438570576541013_49376629363941529_n.png?_nc_cat=1&amp;_nc_ht=scontent.xx&amp;oh=1ea18aa5b48a239db514ff2564fb265e&amp;oe=5CF31956</t>
  </si>
  <si>
    <t>https://scontent.xx.fbcdn.net/v/t1.0-1/c12.0.50.50a/p50x50/12631511_892535567533390_738006383550630536_n.jpg?_nc_cat=101&amp;_nc_ht=scontent.xx&amp;oh=091e2057fa3bf5973a9ac9ec40d6725c&amp;oe=5D2706DD</t>
  </si>
  <si>
    <t>https://scontent.xx.fbcdn.net/v/t1.0-1/p50x50/50210418_2244297708966937_60237311463391232_n.png?_nc_cat=102&amp;_nc_ht=scontent.xx&amp;oh=c81b94a6840c32e117f5cbc3b1b45f94&amp;oe=5CE892DE</t>
  </si>
  <si>
    <t>https://scontent.xx.fbcdn.net/v/t1.0-1/p50x50/28379829_2455663941325905_3646438423794842051_n.jpg?_nc_cat=107&amp;_nc_ht=scontent.xx&amp;oh=0d5d0ea9af6d56cc5385f685178fbca2&amp;oe=5CDD0580</t>
  </si>
  <si>
    <t>https://scontent.xx.fbcdn.net/v/t1.0-1/p50x50/37247951_1334025283394364_876398092612534272_n.png?_nc_cat=1&amp;_nc_ht=scontent.xx&amp;oh=4e6aa49b0ad4b9e04d20ed5fb84544fb&amp;oe=5D2577FF</t>
  </si>
  <si>
    <t>https://scontent.xx.fbcdn.net/v/t1.0-1/c14.0.50.50a/p50x50/20638289_1941144142828870_1766702707993695280_n.jpg?_nc_cat=106&amp;_nc_ht=scontent.xx&amp;oh=07e0620d8f5a0854454a66d148fe5f49&amp;oe=5CF10787</t>
  </si>
  <si>
    <t>https://scontent.xx.fbcdn.net/v/t1.0-1/p50x50/21317567_1872595602768054_3860823824761364060_n.jpg?_nc_cat=111&amp;_nc_ht=scontent.xx&amp;oh=5c4d5e6e5b859e0faeab37e95f62cf8a&amp;oe=5D279905</t>
  </si>
  <si>
    <t>https://scontent.xx.fbcdn.net/v/t1.0-1/p50x50/17795996_860603367430882_9065079349777232297_n.jpg?_nc_cat=104&amp;_nc_ht=scontent.xx&amp;oh=d627d2a2e33aca94c5447e62526ee75b&amp;oe=5CF908A2</t>
  </si>
  <si>
    <t>https://scontent.xx.fbcdn.net/v/t1.0-1/p50x50/40187722_2231773367069396_3223491634184323072_n.jpg?_nc_cat=103&amp;_nc_ht=scontent.xx&amp;oh=af993ca318a0d8a1fef3e365b86dc8b9&amp;oe=5CDCD628</t>
  </si>
  <si>
    <t>https://scontent.xx.fbcdn.net/v/t1.0-1/p50x50/42782825_504144700054805_1736221700271374336_n.jpg?_nc_cat=101&amp;_nc_ht=scontent.xx&amp;oh=21bf04768148f5c8aaa30b55a2e5c9a3&amp;oe=5CE26EBE</t>
  </si>
  <si>
    <t>https://scontent.xx.fbcdn.net/v/t1.0-1/c19.0.50.50a/p50x50/12243031_10153835176089665_6374319428468909152_n.jpg?_nc_cat=105&amp;_nc_ht=scontent.xx&amp;oh=57fd1131317c25a7d4d1a0002da1950b&amp;oe=5CE360F0</t>
  </si>
  <si>
    <t>https://scontent.xx.fbcdn.net/v/t1.0-1/p50x50/1623621_660722707303953_1987653216_n.jpg?_nc_cat=106&amp;_nc_ht=scontent.xx&amp;oh=9577ecf07bd950bb37865020b150db88&amp;oe=5CF6FF84</t>
  </si>
  <si>
    <t>https://scontent.xx.fbcdn.net/v/t1.0-1/p50x50/197243_10150135152479448_6393252_n.jpg?_nc_cat=103&amp;_nc_ht=scontent.xx&amp;oh=35d1c3bd7ef0991fd595a48d7b7154e3&amp;oe=5D26512E</t>
  </si>
  <si>
    <t>https://external.xx.fbcdn.net/safe_image.php?d=AQBHN1FvZtILO2dP&amp;w=50&amp;h=50&amp;url=http%3A%2F%2Fupload.wikimedia.org%2Fwikipedia%2Fen%2Fa%2Fa6%2FThe_Big_Picture_with_Thom_Hartmann_logo.jpg&amp;cfs=1&amp;fallback=hub_tv&amp;f&amp;_nc_hash=AQDRuXhs1jRmIvTs</t>
  </si>
  <si>
    <t>https://scontent.xx.fbcdn.net/v/t1.0-1/c218.31.364.364a/s50x50/560063_10151431176815326_698960136_n.jpg?_nc_cat=103&amp;_nc_ht=scontent.xx&amp;oh=2a92eda7ac24d8f18d94aedb8329210d&amp;oe=5CF725D5</t>
  </si>
  <si>
    <t>https://scontent.xx.fbcdn.net/v/t1.0-1/p50x50/16114609_739388372894490_3724587678116200825_n.jpg?_nc_cat=100&amp;_nc_ht=scontent.xx&amp;oh=dda32f12055d97c3f5daa931935db56b&amp;oe=5CF8703F</t>
  </si>
  <si>
    <t>https://scontent.xx.fbcdn.net/v/t1.0-1/p50x50/1383824_551518361585312_2123620514_n.jpg?_nc_cat=100&amp;_nc_ht=scontent.xx&amp;oh=29d3547a72b4a7fcd832cc593b6ec697&amp;oe=5CF378F5</t>
  </si>
  <si>
    <t>https://scontent.xx.fbcdn.net/v/t1.0-1/c30.17.216.216a/s50x50/581538_163811657115782_2061352876_n.jpg?_nc_cat=106&amp;_nc_ht=scontent.xx&amp;oh=190731877ebc9f3156e8b8c967190c1b&amp;oe=5CF3D2A6</t>
  </si>
  <si>
    <t>https://scontent.xx.fbcdn.net/v/t1.0-1/p50x50/27657230_1634362349990721_2848928052312000961_n.png?_nc_cat=101&amp;_nc_ht=scontent.xx&amp;oh=1f934c5960bd60e16b685137e0a21028&amp;oe=5D226386</t>
  </si>
  <si>
    <t>https://scontent.xx.fbcdn.net/v/t1.0-1/p50x50/39109208_1039883086136541_8914043943826489344_n.jpg?_nc_cat=101&amp;_nc_ht=scontent.xx&amp;oh=28da79037ecc42abb8912b94ec5676a6&amp;oe=5D284E23</t>
  </si>
  <si>
    <t>https://scontent.xx.fbcdn.net/v/t1.0-1/p50x50/13528742_515321965335723_2074200230340046845_n.jpg?_nc_cat=102&amp;_nc_ht=scontent.xx&amp;oh=83d93d124dded802fc74ff141c5336aa&amp;oe=5D2709D6</t>
  </si>
  <si>
    <t>https://scontent.xx.fbcdn.net/v/t1.0-1/p50x50/13419030_1111826528888416_2732614126670087334_n.png?_nc_cat=101&amp;_nc_ht=scontent.xx&amp;oh=f624c9746e333168cc6c39372b406f25&amp;oe=5CDB2ED2</t>
  </si>
  <si>
    <t>https://scontent.xx.fbcdn.net/v/t1.0-1/p50x50/26229932_156849478206835_784743481760306067_n.png?_nc_cat=103&amp;_nc_ht=scontent.xx&amp;oh=a5433e184043904bbe677e16b6fe6c83&amp;oe=5D28DE94</t>
  </si>
  <si>
    <t>https://scontent.xx.fbcdn.net/v/t1.0-1/p50x50/12670814_1144774002210709_7621036899387644985_n.png?_nc_cat=111&amp;_nc_ht=scontent.xx&amp;oh=e339e40ac8a39342cb10b94620b4c9ed&amp;oe=5CEA9ABD</t>
  </si>
  <si>
    <t>https://scontent.xx.fbcdn.net/v/t1.0-1/p50x50/10514693_300324120150654_1927711642610165818_n.jpg?_nc_cat=107&amp;_nc_ht=scontent.xx&amp;oh=df8cc27366233b1fd10f941a9ed699c7&amp;oe=5CED8BE5</t>
  </si>
  <si>
    <t>https://scontent.xx.fbcdn.net/v/t1.0-1/p50x50/52188185_2637373349611681_2832506493348085760_n.png?_nc_cat=1&amp;_nc_ht=scontent.xx&amp;oh=6d6b8b9e0f7081aaf0063d2d4f74a7e9&amp;oe=5D2602E7</t>
  </si>
  <si>
    <t>https://scontent.xx.fbcdn.net/v/t1.0-1/p50x50/29177780_1994543077451430_3678964025201890757_n.png?_nc_cat=110&amp;_nc_ht=scontent.xx&amp;oh=ae05ad82f6c02ddb2cbbcc3a8a0a5765&amp;oe=5D221D52</t>
  </si>
  <si>
    <t>https://scontent.xx.fbcdn.net/v/t1.0-1/p50x50/45232389_1962962830488432_4322620155172487168_n.jpg?_nc_cat=1&amp;_nc_ht=scontent.xx&amp;oh=c609c50afbb5ca372b95feee712fc433&amp;oe=5CE0D45C</t>
  </si>
  <si>
    <t>https://scontent.xx.fbcdn.net/v/t1.0-1/c0.0.50.50a/p50x50/13344760_1733598160221311_1498797755651387790_n.jpg?_nc_cat=108&amp;_nc_ht=scontent.xx&amp;oh=a62c357fea5e34d8d7c546163080931f&amp;oe=5CE5468E</t>
  </si>
  <si>
    <t>https://scontent.xx.fbcdn.net/v/t1.0-1/p50x50/20638740_1583738721645743_3773071227101990663_n.png?_nc_cat=100&amp;_nc_ht=scontent.xx&amp;oh=df19e80bbcfdc8bc6f5126ee0a4146a6&amp;oe=5CDD6B2A</t>
  </si>
  <si>
    <t>https://scontent.xx.fbcdn.net/v/t1.0-1/p50x50/15492176_865140130256166_2098075377238416557_n.jpg?_nc_cat=109&amp;_nc_ht=scontent.xx&amp;oh=25d118cb7e287ff51bc589bb479e6e1a&amp;oe=5CF46F74</t>
  </si>
  <si>
    <t>https://scontent.xx.fbcdn.net/v/t1.0-1/p50x50/30623989_1913203002023064_2240538568348925952_n.jpg?_nc_cat=102&amp;_nc_ht=scontent.xx&amp;oh=d011aa4ac22cc6aa9d2076db3734f21a&amp;oe=5CF52611</t>
  </si>
  <si>
    <t>https://scontent.xx.fbcdn.net/v/t1.0-1/p50x50/29215946_1401705599935041_763194836432977920_n.png?_nc_cat=105&amp;_nc_ht=scontent.xx&amp;oh=171bdb3fc54e12d26db2855544419d33&amp;oe=5D232367</t>
  </si>
  <si>
    <t>https://scontent.xx.fbcdn.net/v/t1.0-1/p50x50/46477167_261112581242490_6029326380624248832_n.jpg?_nc_cat=103&amp;_nc_ht=scontent.xx&amp;oh=8ae305b9dbfcd5a6b8631fd4c0be0e6d&amp;oe=5CF2B6BA</t>
  </si>
  <si>
    <t>https://scontent.xx.fbcdn.net/v/t1.0-1/p50x50/14479727_656808144500883_2855246227417582995_n.jpg?_nc_cat=107&amp;_nc_ht=scontent.xx&amp;oh=4d02597ed42b9f6a4471a6f7d2a586aa&amp;oe=5CE445B3</t>
  </si>
  <si>
    <t>https://scontent.xx.fbcdn.net/v/t1.0-1/p50x50/12993565_948695601911858_3828452150780362580_n.jpg?_nc_cat=102&amp;_nc_ht=scontent.xx&amp;oh=f9a5c3ee86ff881d70352fbc5592d523&amp;oe=5CEC5579</t>
  </si>
  <si>
    <t>https://scontent.xx.fbcdn.net/v/t1.0-1/c5.0.50.50a/p50x50/13335927_645471802277531_6870192010757697566_n.jpg?_nc_cat=103&amp;_nc_ht=scontent.xx&amp;oh=93ed5507dd32cc1154ac61eb9d31957a&amp;oe=5D26E1C3</t>
  </si>
  <si>
    <t>https://scontent.xx.fbcdn.net/v/t1.0-1/c55.55.690.690a/s50x50/62507_447630098643268_996837787_n.png?_nc_cat=110&amp;_nc_ht=scontent.xx&amp;oh=8e881935d36bcc6fff998ef180c43e15&amp;oe=5CF63CBE</t>
  </si>
  <si>
    <t>https://scontent.xx.fbcdn.net/v/t1.0-1/c2.0.50.50a/p50x50/10489694_1035426713139198_8817544504216350514_n.jpg?_nc_cat=103&amp;_nc_ht=scontent.xx&amp;oh=3c8281875eadc643eee8a2237371ef45&amp;oe=5CDD81F5</t>
  </si>
  <si>
    <t>https://scontent.xx.fbcdn.net/v/t1.0-1/p50x50/26907142_2124211347811389_4500426862488485982_n.jpg?_nc_cat=1&amp;_nc_ht=scontent.xx&amp;oh=03605768ca2cd1433d690565eaf8ace8&amp;oe=5CDD3740</t>
  </si>
  <si>
    <t>https://scontent.xx.fbcdn.net/v/t1.0-1/p50x50/12088090_1677306375847652_5104898667328200858_n.jpg?_nc_cat=104&amp;_nc_ht=scontent.xx&amp;oh=4c29a78774bde97ae16209f7fae4f0b2&amp;oe=5CDC1AD5</t>
  </si>
  <si>
    <t>https://scontent.xx.fbcdn.net/v/t1.0-1/p50x50/32082329_2086046345018374_2840046772292681728_n.png?_nc_cat=1&amp;_nc_ht=scontent.xx&amp;oh=e142f95deecfa605fe973d118e958f60&amp;oe=5CDF8EAE</t>
  </si>
  <si>
    <t>https://scontent.xx.fbcdn.net/v/t1.0-1/p50x50/40694607_1826780207439403_1540097473308000256_n.jpg?_nc_cat=106&amp;_nc_ht=scontent.xx&amp;oh=33404e0e72b37a8f9aa3bb5050528207&amp;oe=5CE33AF2</t>
  </si>
  <si>
    <t>https://scontent.xx.fbcdn.net/v/t1.0-1/p50x50/20664848_1429337483810504_6183295623925982581_n.jpg?_nc_cat=101&amp;_nc_ht=scontent.xx&amp;oh=7c231f37413c8e5e882eefe4470d0ef8&amp;oe=5CF8E2F2</t>
  </si>
  <si>
    <t>https://scontent.xx.fbcdn.net/v/t1.0-1/p50x50/16730544_256460724811075_1370227750150312076_n.jpg?_nc_cat=1&amp;_nc_ht=scontent.xx&amp;oh=c12ea3415fc144607bac9a27d556cc1e&amp;oe=5CF619B4</t>
  </si>
  <si>
    <t>https://scontent.xx.fbcdn.net/v/t1.0-1/p50x50/22852011_302280730272544_8276748428572258667_n.jpg?_nc_cat=1&amp;_nc_ht=scontent.xx&amp;oh=9aed141c82a38e48c509650ebca50277&amp;oe=5CEB11DB</t>
  </si>
  <si>
    <t>https://scontent.xx.fbcdn.net/v/t1.0-1/p50x50/31959475_434281327033480_8525724839514734592_n.png?_nc_cat=1&amp;_nc_ht=scontent.xx&amp;oh=776fd53a7d03d4517c985872bd99a565&amp;oe=5CF8E5C3</t>
  </si>
  <si>
    <t>https://scontent.xx.fbcdn.net/v/t1.0-1/p50x50/41819961_1875298129216313_7350413674688806912_n.jpg?_nc_cat=106&amp;_nc_ht=scontent.xx&amp;oh=97ec20866fad5be81499aa9b4115948c&amp;oe=5CF2D7FC</t>
  </si>
  <si>
    <t>Monday through Friday at 19:30 msk on RT (Russia Today) channel and online @ http://rt.com/bulletin-board/prime-time-russia/</t>
  </si>
  <si>
    <t>A four-time International Emmy nominated broadcaster making the world Question More.</t>
  </si>
  <si>
    <t>We are CrossTalk - Feel free to comment, post questions and suggest topics!</t>
  </si>
  <si>
    <t xml:space="preserve">RT en Español ¡SEPA MÁS! </t>
  </si>
  <si>
    <t>هيئة إخبارية إعلامية ناطقة باللغة العربية</t>
  </si>
  <si>
    <t>Breaking The Set cuts through the false Left/Right paradigm set by the establishment &amp; reports the facts: http://www.youtube.com/BreakingTheSet</t>
  </si>
  <si>
    <t>UK current affairs programme from RT. Hosted by Afshin Rattansi. Tired of mainstream news? Time to go underground!</t>
  </si>
  <si>
    <t>We travel across the biggest country in the world to tell you all about the most important advances in science and technology on the planet.</t>
  </si>
  <si>
    <t>RT UK broadcasts from its studio in London. Watch LIVE UK news, documentaries and talk shows. Get even more on our website. Question more.</t>
  </si>
  <si>
    <t>Tyrel Ventura, Sean Stone and Tabetha Wallace along with their guests are your eyes and ears on the ground in the world of media, politics and pop culture.</t>
  </si>
  <si>
    <t>Tired of reading news? RT Play gets it! We value your time &amp; will show you the best. Dramatic footage, viral videos, cutting edge tech &amp; more!</t>
  </si>
  <si>
    <t>Former England, Aston Villa and LFC footballer Stan Collymore brings you football stories other networks would not focus on</t>
  </si>
  <si>
    <t>Xinhua News Agency   新华通讯社 @XHNews
China Insight, Global View. 1st port of call for the latest, exclusive China and world news. Email: gjyw2007@xinhua.org</t>
  </si>
  <si>
    <t>Question more.</t>
  </si>
  <si>
    <t xml:space="preserve">Anissa Naouai the creator of "In the Now" a digital media platform focused on politics and satire 
</t>
  </si>
  <si>
    <t xml:space="preserve">Occupy Wall Street is a people-powered movement that began on September 17, 2011 in Liberty Square and has spread to over 1,500 cities globally. </t>
  </si>
  <si>
    <t>RT Documentary Channel - Exclusive documentaries from fascinating places all over Russia and around the globe. Find out more at https://rtd.rt.com</t>
  </si>
  <si>
    <t xml:space="preserve">Fast-paced, hard-hitting debate and analysis of global affairs. Host Oksana Boyko asks the questions others avoid. ON AIR twice a week on RT. </t>
  </si>
  <si>
    <t>Stories from people in immigration detention.</t>
  </si>
  <si>
    <t>War reporter, mother, a peace advocate. I built this page to bring awareness and help children affected by modern armed conflicts. As many as possible.</t>
  </si>
  <si>
    <t>http://YouTube.com/MauricioAmpuero</t>
  </si>
  <si>
    <t>Soy periodista mexicano, actualmente estoy recorriendo Rusia. ¡Sigan mis aventuras! // Программа "Список Эрика" - приключения мексиканца в России</t>
  </si>
  <si>
    <t>Analizamos la realidad con crítica. Te acercamos los hechos mundiales desde todos los ángulos.¿Te crees lo que te cuentan? Somos observadores. Tú, el juez.</t>
  </si>
  <si>
    <t>Economía para gente normal… ah, y para economistas también
Lo que los economistas entienden pero no explican</t>
  </si>
  <si>
    <t>RT Play en Español - lo que sucede en el mundo, en pocas palabras.</t>
  </si>
  <si>
    <t>Sígueme en twitter @AbaldeMaria y en Youtube http://www.youtube.com/user/MariaRodriguezAbalde Instagram @mariaabalde</t>
  </si>
  <si>
    <t>RT Madrid.- Corresponsalía en España RT (Russia Today)</t>
  </si>
  <si>
    <t>¡Comparte antes de que te lo compartan!</t>
  </si>
  <si>
    <t>Noticias más relevantes a nivel internacional, los asuntos que importan a los hispanohablantes de todo el mundo y los acontecimientos clave en Rusia</t>
  </si>
  <si>
    <t>Ciencia, tecnología e innovación. Todos los avances en RT Futuro.</t>
  </si>
  <si>
    <t xml:space="preserve">Founder of Media Roots, BOD Project Censored, Former Host of Breaking the Set, Host of teleSUR's The Empire Files: 
http://www.twitter.com/abbymartin </t>
  </si>
  <si>
    <t xml:space="preserve">Comedian, Activist, Writer, creator and host of "Redacted Tonight with Lee Camp" on RT America. We tape in DC - for free tix, email RedactedTix@gmail.com. </t>
  </si>
  <si>
    <t>Taking the news, from behind.</t>
  </si>
  <si>
    <t>Wir zeigen und schreiben das, was sonst verschwiegen oder weggeschnitten wird. Wir sind DER FEHLENDE PART in der deutschsprachigen Medienlandschaft.</t>
  </si>
  <si>
    <t xml:space="preserve">Freelance Journalist </t>
  </si>
  <si>
    <t>Thank you everyone for your support.  Stay vigilant.</t>
  </si>
  <si>
    <t xml:space="preserve">Simone Del Rosario is an award-winning, Emmy-nominated journalist who has followed her passion for telling compelling stories around the world. </t>
  </si>
  <si>
    <t>RT &amp; RT America reporter in WashingtonDC. Ex-bureau chief in E.Europe and NYC reporter. 2 of RT's 3 Emmy nominations, finalist in Monte Carlo, 2 AIB awards</t>
  </si>
  <si>
    <t>On Contact airs on RT America: Saturdays at 5:30 pm, 8:30 pm &amp; 11 pm ET and Tuesdays at 7:30 pm &amp; 10 pm ET</t>
  </si>
  <si>
    <t>The iconic television &amp; radio interviewer continues his brand of talk with "Larry King Now" and "Politicking with Larry King" on Ora TV: http://www.ora.tv/larrykingnow</t>
  </si>
  <si>
    <t>Web TV with Big Personality. Available Online, Anytime, Anywhere.No cable box or subscription required! Just click in to start watching: http://ora.tv/</t>
  </si>
  <si>
    <t>This is the only official Facebook Fan Page for Thom Hartmann, the nation's #1 progressive talk radio host, New York Times bestselling author, and international speaker and writer on topics from psychiatry to culture to ecology to politics.</t>
  </si>
  <si>
    <t xml:space="preserve">News and Commentary with Ed Schultz is uploaded daily at 4 PM ET at WeGotEd.com. Stay tuned for more daily content. Follow Ed on YouTube: goo.gl/KPcOmm. </t>
  </si>
  <si>
    <t>Ameera David is an anchor/reporter with channel 7, WXYZ in Detroit.</t>
  </si>
  <si>
    <t>Boom Bust is the outsiders’ breakdown on the insider business deals affecting us all. Hosted by former US Trade Commissioner Bart Chilton, we’re breaking d</t>
  </si>
  <si>
    <t xml:space="preserve">Journalista! :)
Catch me on CNNMoney's #MoneyMatters 
&amp; 
Hosting BizWireTV on BusinessWire.com
Former host of"BOOM BUST" on RT </t>
  </si>
  <si>
    <t>Edward Harrison is the founder of the finance news and forecasting site Credit Writedowns. He is a former credit guy and an ex-tech exec.</t>
  </si>
  <si>
    <t>Official fan page of comedian Abby Feldman, 
(Netflix's Gringolandia, Redacted Tonight, NBC Stand Up)
Host of MOIST! Mondays at 11pm EST - a FB Live show!</t>
  </si>
  <si>
    <t>Manila is an anchor/correspondent at RT America - Washington, DC. Catch her M-F at 4pm, 5pm &amp; 8pm Eastern. Watch: http://rt.com/bulletin-board/rt-america/</t>
  </si>
  <si>
    <t xml:space="preserve">THE ONLY OFFICIAL KEISER REPORT PAGE ON FACEBOOK. </t>
  </si>
  <si>
    <t>A refuge of common sense, gentle mockery, highlighting hypocrisy! 
_xD83D__xDC9C_ 
(via @RT_com, if you're worried about that kind of thing)</t>
  </si>
  <si>
    <t>RT videos in 360°</t>
  </si>
  <si>
    <t xml:space="preserve">Larry King Now is a talk show web series hosted by Larry King and available on Ora TV,  Hulu  &amp;  RT... </t>
  </si>
  <si>
    <t xml:space="preserve">International video news agency headquartered in Berlin. Part of RT media family. </t>
  </si>
  <si>
    <t xml:space="preserve">✰ International Festival of Astronomy, Science, Arts and Knowledge
June 18 - 23, 2017 Trondheim -[Norway]
</t>
  </si>
  <si>
    <t xml:space="preserve">I'm John F. O'Donnell, man! Freakin' JFOD! I'm on Redacted Tonight, the radical (in both senses) political comedy show hosted by Lee Camp. People dig me.  </t>
  </si>
  <si>
    <t>official page for Lori Harfenist</t>
  </si>
  <si>
    <t>America’s Lawyer hosted by trial lawyer Mike Papantonio examines the biggest legal cases you're not hearing about in the corporate media.</t>
  </si>
  <si>
    <t xml:space="preserve">Natasha Sweatte has been working professionally as a Journalist for more than a decade.  Her goal is to shed light on topics not necessarily being discussed by the majority to make a difference.
</t>
  </si>
  <si>
    <t>Romanovs100 is a large-scale digital photo-puzzle, a cross-platform social media project which tells the story of Russia’s last royal family through thousands of their own photos.</t>
  </si>
  <si>
    <t>We publish the most interesting links, across all spectrums, with the intention of stimulating debate and providing access to information.</t>
  </si>
  <si>
    <t>"قصارى القول" برنامج سياسي حواري يقدمه سلام مسافر.</t>
  </si>
  <si>
    <t>مقدمة برنامج "فن الحياة" على قناة RT العربية
TV-presenter, "The Art Of Life" program on RT 
متزوجة</t>
  </si>
  <si>
    <t xml:space="preserve">برنامج أسبوعي يسلط الضوء على مواضيع فنية واجتماعية متنوعة ويستضيف شخصيات تركت بصمتها في مختلف مجالات الحياة. </t>
  </si>
  <si>
    <t xml:space="preserve">RT представляет документальный телеканал RTД – теперь на русском языке. </t>
  </si>
  <si>
    <t>На ИНО ТВ публикуются репортажи зарубежных телеканалов о России с переводом на русский язык. Материалы можно посмотреть в оригинале.</t>
  </si>
  <si>
    <t xml:space="preserve">Site d’information </t>
  </si>
  <si>
    <t xml:space="preserve">السرعة تلاحق الإنسان في يومياته ما استوجب اختصار الزمن وتقديم الأخبار عبر معلومات مرئية جذابة </t>
  </si>
  <si>
    <t>هذه الصفحة مخصصة لاستقبال أسئلة متابعي برنامج "بانوراما" على قناة روسيا اليوم</t>
  </si>
  <si>
    <t>برنامج "رحلة في الذاكرة" على قناة RT</t>
  </si>
  <si>
    <t xml:space="preserve"> أجواء الملاعب وكواليس الأحداث الرياضية وأسرار نجومها على  RT Sport</t>
  </si>
  <si>
    <t>صفحة جديدة تابعة لشبكة آرتي العربية  بعيدة عن السياسة تنقل لكم آخر أخبار التكنولوجيا والمعرفة وكل ما هو جديد في مختلف المجالات العلمية والم</t>
  </si>
  <si>
    <t>RT Online
هدفها إشراك الجمهور في تغطية الأخبار وإعطائهم مساحة أكبر للتعبير عن رأيهم</t>
  </si>
  <si>
    <t>صفحة الافلام الوثائقية التابعة لقناة RT Arabic</t>
  </si>
  <si>
    <t>Journalist</t>
  </si>
  <si>
    <t>Al Jazeera English</t>
  </si>
  <si>
    <t>National TV &amp; Radio Talk Host</t>
  </si>
  <si>
    <t>The Ed Schultz Show, MSNBC</t>
  </si>
  <si>
    <t>CNN MoneyMatters, Correspondent
Business Wire, Host of BizWireTV</t>
  </si>
  <si>
    <t>RT News</t>
  </si>
  <si>
    <t>قناة RT العربية
صفحتي الرسمية الوحيدة</t>
  </si>
  <si>
    <t>Bronze World Medal at New York Festivals 2014.</t>
  </si>
  <si>
    <t>RT WON THE WEBBY-PEOPLE’S VOICE AWARD FOR SOCIAL MEDIA IN NEWS:
Information category for its overall social media presence, as represented by a series of digital projects including platforms on Facebook, YouTube, Twitter, Soundcloud and Coub, as well as the RT Play</t>
  </si>
  <si>
    <t xml:space="preserve">Emmy Nominee 2016 
New York Festivals Best Anchor 2015
AIB Best News Personality nominee 2015 </t>
  </si>
  <si>
    <t>Nominación al TEFI (Premios nacionales de tv rusa)</t>
  </si>
  <si>
    <t>2014 Edward R. Murrow Award for Breaking News
2015 Telly Award for News Feature
2016 NY Festival Award for Continuing News Coverage
2016 Telly Award for Individual Documentary</t>
  </si>
  <si>
    <t xml:space="preserve">Thom is a four-time Project Censored-award-winning, New York Times best-selling author of 20 books in print and over 200 nationally published articles. </t>
  </si>
  <si>
    <t>Winner of 2016 People's Telly Award for "Redacted Tonight"
Winner of Best Series at LA Webfest 2014 for "Love, Abby"
Winner of Best Host At LA Webfest 2014 for "Love, Abby"
2011 Fulbright Scholar</t>
  </si>
  <si>
    <t xml:space="preserve">Ruptly is recognized for its work by the Drum Online Media Awards for “Best B2B News Site” in 2017, "Commercial Team of the Year" in 2018 and Ruptly Live platform is a finalist of both The Drum Online Media Awards and Global Media Innovator by the UN diplomatic council. </t>
  </si>
  <si>
    <t>“Garik – Congratulations on the success of Starmus. Best wishes for future success”
Neil Armstrong  - (Apollo 11 Astronaut. First Man to Walk on the Moon)
✰✰✰✰✰✰✰✰✰✰✰✰✰✰✰✰✰✰✰✰✰✰✰✰✰✰✰✰
“All of you guys have made a wonderful start in identifying the inspirations that keep operators wanting to come again! Keep it up!”
Buzz Aldrin - (Apollo 11 Astronaut. Second Man to Walk on the Moon)
✰✰✰✰✰✰✰✰✰✰✰✰✰✰✰✰✰✰✰✰✰✰✰✰✰✰✰✰
“Starmus 2011 was simply the most stunning and the most inspirational meeting I have ever attended – and believe me I’ve been to a lot of Conferences in my time.”
Greg Parker - (Editor New Forest Observatory)
✰✰✰✰✰✰✰✰✰✰✰✰✰✰✰✰✰✰✰✰✰✰✰✰✰✰✰✰
“It’s been an honour for us.”
Gordon Dewey - (Avionics Expert and Larry Beede, Fed Ex Pilot)
✰✰✰✰✰✰✰✰✰✰✰✰✰✰✰✰✰✰✰✰✰✰✰✰✰✰✰✰
“Truly a historic event….all those icon’s in the same locale at the same time.”
Tim Thelder - (MASA - My Astronaut Space Astronomy)
✰✰✰✰✰✰✰✰✰✰✰✰✰✰✰✰✰✰✰✰✰✰✰✰✰✰✰✰
“It was an extraordinary event, a unique happening in astronomy, space exploration, cosmology, and music.”
David Eicher - (Editor Astronomy Magazine)
✰✰✰✰✰✰✰✰✰✰✰✰✰✰✰✰✰✰✰✰✰✰✰✰✰✰✰✰
“I have been stimulated, enchanted and astounded by some of the talks at this conference.”
Brian May (Chancellor of Liverpool John Moores University [UK] &amp; lead guitarist and founding member of legendary rock band Queen)
✰✰✰✰✰✰✰✰✰✰✰✰✰✰✰✰✰✰✰✰✰✰✰✰✰✰✰✰
“A truly amazing experience all round.”
Greg Parker - (Scientific Artist)</t>
  </si>
  <si>
    <t xml:space="preserve">عام 2015، برنامج "نبض المستقبل" في قائمة الخمس الأوائل المرشحين لنيل الجائزة في مسابقة AIB Awards في بريطانيا.
</t>
  </si>
  <si>
    <t>Soy un viajero, periodista y actor recorriendo Rusia. Llegué hace ya 10 años a Rusia y los últimos 4 los he dedicado a viajar este inmenso país... No es un país es un continente...</t>
  </si>
  <si>
    <t xml:space="preserve">Antena 3, TVE, Canal Plus, Canal Sur, Telemadrid o Localia Vigo son los medios que precedieron a su llegada a la cadena internacional de noticias RT. Presentadora, Reportera, Productora o Jefa de informativos son algunas de las labores que ha desarrollado en ellos y que le han dado una amplia experiencia en el proceso de elaboración de noticias! Y siempre ... con ganas e interés de aprender más! </t>
  </si>
  <si>
    <t>"I wanted to say three things about Mr Camp that really remind me of my father, one of which is he is a thinking persons comic, he may just piss you off a little bit, but the most important thing is he's really fucking funny!" - Kelly Carlin
"Congrats to him on his balls and integrity. Everything he does is SO good. We need more comedians with his kind of fearlessness. It’s so rare to find such artful, thoughtful passion in comedy these days. …or in life. He’s waiting for a generation to catch up with him." – Paul Provenza
"This up-and-coming US star is already developing a reputation for fearless political comedy, with some calling him an heir to the crown of the late, great George Carlin. ….He gets our seal of approval." –Time Out Sydney
"Lee Camp is an amazing writer and a great political thinker. He’s the change you and I want to see." – Janeane Garofalo
Lee is perhaps best known for two things: his early support of the Occupy movement (he performed at over a dozen protests in the U.S. and Canada and was at OWS on day one) and his appearance on Fox News where he went off script during a live broadcast by calling the network "a parade of propaganda" and "a festival of ignorance." Shockingly, he has not been invited back.
Lee has a popular Moment of Clarity web-series, and book. His edgy style has been compared to Bill Hicks and George Carlin by the Guardian and Time Out (as well as George’s daughter Kelly). He is an in-demand commentator and satirist who tours the U.S., Canada and Europe. 
Moment of Clarity takes the palpable anger that is exploding around the world and turns it into something palatable yet toxically funny.. Lee's work leaves the audience thinking and laughing as he tackles social and political issues with passion and authenticity</t>
  </si>
  <si>
    <t xml:space="preserve">Simone Del Rosario is an award-winning journalist who has traveled the world covering breaking news and uncovering untold stories. From the terror attacks in Paris and Brussels to reporting inside the cells of Guantanamo Bay's detention facilities, she understands the responsibility that comes with being entrusted with other people's stories. 
She came to Washington, D.C., from Tucson, Arizona, where she was a reporter for KGUN-TV, the ABC affiliate. She won an Edward R. Murrow award for breaking news for her live coverage when University of Arizona students took to the streets, combatting police in riot gear after the basketball team’s loss in the Elite Eight.
Before making the trek to Tucson, Simone worked in India for RT. She traveled the country covering stories on water issues, rural medicine, energy and economic growth. Before that, she was a multimedia journalist in Chicago and the nation’s capital and reported at both national conventions with The Washington Post.
Simone received her master’s degree in journalism from Northwestern University in Chicago, studying broadcast and business reporting. She has bachelor’s degrees in journalism and Spanish from New Mexico State University, where she was an athlete on the nationally-ranked rodeo team. During college, Simone also studied abroad in Costa Rica and Barcelona, Spain.
Her guilty pleasure is traveling: The California native has been to 20-some countries and counting, but she has strong western roots. A cowgirl for life, Simone gave up the rodeo road to pursue a career in journalism. </t>
  </si>
  <si>
    <t>Thom has spent much of his life working with and for the international Salem relief organization (www.saleminternational.org) and he and his wife Louise founded a community for abused children in New Hampshire (www.salemchildrensvillage.org)  and a school for learning disable and ADHD kids (www.hunterschool.org).  
As an entrepreneur, he's also founded several successful businesses which still are operating, and lived and worked with his wife, Louise, and their three children on several continents.  
He was born and grew up in Michigan, and retains strong ties to the Midwest, although he and Louise now live in Washington D.C., complete with a radio studio and their mascot attack-cat, Higgins.</t>
  </si>
  <si>
    <t>Why is the Ed Schultz Show hotter than a polar bear in Pensacola? Easy. Because he is so different from every other talk show hosts. He’s a straight talking, no-nonsense voice of reason in unreasonable times.
Ed has spoken at numerous caucus meetings on Capitol Hill and is one of the most consistent voices for working class Americans. Schultz has been the keynote speaker at union conventions all across the country.
A veteran of 30 years in broadcasting, Schultz has covered some of the biggest events in American history. His gripping live network reports from Capitol Hill in Washington D.C. during the attacks of September 11th 2001 are the stuff of legend. Displaying quick thinking, composure and heart, Ed Schultz captured the moment through the voices of the biggest political names of the day on the spot and in the moment. Schultz also took his show to Gulf Port, Mississippi in the wake of Hurricane Katrina, leading a personal effort to make a difference. He is one of the few broadcasters in the country ever to do a show from Cuba.
Schultz has won three Eric Sevareid Awards and has managed and been lead talent for a broadcast team that has won two Marconis and a prestigious Peabody Award. Ed has been named one of the top ten radio hosts in the country by Talkers Magazine for a number of years. Ed Schultz has been a nominee by Syndicated News/Talk Personality of the year by Radio &amp; Records.
Ed’s book, “Straight Talk from the Heartland,” laid a roadmap for the Progressive wave that’s sweeping America. Penned in 2004 as if he had a crystal ball, Schultz’s words have been proven wise and his predictions uncanny. His latest book is “Killer Politics: How Big Money and Bad Politics Are Destroying the Great American Middle Class.”
News and Commentary with Ed Schultz can be seen and downloaded daily at WeGotEd.com, RawStory.com, and RingofFireRadio.com.
Schultz is a graduate of Minnesota State University Moorhead. His competitive nature helped him lead the nation in passing &amp; achieve All-American status and as a quarterback at MSUM. His son Dave Schultz is a professional golfer on the PGA Nationwide tour. A devoted family man, Ed and his wife Wendy have six children. He shares his passion for hunting, fishing and flying with his large family.</t>
  </si>
  <si>
    <t>Ameera David is on Twitter @ameeradavid</t>
  </si>
  <si>
    <t>Erin Ade started her career in Singapore, broadcasting for ESPN Star Sports. While there, Erin hosted a motor-sports program (Engine Block) and tennis show (ACE with Erin Ade). She traveled extensively throughout South East and Central Asia on assignments.
Erin has also worked in New York City where she anchored News Corp, "The Daily".... The first tablet native digital news network. She is a graduate of the Ed McMahon School of Communications at Quinnipiac University.</t>
  </si>
  <si>
    <t>For funny videos &amp; TV segments written &amp; performed by Abby: http://www.abbyfeldman.com/video
Watch episode 1 of the Gringolandia spin-off 'Ovulady': https://www.facebook.com/abbyfeldmanlive/videos/640868219371365/
Watch Abby on Redacted Tonight: https://www.youtube.com/watch?v=LkbyLhYaKJ4
BIO:
Hey, I'm Abby. I create content that is funny &amp; purposeful. I'm currently writing and starring in Ovulady, a spin-off revolving around my character 'Mary' in the Netflix series 'Gringolandia' which I co-wrote. You can watch me every Monday night at 11pm live-streaming my new late night talk show 'Moist' live from my bathtub, and hosting Moist Live! at The Creek &amp; The Cave. I perform comedy in English &amp; Spanish and recently returned from South America where I did sets in Spanish on TV in Chile and Argentina. I perform stand up nightly around NYC.
You can watch my contributions to the radical comedy news show 'Redacted Tonight' on RT America where I have written and performed over 70 sketches &amp; segments and was interviewed by Larry King!
My comedy news web series 'Bad News Goodnight' was just picked for 'Official Selection' at Dublin Web Fest '16. My improvised advice series "Love, Abby" won 'Best Original Series,' 'Best Actress' and 'Best Comedy' at LA WebFest.
I studied improv &amp; sketch comedy at the Upright Citizens Brigade and method acting at The Lee Strasberg Institute. I am a Fulbright Scholar and made a documentary about the relativity of craziness at an Argentine mental hospital. I also love to dance and sing. I try to do both every morning. If you made it this far, we are probably soulmates.</t>
  </si>
  <si>
    <t xml:space="preserve">Born and raised in Los Angeles - Manila is a second generation Lao-American. Her experience spans from various mediums: print, radio, to TV. Her career has spanned across the globe, from living in the Middle East with frequent travel to Europe, all the way back to the states. 
She's a firm believer in individual freedoms and believes the world is bettered by the open exchange of knowledge and information. </t>
  </si>
  <si>
    <t xml:space="preserve">التحقت بالعمل في قناة RT عام 2007 كمقدمة للنشرة الرياضية ومن ثم الثقافية . 
قدمت برنامج "نبض المستقبل " العلمي خلال 7 سنوات . 
حاصلة على شهادة بكالوريوس اقتصاد من أكاديمية الاقتصاد الروسية، ذات اهتمامات ثقافية وعلمية. حاصلة على شهادة مدرسة فنون جميلة.
</t>
  </si>
  <si>
    <t>TV Show</t>
  </si>
  <si>
    <t>TV Channel</t>
  </si>
  <si>
    <t>News &amp; Media Website</t>
  </si>
  <si>
    <t>TV Network</t>
  </si>
  <si>
    <t>App Page</t>
  </si>
  <si>
    <t>Broadcasting &amp; Media Production Company</t>
  </si>
  <si>
    <t>Media/News Company</t>
  </si>
  <si>
    <t>Media</t>
  </si>
  <si>
    <t>Public Figure</t>
  </si>
  <si>
    <t>Community</t>
  </si>
  <si>
    <t>News Personality</t>
  </si>
  <si>
    <t>Cable &amp; Satellite Company</t>
  </si>
  <si>
    <t>Entertainment Website</t>
  </si>
  <si>
    <t>Comedian</t>
  </si>
  <si>
    <t>Media Agency</t>
  </si>
  <si>
    <t>Organization</t>
  </si>
  <si>
    <t>Author</t>
  </si>
  <si>
    <t>Education Website</t>
  </si>
  <si>
    <t>TV Channel,Media/News Company</t>
  </si>
  <si>
    <t>TV Network,Broadcasting &amp; Media Production Company,Social Media Agency</t>
  </si>
  <si>
    <t>Media/News Company,News &amp; Media Website,Organization</t>
  </si>
  <si>
    <t>Media,Media/News Company,News &amp; Media Website</t>
  </si>
  <si>
    <t>Broadcasting &amp; Media Production Company,TV Channel,TV Network</t>
  </si>
  <si>
    <t>Media/News Company,TV Channel</t>
  </si>
  <si>
    <t>Journalist,News Personality</t>
  </si>
  <si>
    <t>TV Show,Community</t>
  </si>
  <si>
    <t>Media Agency,Broadcasting &amp; Media Production Company</t>
  </si>
  <si>
    <t>Author,Musician/Band</t>
  </si>
  <si>
    <t>News &amp; Media Website,TV Channel</t>
  </si>
  <si>
    <t xml:space="preserve">RT America is the US based arm of RT, a 24-hour English-language international broadcast news network headquartered in Moscow. 
</t>
  </si>
  <si>
    <t>RT en Español ¡SEPA MÁS!</t>
  </si>
  <si>
    <t xml:space="preserve">5 languages on multiple platforms broadcasting news the mainstream would rather not. RT is a social media news broadcasting pioneer with bureaus in Moscow, London, Paris, NY and Washington DC. </t>
  </si>
  <si>
    <t xml:space="preserve">Ruptly delivers “News That Expands Views” via real-time and archive visual news content to a range of media, from large broadcast networks to online content providers. 
From 360 videos of spacewalks, to birdseye views of protests by drone, Ruptly pushes the boundaries of video journalism, using the latest newsgathering technology in a range of products, including readily-edited video packages through video on demand, operational facilities through broadcast services, and direct access to global events via live streaming.
</t>
  </si>
  <si>
    <t>International Production Company of Science and Arts Events</t>
  </si>
  <si>
    <t>На портале ИНО ТВ  публикуются оригинальные видеоматериалы международных телеканалов с переводом на русский язык.
Вы можете ознакомиться с тем, что именно сообщают о жизни России крупнейшие телеканалы мира.  
Проводится мониторинг более 100 телеканалов, материалы о России переводятся на русский язык с 15 языков.
Помимо этого, на сайте выкладываются переводы сюжетов телеканала RT (Russia Today) .
Twitter:
http://www.twitter.com/RT_InoTV
LiveJournal:
http://inotv.livejournal.com/
Вконтакте:
http://vk.com/inotvrt
Почта для связи - inotv@rttv.ru</t>
  </si>
  <si>
    <t>https://scontent.xx.fbcdn.net/v/t31.0-0/p180x540/12238177_10153357779522266_838030993090595752_o.jpg?_nc_cat=103&amp;_nc_ht=scontent.xx&amp;oh=bc25db641c0add67488ae70b5b65abe1&amp;oe=5CE513F1</t>
  </si>
  <si>
    <t>https://scontent.xx.fbcdn.net/v/t1.0-9/s720x720/31369339_10155303351121366_7891456211114000384_o.jpg?_nc_cat=105&amp;_nc_ht=scontent.xx&amp;oh=4fc4bd40a47c5c5d3cd4e4d6211c8bc5&amp;oe=5CF54A3D</t>
  </si>
  <si>
    <t>https://scontent.xx.fbcdn.net/v/t31.0-8/s720x720/19441661_1525453394180325_3826041382690297873_o.jpg?_nc_cat=109&amp;_nc_ht=scontent.xx&amp;oh=829d8be8dbcf347839bae66378074b9e&amp;oe=5CF4BB06</t>
  </si>
  <si>
    <t>https://scontent.xx.fbcdn.net/v/t1.0-9/s720x720/37397729_2051957664823901_8175737313297432576_o.jpg?_nc_cat=100&amp;_nc_ht=scontent.xx&amp;oh=31a1b46bc0a7d6b306ac124410805013&amp;oe=5D22180F</t>
  </si>
  <si>
    <t>https://scontent.xx.fbcdn.net/v/t1.0-9/s851x315/50414371_2387208614666772_5136048551142359040_o.jpg?_nc_cat=107&amp;_nc_ht=scontent.xx&amp;oh=11766ce6bacacdee2951673db5a2ad00&amp;oe=5CF04050</t>
  </si>
  <si>
    <t>https://scontent.xx.fbcdn.net/v/t1.0-9/s720x720/377659_482456478482478_1109910433_n.jpg?_nc_cat=109&amp;_nc_ht=scontent.xx&amp;oh=b9e7baa22b66b2c888f75da63451b9f9&amp;oe=5CF30DFD</t>
  </si>
  <si>
    <t>https://scontent.xx.fbcdn.net/v/t1.0-0/q86/p240x240/50338985_2484882638195094_8409570172003680256_o.jpg?_nc_cat=103&amp;_nc_ht=scontent.xx&amp;oh=cfa0b058992136ff2a385e7c704ac195&amp;oe=5CE7B0B6</t>
  </si>
  <si>
    <t>https://scontent.xx.fbcdn.net/v/t1.0-9/s720x720/1546181_258018747737252_6941354738942700677_n.png?_nc_cat=102&amp;_nc_ht=scontent.xx&amp;oh=f34b3fbbdfdb557d26915b2f9f86d19e&amp;oe=5CF53777</t>
  </si>
  <si>
    <t>https://scontent.xx.fbcdn.net/v/t1.0-9/s720x720/34561194_2090116567910481_3675585032837136384_n.png?_nc_cat=108&amp;_nc_ht=scontent.xx&amp;oh=015c23d411562db0d66a954f1f34793d&amp;oe=5CF5A888</t>
  </si>
  <si>
    <t>https://scontent.xx.fbcdn.net/v/t1.0-9/s720x720/51436195_2358768674133372_173370280503148544_n.jpg?_nc_cat=106&amp;_nc_ht=scontent.xx&amp;oh=e5cb903fc0d0eaddc75eac935b1ddf73&amp;oe=5CDB0A26</t>
  </si>
  <si>
    <t>https://scontent.xx.fbcdn.net/v/t1.0-9/s720x720/22886237_1883875508595128_6116935128412679795_n.jpg?_nc_cat=103&amp;_nc_ht=scontent.xx&amp;oh=2151b45f1a0249ac56789b45fc6535b7&amp;oe=5D28AC4A</t>
  </si>
  <si>
    <t>https://scontent.xx.fbcdn.net/v/t1.0-9/s720x720/34536799_2514445068582922_1109229644118228992_o.jpg?_nc_cat=105&amp;_nc_ht=scontent.xx&amp;oh=1545fc0395e71efb28c91aa8e1727c9a&amp;oe=5CE8E3B7</t>
  </si>
  <si>
    <t>https://scontent.xx.fbcdn.net/v/t1.0-9/s720x720/25508077_1719083084797918_6338748184890522640_n.png?_nc_cat=106&amp;_nc_ht=scontent.xx&amp;oh=149e4503b6d0d344deece957516825e8&amp;oe=5CDBB62B</t>
  </si>
  <si>
    <t>https://scontent.xx.fbcdn.net/v/t1.0-9/s720x720/51479879_2191926997530564_1847016828417605632_o.jpg?_nc_cat=105&amp;_nc_ht=scontent.xx&amp;oh=379e80a1c2ae5951157e01ac5591d336&amp;oe=5CDF3146</t>
  </si>
  <si>
    <t>https://scontent.xx.fbcdn.net/v/t31.0-8/s720x720/12028683_682197288582069_4237347256061510546_o.png?_nc_cat=105&amp;_nc_ht=scontent.xx&amp;oh=72c4acf8fbb6da81fcef593fc356dc21&amp;oe=5CED34C1</t>
  </si>
  <si>
    <t>https://scontent.xx.fbcdn.net/v/t31.0-8/s720x720/10997622_1616545038578403_6637700981164308967_o.jpg?_nc_cat=105&amp;_nc_ht=scontent.xx&amp;oh=d443d4c188ac7c092ace6b7fdaa655c2&amp;oe=5CF8C951</t>
  </si>
  <si>
    <t>https://scontent.xx.fbcdn.net/v/t31.0-8/s720x720/30073198_807787936058107_7045404137118351864_o.jpg?_nc_cat=110&amp;_nc_ht=scontent.xx&amp;oh=ad3a470bae2834a94d1a8c62555d35d0&amp;oe=5CEF054B</t>
  </si>
  <si>
    <t>https://scontent.xx.fbcdn.net/v/t1.0-9/s720x720/13775988_1101230813285885_6761204334546491651_n.png?_nc_cat=111&amp;_nc_ht=scontent.xx&amp;oh=6c60267495bd9fa6eecfec49c90b9e95&amp;oe=5CE6695E</t>
  </si>
  <si>
    <t>https://scontent.xx.fbcdn.net/v/t1.0-9/s720x720/21191892_1433967286693680_343044376199276980_n.jpg?_nc_cat=106&amp;_nc_ht=scontent.xx&amp;oh=3e4f213876650e608cc5b5ba607afce8&amp;oe=5CF8F038</t>
  </si>
  <si>
    <t>https://scontent.xx.fbcdn.net/v/t1.0-9/s720x720/23795064_984398531697964_337539973763464271_n.png?_nc_cat=102&amp;_nc_ht=scontent.xx&amp;oh=29f0c1812fa8e9148e04bbfc87600742&amp;oe=5D28FA0C</t>
  </si>
  <si>
    <t>https://scontent.xx.fbcdn.net/v/t1.0-9/s720x720/48360368_2300298163586475_2878276211769868288_o.jpg?_nc_cat=106&amp;_nc_ht=scontent.xx&amp;oh=54ff325e5193dc0cc860d8b233163b01&amp;oe=5D24CCC6</t>
  </si>
  <si>
    <t>https://scontent.xx.fbcdn.net/v/t1.0-9/s720x720/23844776_748720628647213_7905570310131535093_n.jpg?_nc_cat=111&amp;_nc_ht=scontent.xx&amp;oh=eb1f91158cd5ca4962633c18c94e3385&amp;oe=5CF83417</t>
  </si>
  <si>
    <t>https://scontent.xx.fbcdn.net/v/t31.0-0/p180x540/175440_291658737616303_590227107_o.jpg?_nc_cat=110&amp;_nc_ht=scontent.xx&amp;oh=2aa45b49f9c125fcb9d8dfb82f38d791&amp;oe=5D28FC27</t>
  </si>
  <si>
    <t>https://scontent.xx.fbcdn.net/v/t1.0-9/s720x720/26219599_149759235680889_6714904734229915970_n.jpg?_nc_cat=108&amp;_nc_ht=scontent.xx&amp;oh=80625edf7e7ff626061cf7bb1a075e8f&amp;oe=5CF51158</t>
  </si>
  <si>
    <t>https://scontent.xx.fbcdn.net/v/t1.0-9/s720x720/27332415_136916000450782_4529598154114084135_n.jpg?_nc_cat=111&amp;_nc_ht=scontent.xx&amp;oh=b43a67111ed0fd052dff02e570a0633e&amp;oe=5CF4711E</t>
  </si>
  <si>
    <t>https://scontent.xx.fbcdn.net/v/t1.0-9/s720x720/24059252_439630956434975_3250969774562374818_n.jpg?_nc_cat=101&amp;_nc_ht=scontent.xx&amp;oh=eca092032293a3cb0b2615440533ef12&amp;oe=5CED7D97</t>
  </si>
  <si>
    <t>https://scontent.xx.fbcdn.net/v/t31.0-8/q84/s720x720/13576617_986874501432829_4702561876391329040_o.jpg?_nc_cat=106&amp;_nc_ht=scontent.xx&amp;oh=f8ec9693a0c153929dfa104a4f57d13b&amp;oe=5CF08CBE</t>
  </si>
  <si>
    <t>https://scontent.xx.fbcdn.net/v/t1.0-9/s720x720/45518672_2148386801891362_7408438940555804672_o.png?_nc_cat=100&amp;_nc_ht=scontent.xx&amp;oh=1ae605f5ca7eed5ed12b9bf3d7204a28&amp;oe=5CE742F8</t>
  </si>
  <si>
    <t>https://scontent.xx.fbcdn.net/v/t1.0-9/s720x720/49775718_2716062695286027_9027365891427270656_o.jpg?_nc_cat=108&amp;_nc_ht=scontent.xx&amp;oh=e9af18fe6142b3c411ee720cc7c43a49&amp;oe=5CDD275F</t>
  </si>
  <si>
    <t>https://scontent.xx.fbcdn.net/v/t1.0-9/s720x720/37187516_1334024536727772_7680612435442532352_o.jpg?_nc_cat=106&amp;_nc_ht=scontent.xx&amp;oh=7ac6bfd01d19d1da6ca096f8fb1194c7&amp;oe=5CEBCA05</t>
  </si>
  <si>
    <t>https://scontent.xx.fbcdn.net/v/t31.0-8/s720x720/21368961_1873771269317154_248516569691427129_o.jpg?_nc_cat=108&amp;_nc_ht=scontent.xx&amp;oh=f9b77e234a11a696e88fb64fd63f40f4&amp;oe=5CEA1ECE</t>
  </si>
  <si>
    <t>https://scontent.xx.fbcdn.net/v/t31.0-8/s720x720/15110302_777662595724960_4895736096920619057_o.jpg?_nc_cat=100&amp;_nc_ht=scontent.xx&amp;oh=d7f9188fc498b3d1b557e402628250f1&amp;oe=5CE04C2E</t>
  </si>
  <si>
    <t>https://scontent.xx.fbcdn.net/v/t31.0-8/s720x720/16722445_213771709092107_2269423676637490525_o.jpg?_nc_cat=107&amp;_nc_ht=scontent.xx&amp;oh=3d4fb1732d9704f588f284a35a577356&amp;oe=5CEDFD7C</t>
  </si>
  <si>
    <t>https://scontent.xx.fbcdn.net/v/t31.0-0/p240x240/13130938_10154250221124665_4247306393420232063_o.png?_nc_cat=104&amp;_nc_ht=scontent.xx&amp;oh=4b25684a82a9ff23195e0fbcb94c2402&amp;oe=5D26DFEB</t>
  </si>
  <si>
    <t>https://scontent.xx.fbcdn.net/v/t1.0-9/s720x720/12042745_966018573441030_8420506209275622871_n.png?_nc_cat=101&amp;_nc_ht=scontent.xx&amp;oh=bcb8b8acc2160eb584e6e5aa27fc8b81&amp;oe=5CF1BE8B</t>
  </si>
  <si>
    <t>https://scontent.xx.fbcdn.net/v/t1.0-9/s720x720/21462536_10155877374994448_7561250157338437031_n.jpg?_nc_cat=110&amp;_nc_ht=scontent.xx&amp;oh=ffacca69b998dc390da8f0e4b4ada1e1&amp;oe=5CF2494F</t>
  </si>
  <si>
    <t>https://scontent.xx.fbcdn.net/v/t1.0-9/s720x720/405988_10151258634965326_1864058363_n.jpg?_nc_cat=111&amp;_nc_ht=scontent.xx&amp;oh=c1bf64eee4681fbd13b03d104d654c00&amp;oe=5CEB12D6</t>
  </si>
  <si>
    <t>https://scontent.xx.fbcdn.net/v/t1.0-9/p720x720/27066864_934564270043565_3293452576145117442_n.jpg?_nc_cat=101&amp;_nc_ht=scontent.xx&amp;oh=12df5a87fba6ea8ab2529665f2661ef6&amp;oe=5CDC7C84</t>
  </si>
  <si>
    <t>https://scontent.xx.fbcdn.net/v/t1.0-9/p720x720/27336959_1772370432833426_1375814412061197047_n.jpg?_nc_cat=102&amp;_nc_ht=scontent.xx&amp;oh=ce9202654d57e910986a7752df575423&amp;oe=5CF82824</t>
  </si>
  <si>
    <t>https://scontent.xx.fbcdn.net/v/t1.0-0/p480x480/528682_131468303683451_1962956757_n.jpg?_nc_cat=106&amp;_nc_ht=scontent.xx&amp;oh=b497ac1da7d46ae76d324d82c288b707&amp;oe=5D2380D5</t>
  </si>
  <si>
    <t>https://scontent.xx.fbcdn.net/v/t1.0-9/27858028_1634367059990250_380623965369022346_n.jpg?_nc_cat=108&amp;_nc_ht=scontent.xx&amp;oh=6e7a2c8e8bfefe96a7cfba5c10eb7642&amp;oe=5CF782BC</t>
  </si>
  <si>
    <t>https://scontent.xx.fbcdn.net/v/t1.0-9/s720x720/31218618_924863207638530_6738262783022592022_n.jpg?_nc_cat=109&amp;_nc_ht=scontent.xx&amp;oh=b2dafd3ab8d62beb01f7969a22e7b07b&amp;oe=5CF15DE3</t>
  </si>
  <si>
    <t>https://scontent.xx.fbcdn.net/v/t1.0-9/q81/s720x720/10410847_247003205500935_3784644067982562956_n.jpg?_nc_cat=111&amp;_nc_ht=scontent.xx&amp;oh=e65d67828981c848fa8ad89a9e4b2f30&amp;oe=5CEA2065</t>
  </si>
  <si>
    <t>https://scontent.xx.fbcdn.net/v/t1.0-9/205223_367212783349798_748553255_n.jpg?_nc_cat=101&amp;_nc_ht=scontent.xx&amp;oh=2f8af5e2b0be1796a5fdc24b0877800c&amp;oe=5CEE8929</t>
  </si>
  <si>
    <t>https://scontent.xx.fbcdn.net/v/t1.0-9/s720x720/45203925_268921343666314_7547640243663405056_o.jpg?_nc_cat=100&amp;_nc_ht=scontent.xx&amp;oh=cc40b3facfba5fb52cc398ca2089d446&amp;oe=5CE1CDB4</t>
  </si>
  <si>
    <t>https://scontent.xx.fbcdn.net/v/t31.0-8/p720x720/15138549_1323779567643484_9065019624282350550_o.jpg?_nc_cat=101&amp;_nc_ht=scontent.xx&amp;oh=eca614e93ec3b80d7d5e9cc6b3f66ad6&amp;oe=5CDCEF4F</t>
  </si>
  <si>
    <t>https://scontent.xx.fbcdn.net/v/t1.0-9/s720x720/10418302_300330193483380_5705868368190101989_n.jpg?_nc_cat=103&amp;_nc_ht=scontent.xx&amp;oh=f63f11a0dcee54ce387fa896a8ff8c37&amp;oe=5D221CB0</t>
  </si>
  <si>
    <t>https://scontent.xx.fbcdn.net/v/t1.0-9/s720x720/48187969_2531594140189603_3988626434330460160_n.jpg?_nc_cat=107&amp;_nc_ht=scontent.xx&amp;oh=b8c776a06db2e4899f59de56adfb212f&amp;oe=5CEB4609</t>
  </si>
  <si>
    <t>https://scontent.xx.fbcdn.net/v/t1.0-9/s720x720/48398827_2168485716723831_4585170333450895360_o.jpg?_nc_cat=102&amp;_nc_ht=scontent.xx&amp;oh=d4fc8c4b0c87e0e19dfb633d3b83fae7&amp;oe=5CDED4B3</t>
  </si>
  <si>
    <t>https://scontent.xx.fbcdn.net/v/t1.0-9/s720x720/45309853_1962962213821827_122482928159555584_n.jpg?_nc_cat=111&amp;_nc_ht=scontent.xx&amp;oh=784ac38cb56889facbb2189c40a3c5c0&amp;oe=5CECC0DB</t>
  </si>
  <si>
    <t>https://scontent.xx.fbcdn.net/v/t1.0-9/s720x720/12494915_1702455020002292_6383831397745066602_n.jpg?_nc_cat=110&amp;_nc_ht=scontent.xx&amp;oh=7bc89efa15b9c5a0182138b75f7da0f3&amp;oe=5CE298A7</t>
  </si>
  <si>
    <t>https://scontent.xx.fbcdn.net/v/t31.0-0/p240x240/20645455_1583735798312702_4818688687934943686_o.png?_nc_cat=107&amp;_nc_ht=scontent.xx&amp;oh=fbb382dd7711d56bf0ef0a31cbb888b4&amp;oe=5CEB54E5</t>
  </si>
  <si>
    <t>https://scontent.xx.fbcdn.net/v/t31.0-0/q90/p240x240/28337086_1203668336403342_6146629269404727646_o.jpg?_nc_cat=104&amp;_nc_ht=scontent.xx&amp;oh=3a3ed8b85e9430e7d7fdc97af99a8776&amp;oe=5CF8CC3D</t>
  </si>
  <si>
    <t>https://scontent.xx.fbcdn.net/v/t31.0-8/s720x720/18121171_1538114556198579_7775920520879625970_o.jpg?_nc_cat=109&amp;_nc_ht=scontent.xx&amp;oh=76b36a722c158fda2a9730dfe2ac5d43&amp;oe=5CE237D1</t>
  </si>
  <si>
    <t>https://scontent.xx.fbcdn.net/v/t1.0-9/s720x720/48275072_1720515881387343_1911790699087396864_n.png?_nc_cat=109&amp;_nc_ht=scontent.xx&amp;oh=a9932ed0179649a5f9fd763d8e99e817&amp;oe=5D27B61D</t>
  </si>
  <si>
    <t>https://scontent.xx.fbcdn.net/v/t1.0-9/s720x720/46501961_261145184572563_163219125299052544_o.png?_nc_cat=110&amp;_nc_ht=scontent.xx&amp;oh=482c87176ecbd3bc354239ffad73262e&amp;oe=5CED21BE</t>
  </si>
  <si>
    <t>https://scontent.xx.fbcdn.net/v/t31.0-8/s720x720/20247685_824391101075919_3585715774127064188_o.jpg?_nc_cat=102&amp;_nc_ht=scontent.xx&amp;oh=71a44d3825d9ea2af03f1666499424bd&amp;oe=5CE288BF</t>
  </si>
  <si>
    <t>https://scontent.xx.fbcdn.net/v/t31.0-8/s720x720/12968044_948710615243690_3181752817610978680_o.jpg?_nc_cat=110&amp;_nc_ht=scontent.xx&amp;oh=f4da125ddb2259e1918c2ba98db428a8&amp;oe=5D25664C</t>
  </si>
  <si>
    <t>https://scontent.xx.fbcdn.net/v/t31.0-8/s720x720/19780768_866052913552751_2072049729477034966_o.jpg?_nc_cat=105&amp;_nc_ht=scontent.xx&amp;oh=59d082c913ccedae8241014214515bb3&amp;oe=5CDE14D0</t>
  </si>
  <si>
    <t>https://scontent.xx.fbcdn.net/v/t1.0-9/s720x720/52451479_2531632293576361_7809102601215016960_n.jpg?_nc_cat=109&amp;_nc_ht=scontent.xx&amp;oh=eaf5bc61ae597d5114cea4293551f84b&amp;oe=5CE61F85</t>
  </si>
  <si>
    <t>https://scontent.xx.fbcdn.net/v/t1.0-9/10676261_1035431749805361_6053601088362444298_n.png?_nc_cat=110&amp;_nc_ht=scontent.xx&amp;oh=fcc7badf56a379af5cf18cb30604c246&amp;oe=5CEFDEA2</t>
  </si>
  <si>
    <t>https://scontent.xx.fbcdn.net/v/t31.0-8/s720x720/25532102_2103747466524444_2052960308549490663_o.jpg?_nc_cat=103&amp;_nc_ht=scontent.xx&amp;oh=6d1f5a81034df32618f85c45f39f4ec1&amp;oe=5CF853F6</t>
  </si>
  <si>
    <t>https://scontent.xx.fbcdn.net/v/t1.0-9/s720x720/12115860_1676954509216172_3298844366926234321_n.png?_nc_cat=102&amp;_nc_ht=scontent.xx&amp;oh=96057b336fbd56b3720ab6b268506525&amp;oe=5CE7104B</t>
  </si>
  <si>
    <t>https://scontent.xx.fbcdn.net/v/t1.0-9/s720x720/37712754_2150565578566450_8144774881175666688_o.jpg?_nc_cat=100&amp;_nc_ht=scontent.xx&amp;oh=6ad2e014703a9c8e3d75e9b38737ba03&amp;oe=5CE56893</t>
  </si>
  <si>
    <t>https://scontent.xx.fbcdn.net/v/t1.0-9/s720x720/41205974_1827811414002949_3913890004765507584_n.jpg?_nc_cat=100&amp;_nc_ht=scontent.xx&amp;oh=236d163a06ddb9f6ffe9ad8036fd59c1&amp;oe=5CE4EEEB</t>
  </si>
  <si>
    <t>https://scontent.xx.fbcdn.net/v/t31.0-8/s720x720/19787307_1393830020694584_2569940708917770444_o.jpg?_nc_cat=102&amp;_nc_ht=scontent.xx&amp;oh=5e14c400da6fca1180bcfc4501752df0&amp;oe=5CE8D988</t>
  </si>
  <si>
    <t>https://scontent.xx.fbcdn.net/v/t1.0-9/s851x315/38788478_537055546751590_4314731305272082432_o.jpg?_nc_cat=105&amp;_nc_ht=scontent.xx&amp;oh=7853b9254d6571c7e8169d71c1cb4c37&amp;oe=5CDEFCC2</t>
  </si>
  <si>
    <t>https://scontent.xx.fbcdn.net/v/t31.0-8/q82/s851x315/23000049_303174423516508_8501213019847317069_o.jpg?_nc_cat=101&amp;_nc_ht=scontent.xx&amp;oh=1aa866796299b0227960cf9168e660f2&amp;oe=5CF06BD4</t>
  </si>
  <si>
    <t>https://scontent.xx.fbcdn.net/v/t1.0-9/s720x720/45228703_559706284490983_6151087505169973248_n.jpg?_nc_cat=107&amp;_nc_ht=scontent.xx&amp;oh=3cc327a145d1bc3cb580cf8a61f16efb&amp;oe=5CF430FC</t>
  </si>
  <si>
    <t>https://scontent.xx.fbcdn.net/v/t1.0-9/q81/s720x720/13612169_1057140104365457_8116290178785388382_n.jpg?_nc_cat=110&amp;_nc_ht=scontent.xx&amp;oh=142f6fec8c9326c44c8c1384c3e78732&amp;oe=5CF4B581</t>
  </si>
  <si>
    <t>RT correspondents bring a new perspective on international headlines from New York, Washington, Moscow, London, Miami, Los Angeles, Paris, Delhi and Tel Aviv.
Tune into RT in New York on ch. 135 (Time Warner), in Los Angeles on ch. 236, in San Diego &amp; North County on ch. 222, in San Fransisco on ch. 103 and Desert Cities on channel 236 (Time Warner), in Chicago on ch. 103 (Comcast), in Ohio on ch. 266 (Buckeye CableSystem) and in the Washington, DC area on ch. 274 (Comcast), ch. 34 (RCN), ch.455 (Fios), ch. 474 (Cox) or ch. 30.4 with your antenna. You can also watch the show streaming live at RT.com/USA.</t>
  </si>
  <si>
    <t xml:space="preserve">“CrossTalk” is a TV debate club presenting hot-topic discussions on politics, business, newsmakers, global trends, present-day conflicts, dangers and challenges of modern world. Peter Lavelle poses hard, straightforward questions to his guests, and demands concrete answers in response. His guests are politicians, journalists, scientists - anyone who influences the decisions changing our world or plays a key role in forming public opinion. </t>
  </si>
  <si>
    <t>En 2009 RT en Español empieza a transmitir sus programas en español 24 horas al día y 7 días a la semana para todos los espectadores de habla hispana. España, América Latina y Estados Unidos siguen los noticieros de RT cuando más les convenga. 
Las noticias de las que no hablan los principales canales internacionales adquieren importancia mundial en RT en Español, ya permite evaluar la relevancia de los eventos que anteriormente no parecían tenerla y que otros noticieros no muestran o tratan de ocultar. RT en Español cuenta las historias de los héroes anónimos de nuestros tiempos a quienes otros no les dan la palabra.
Y de esta manera usted entenderá que las verdaderas noticias no son las que normalmente ve en el noticiero.
Las noticias de última hora y toda las noticias que se generan a cada instante.
Los documentales y reportajes especiales que le mostrarán la cara que no conocía de Rusia y del mundo.
RT en Español ¡SEPA MÁS!</t>
  </si>
  <si>
    <t>قناة "RTarabic" الفضائية هيئة إخبارية إعلامية ناطقة باللغة العربية تابعة الى مؤسسة "تي في – نوفوستي" المستقلة غير التجارية. بدأت القناة البث في 4 مايو/أيار عام 2007. يتضمن برنامج بث القناة أخبارا سياسية واقتصادية وثقافية ورياضية وجولات في الصحافة وبرامج دورية وأفلاما وثائقية وتحقيقات مصورة. تبث القناة 24 ساعة يوميا خلال سبعة أيام في الأسبوع.
ترددات القناة على الرابط:
http://arabic.rt.com/satelites/
معلومات عامة حول القناة
http://arabic.rt.com/channel/
للإتصال بموقع قناة RT Arabic
feedback@rtarabic.com</t>
  </si>
  <si>
    <t xml:space="preserve">Going Underground is a show created by RT for a UK audience. 
We examine both underground and mainstream news from a perspective not found on any other broadcast channel, talking to key opinion-formers, newsmakers and politicians. The programme focuses on UK current affairs with presenter Afshin Rattansi. 
It airs 3 times a week throughout the day on RT, broadcast exclusively in the UK for a British audience. Catch us on Freeview 85 or Sky 512, or on our YouTube channel: http://www.youtube.com/user/GoingUndergroundRT
</t>
  </si>
  <si>
    <t>We travel across the biggest country in the world to tell you all about the most important advances in science and technology on the planet, and we won't let anything hold us back. From the new generation of nuclear ships roaming the high seas, to innovative ways to walk our programme brings you the cutting edge of tomorrow, today. Technology Update on RT. We've got the future covered.</t>
  </si>
  <si>
    <t>Only on RT America “Watching the Hawks”, seeks to rescue the stories buried in the hype and faux outrage permeating our society and get to the real issues. The hosts, Tyrel Ventura, Sean Stone and Tabetha Wallace along with their guests are your eyes and ears on the ground in the world of media, politics and pop culture.</t>
  </si>
  <si>
    <t>We are an all-video news feed of the RT network. We strive to create stunning dramatic and fun visual stories, cover the major issues for viewers wishing to question more. 
PLAY MORE. 
WATCH MORE. 
QUESTION MORE.</t>
  </si>
  <si>
    <t>New RT show hosted by former England, Aston Villa and Liverpool footballer Stan Collymore. The outspoken player-turned-pundit will try to unveil the stories from the beautiful game no other network would focus on – from going behind the scenes of the Syrian National Team’s push to get to the World Cup in Russia to exposing controversial stories related to racism and homophobia plaguing the English Premier League. Multiple award winning broadcaster Collymore and the show’s reporters will also take the viewers around Russia – to show how the country prepares to host the biggest football event on the planet</t>
  </si>
  <si>
    <t>China Insight, Global View. Xinhua News Agency is the first port of call for the latest and exclusive China and world news. Also follow @XHNews on Twitter. Contact us by email: gjyw2007@xinhua.org or phone: 8610-63071722.</t>
  </si>
  <si>
    <t xml:space="preserve">Anissa Naouai is the creator of inthenow.media </t>
  </si>
  <si>
    <t xml:space="preserve">This page is administered by nearly 20 Occupy Wall Street activists representing a range of perspectives, from progressive to radical left. This page is not the singular voice of Occupy Wall Street and posts herein reflect the diversity of perspectives within the movement.
Would you like to interview an organizer with the #occupy movement? Email tweetship@googlegroups.com 
Declaration of the Occupation of New York City
THIS DOCUMENT WAS ACCEPTED BY THE NYC GENERAL ASSEMBLY ON SEPTEMBER 29, 2011
As we gather together in solidarity to express a feeling of mass injustice, we must not lose sight of what brought us together. We write so that all people who feel wronged by the corporate forces of the world can know that we are your allies.
As one people, united, we acknowledge the reality: that the future of the human race requires the cooperation of its members; that our system must protect our rights, and upon corruption of that system, it is up to the individuals to protect their own rights, and those of their neighbors; that a democratic government derives its just power from the people, but corporations do not seek consent to extract wealth from the people and the Earth; and that no true democracy is attainable when the process is determined by economic power. We come to you at a time when corporations, which place profit over people, self-interest over justice, and oppression over equality, run our governments. We have peaceably assembled here, as is our right, to let these facts be known.
They have taken our houses through an illegal foreclosure process, despite not having the original mortgage.
They have taken bailouts from taxpayers with impunity, and continue to give Executives exorbitant bonuses.
They have perpetuated inequality and discrimination in the workplace based on age, the color of one’s skin, sex, gender identity and sexual orientation.
They have poisoned the food supply through negligence, and undermined the farming system through monopolization.
They have profited off of the torture, confinement, and cruel treatment of countless animals, and actively hide these practices.
They have continuously sought to strip employees of the right to negotiate for better pay and safer working conditions.
They have held students hostage with tens of thousands of dollars of debt on education, which is itself a human right.
They have consistently outsourced labor and used that outsourcing as leverage to cut workers’ healthcare and pay.
They have influenced the courts to achieve the same rights as people, with none of the culpability or responsibility.
They have spent millions of dollars on legal teams that look for ways to get them out of contracts in regards to health insurance.
They have sold our privacy as a commodity.
They have used the military and police force to prevent freedom of the press. They have deliberately declined to recall faulty products endangering lives in pursuit of profit.
They determine economic policy, despite the catastrophic failures their policies have produced and continue to produce.
They have donated large sums of money to politicians, who are responsible for regulating them.
They continue to block alternate forms of energy to keep us dependent on oil.
They continue to block generic forms of medicine that could save people’s lives or provide relief in order to protect investments that have already turned a substantial profit.
They have purposely covered up oil spills, accidents, faulty bookkeeping, and inactive ingredients in pursuit of profit.
They purposefully keep people misinformed and fearful through their control of the media.
They have accepted private contracts to murder prisoners even when presented with serious doubts about their guilt.
They have perpetuated colonialism at home and abroad. They have participated in the torture and murder of innocent civilians overseas.
They continue to create weapons of mass destruction in order to receive government contracts. *
To the people of the world,
We, the New York City General Assembly occupying Wall Street in Liberty Square, urge you to assert your power.
Exercise your right to peaceably assemble; occupy public space; create a process to address the problems we face, and generate solutions accessible to everyone.
To all communities that take action and form groups in the spirit of direct democracy, we offer support, documentation, and all of the resources at our disposal.
Join us and make your voices heard!
*These grievances are not all-inclusive.
</t>
  </si>
  <si>
    <t>RTD Documentary is an English-language documentary channel. We have tons of factual films with latest updates on technology, cultural heritage sites, extreme sports, historical mysteries and many more. You can also get to grips with the basics of the Russian language with our fun video lessons A Little Bit of Russian, where RT's reporters and presenters become your teachers. Download our documentaries for free and enjoy, give them to your friends on DVDs and as reference material at classes and lectures!</t>
  </si>
  <si>
    <t>Stories from people in immigration detention.
[Since this page is a platform for people in detention to write about their experiences, and the authors of the statements are not able to respond to negative or abusive comments, they will be deleted.]</t>
  </si>
  <si>
    <t xml:space="preserve">War reporter, mother and a peace advocate. I built this page to shed light on who Maria Finoshina really is, what she thinks, what she prays for AND to bring awareness and help children affected by modern armed conflicts.  </t>
  </si>
  <si>
    <t>¿Qué nos pretenden enseñar las fotos del actual escenario internacional? ¿Están retocadas, trucadas o desenfocadas? ¿Qué imagen nos quieren mostrar?
‘El Zoom’ nos acerca hasta el más mínimo detalle de los procesos geopolíticos y económicos, nos aporta un enfoque diferente de los acontecimientos de escala mundial y retrata la actualidad desde todos ángulos. Como si fuera una precisa lente de una cámara fotográfica, este nuevo programa de RT les ofrece un primer plano de lo que sucede a su alrededor para separar la mentira de la verdad y enseñarles algunos argumentos, pruebas y opiniones que podrían cambiar su punto de vista.
El presentador, Javier Rodríguez Carrasco, usará las imágenes que capta ‘El Zoom’ para que puedan tener una perspectiva completa de la realidad en su pantalla sin tamices, filtros ni prejuicios.</t>
  </si>
  <si>
    <t>Keiser Report – Mercados, finanzas, escándalos. Keiser Report es una mirada a los escándalos detrás de los titulares financieros globales.
Sean las colusiones entre Wall Street y el Congreso o la última oleada de delitos bancarios, las falsas estadísticas económicas gubernamentales o maquinaciones bursátiles, nada escapa al ojo de Max Keiser. Ex agente de valores, inventor de una tecnología virtual y cofundador de la bolsa de valores de Hollywood, Keiser ofrece el resumen de lo que pasa verdaderamente en la economía global, con la aportación de la copresentadora Stacy Herbert e invitados de varias partes del mundo.</t>
  </si>
  <si>
    <t>¿Cuántos acontecimientos mundiales parecen ser tan complicados o no influir específicamente en su vida? 
En realidad, aunque no sea de un modo directo, todo está conectado. En esta página, el equipo de RT en español intentará contar a sus suscriptores acerca de los acontecimientos del mundo utilizando un lenguaje muy simple: el multimedia. Incluso no se limitará al formato de noticias y se publicará lo que nos parece interesante: la foto del día, videos divertidos, infografías explicativas y gran cantidad de materiales exclusivos creados especialmente para nuestros seguidores. 
Sepa un poco más con RT Play.</t>
  </si>
  <si>
    <t>Si un chiste, una noticia, un video, un accidente o una tendencia se hace viral en internet, lo encontrarás aquí, y si no, envíanoslo. No importa si fue grabado en un celular o con una cámara profesional, ni si apareció por primera vez en Twitter, en Facebook, o en cualquiera de las redes sociales que funcionan en la red. Más temprano que tarde, todos los virales llegan aquí, a la sección más contagiosa de RT en Español. Comparte nuestros videos, antes de que te los compartan.</t>
  </si>
  <si>
    <t>Please don't respond to trolls on this page. Thanks in advance!</t>
  </si>
  <si>
    <t>youtube.com/redactedtonight</t>
  </si>
  <si>
    <t>RT Deutsch – Wer sind wir?
RT International gehört zu den renommiertesten Medien-Gruppen mit globaler Ausrichtung und sendet bisher in englischer, spanischer, arabischer, französischer, russischer und deutscher Sprache.
In mehr als 100 Ländern der Welt wird RT von mehr als 664 Millionen Menschen gesehen. Der RT YouTube-Kanal knackte als erster überhaupt die Milliardengrenze und steht mittlerweile bei über 1,2 Milliarden Aufrufen.
Persönlichkeiten wie Wikileaksgründer Julian Assange und der legendäre US-Moderator Larry King moderieren Sendungen auf RT.
RT-Dokumentationen und Nachrichten-Sendungen erhielten den Monte Carlo TV Festival Award, und waren mehrmals für den Emmy News Award nominiert, u.a. für die Berichterstattung über die Occupy Wall Street-Bewegung.
Dass RT nun auch in deutscher Sprache produziert wird, ist nicht zuletzt der Initiative tausender Menschen im deutschsprachigen Raum zu verdanken, die eine Kampagne  starteten, mit dem Ziel, RT- Berichterstattung als eine alternative Informationsquelle, abseits des Mainstreams, auch in deutscher Sprache zu ermöglichen. Die Ukrainekrise hat beispielhaft gezeigt, in welchem Ausmaß die etablierte deutschsprachige Medienlandschaft von einer einseitigen, oft sehr manipulativen und überaus simplizistischen Sicht der Dinge geprägt ist.
Mit dem deutschsprachigen Programm von RT wird einem einseitigen und oft interessengetriebenen Medien-Mainstream ein Gegenstandpunkt gesetzt.</t>
  </si>
  <si>
    <t>Author and social critic Chris Hedges hosts ‘On Contact,’ a weekly interview show that airs “dissident voices” currently missing from the mainstream media. 
On Contact airs on RT America: 
Saturdays at 5:30 pm, 8:30 pm &amp; 11 pm ET
Tuesdays at 7:30 pm &amp; 10 pm ET</t>
  </si>
  <si>
    <t>Larry King brings you newsmakers of every stripe -- from world leaders and entertainers to regular people changing the world or caught in the crossfire of the biggest stories of the day.
Fun and quirky segments on "Larry King Now" will treat fans both old and new to a rarely seen side of Larry's personal humor and wit. New episodes are posted Mon/Wed/Fri at 2PM ET online on Ora TV &amp; on select Hulu Plus enabled streaming devices on your TV.
Also make sure to check out "Politicking with Larry King" - Larry King's new politics show. New episodes premiere Tuesdays and Thursdays at 9 and 11 PM ET on-demand online on Ora TV &amp; Hulu.
Watch the one-of-a-kind interviews that only Larry King can do -- and tweet him your questions and comments @Kingsthings on Twitter or talk about the show using the #Politicking or #LarryKingNow hashtag on Facebook!</t>
  </si>
  <si>
    <t>BIG PERSONALITY
Ora TV brings you BIG personalities; big personalities you know and love &amp; big personalities we know you’re going to fall for with outstanding, original shows everyday. We hope to make you laugh, to make you think, and to show you what’s going on in the world.
ANYTIME
Click in whenever you want. Whether you have 60 seconds or 60 minutes, we're here for you with great shows to fit your mood and schedule.
ANYWHERE
Your life is on-demand so your entertainment should be too. We bring you premium programming wherever you are. Check us out on your desktop computer, tablet, mobile device or Roku player.
PARTICIPATE
At Ora, you are always a click away from being in the middle of the action. Join the community and interact with your favorite personalities. Tweet your questions to Larry King, debate with Jesse Ventura, share recipes with Haylie Duff and share your American Dream with Wayward Nation. Be sure to "like" us on Facebook and follow us on Twitter @OraTV and Instagram @OraTV</t>
  </si>
  <si>
    <t>The Big Picture with Thom Hartmann is an American TV talk/news show owned, hosted and produced by political commentator and radio host Thom Hartmann, and Hartmann's production company (which also produces his radio show), Mythical Research, Inc., and is represented by WYD Media, Inc. The Big Picture started in 2008 in Portland, Oregon, as a half-hour TV show and was originally syndicated exclusively on Free Speech TV.Over the next few years, more community TV stations and cable systems picked it up, and Hartmann moved to Washington, DC, taking both his radio show and The Big Picture with him. With that move, he expanded the show to an hour, and also licensed the show to RT, partially in exchange for use of their television studios and facilities. While the show carries the RT bug, it is entirely owned by Hartmann's company, which has contractual editorial control over the program. The editorial staff of the show are employees of Hartmann's company, while the TV production staff work for RT.The show is now recorded and broadcast live by RT America, the Washington, D.C.-based affiliate of RT with a presence on both over-the-air and cable TV systems in many major American cities, also continues to be syndicated by Free Speech TV and carried nationwide on both Dish Network channel 9415, DirecTV Channel 348, and on local Public-access television stations across the country. From January 17, 2012 RT's international English-language channel started to broadcast it worldwide in over 100 countries.As with his overall political stance and his talk radio program, The Big Picture is liberal/progressive in American politics and primarily focuses on American topics while featuring many debates with conservative and libertarian personalities. Hartmann also regularly interviews left-of-center personalities.</t>
  </si>
  <si>
    <t>Boom Bust is the outsiders’ breakdown on the insider business deals affecting us all. Lindsay France takes an unorthodox approach to business and politics – breathing wit and irony into the stories fueling the boom-bust cycle. Stay in the know weekdays at 4:30 pm ET. 
Facebook.com/LindsayDaleFrance
Facebook.com/BiancaFacchinei</t>
  </si>
  <si>
    <t>Welcome to the official page of comedian, writer &amp; actress Abby Feldman!
Abby is a co-star &amp; co-writer on Netflix's Gringolandia
A correspondent on Redacted Tonight w/ Lee Camp
Writer at Someecards
Watch 'MOIST' live on this page every Monday at 11pm, or subscribe to the podcast on iTunes: 
https://itunes.apple.com/us/podcast/moist-live-with-abby-feldman/id1304657932?mt=2
Google Play: https://play.google.com/music/m/I3tyiw4nzdbjhg6na4qnfm7plbq?t=MOIST_Live_with_Abby_Feldman
Stitcher:
http://www.stitcher.com/s?fid=156651&amp;refid=stpr 
Watch episode 1 of my new series, 'Ovulady': http://bit.ly/2uOTYu4
And catch my next live stand up show: www.abbyfeldman.com/shows</t>
  </si>
  <si>
    <t>Every week Max Keiser and Stacy Herbert look at all the scandal behind the financial news headlines. 
Keiser and Herbert are the number one most dangerous people in financial media!</t>
  </si>
  <si>
    <t>Experience RT's exclusive panoramic content. Video news as you’ve never seen it before. 
iTunes Store
https://itunes.apple.com/app/rt-360/id1064016992
Google Play
https://play.google.com/store/apps/details?id=com.rt.RT360
Oculus store 
https://www.oculus.com/experiences/gear-vr/968122466570458/</t>
  </si>
  <si>
    <t xml:space="preserve">Larry King Now is a talk show web series hosted by Larry King and available on Ora TV,  Hulu &amp; RT.  Larry King brings you newsmakers of every stripe – from world leaders and entertainers to regular people changing the world or caught in the crossfire of the biggest stories of the day. Fun and quirky segments will treat fans both old and new to a rarely seen side of Larry’s personal humor and wit. </t>
  </si>
  <si>
    <t xml:space="preserve">International video news agency headquartered in Berlin. </t>
  </si>
  <si>
    <t>The Starmus Festival is a combination of science, art and music that has featured presentations from Astronauts, Cosmonauts, Nobel Prize Winners and prominent figures from science, culture, the arts and music. Its an astronomical and artistic experience that will enhance your perception of your place in the Universe and change your life forever!
STARMUS FESTIVAL IV: Life And The Universe
June 18 – 23, 2017 | Trondheim, Norway
Book tickets now @ https://www.starmus.com</t>
  </si>
  <si>
    <t>RT – это круглосуточный информационный телеканал, вещающий из России по всему миру на английском, арабском и испанском языках. Уже 700 миллионов зрителей в 100 странах мира могут смотреть RT. Теперь новости RT доступны и на русском. Присоединяйтесь!</t>
  </si>
  <si>
    <t>"قصارى القول" برنامج سياسي حواري يقدمه سلام مسافر. يبث برنامج "قصارى القول" كل يوم باستثناء السبت والأحد من كل اسبوع في الساعة 21:30 بتوقيت موسكو (الساعة 21:30 بتوقيت مكة المكرمة).</t>
  </si>
  <si>
    <t>برنامج أسبوعي  يسلط الضوء على مواضيع فنية واجتماعية متنوعة ويستضيف شخصيات تركت بصمتها في مختلف مجالات الحياة. إعداد أنيسة مراد وكريستينا أوسيبوفا وتقديم كارينا حسن . يبث يوم الأحد الساعة 20:30 بتوقيت موسكو/مكة المكرمة</t>
  </si>
  <si>
    <t>Смотрите эксклюзивные документальные фильмы RT, завоевавшие награды на престижных международных конкурсах Media Excellence Award, New York Festivals и OMNI Intermedia Awards.
Вслед за авторами, зрители RTД могут побывать в самых красивых и интересных российских городах в серии фильмов "Красоты России", познакомиться с уникальной природой в серии "Чудо природы", узнать про развитие науки и технологий в программе "Технологии будущего", познакомиться с обычаями и традициями разных народов в серии "Народы России".
Смотрите RTД на русском языке, и узнавайте больше о культуре, традициях и истории России и всего мира!</t>
  </si>
  <si>
    <t>Sa première chaîne ayant été lancée en 2005, le réseau RT est maintenant composé de trois chaînes mondiales d'actualités diffusées en anglais, espagnol et arabe, de la chaîne RT America basée dans des studios à Washington et de la chaîne documentaire RT Doc qui diffuse en anglais et en russe. RT touche aujourd’hui sept cents millions de personnes dans plus de cent pays.
Les actualités de RT traitent des principaux problèmes de notre temps sous un angle destiné aux spectateurs qui veulent en savoir plus en soulevant des sujets souvent ignorés par les médias grand public pour produire un contenu qui sort de l’ordinaire. RT propose un point de vue alternatif sur tous les grands évènements du monde et offre au public étranger un aperçu de la position russe.
RT est lauréate du prix du festival Monte Carlo TV de 2013 pour la meilleure information en temps réel pour son reportage sur la météorite qui a aterri dans les environs de Tchéliabinsk. En 2010, RT a été la première chaîne de télévision russe à recevoir une nomination aux prestigieux International Emmy award dans la catégorie « actualités ». La chaîne a obtenu sa deuxième nomination dans la catégorie « actualités » en 2012 pour sa couverture du mouvement Occupy Wall Street, et sa troisième – un record pour une chaîne russe – en 2014 pour son sujet sur la grève de la faim des détenus de Guantánamo.
Vous pouvez retrouver le meilleur de nos émissions sur la chaîne YouTube de RT. Cette dernière est devenue la première chaîne d’information dans l’histoire de YouTube qui a atteint 1 milliard de vues. Décrite par YouTube comme « surprenante » et comme « un des plus grands fournisseur d’actualités sur YouTube », la plateforme YouTube de RT est l’atout majeur d’une chaîne d’information axée sur la fourniture de contenus multimédias.
En 2009, RT a lancé un projet unique pour les professionnels des médias : Free Video, la première agence vidéo russe anglophone qui donne à ses utilisateurs un accès en ligne gratuit aux vidéos de RT dans une excellente qualité. En 2013, RT a créé RUPTLY, un service complet de production de vidéos qui transmet sur le vif et en images des actualités frappantes de tous les points chauds du monde.</t>
  </si>
  <si>
    <t>برنامج حواري مدته 26 دقيقة تتطرق المناقشة فيه إلى جوانب مختلفة من الحياة السياسية والإقتصادية والإجتماعية والثقافية وغيرها من المجالات في روسيا والمنطقة العربية والعالم.</t>
  </si>
  <si>
    <t>يقلب برنامج "رحلة في الذاكرة" صفحات التاريخ عبر الحوار مع الضيف. فمنهم ديبلوماسيون وعسكريون ورجال استخبارات وعلماء وصحفيون وغيرهم ممن شهد او شارك مباشرة في الأحداث المصيرية التي تركت بصمات واضحة على مسار التاريخ الحديث. وسيتمكن مشاهدو قناة "روسيا اليوم" من خلال هذا البرنامج من الحصول على  معلومات فريدة من نوعها عن أهم أحداث ووقائع العصر.</t>
  </si>
  <si>
    <t>صفحة جديدة تابعة لشبكة آرتي العربية  بعيدة عن السياسة تنقل لكم آخر أخبار التكنولوجيا والمعرفة وكل ما هو جديد في مختلف المجالات العلمية والمعرفية.</t>
  </si>
  <si>
    <t>Sergei Korolev</t>
  </si>
  <si>
    <t>Borovaya 3/1・Moscow, Russia・517 people checked in here</t>
  </si>
  <si>
    <t>Moscow, Russia</t>
  </si>
  <si>
    <t>500 people checked in here</t>
  </si>
  <si>
    <t>Moscow, Russia・57 people checked in here</t>
  </si>
  <si>
    <t>57 Xuanwumen Xidajie・Beijing・203 people checked in here</t>
  </si>
  <si>
    <t>1,438 people checked in here</t>
  </si>
  <si>
    <t>Borovaya St., 3・Moscow, Russia・126 people checked in here</t>
  </si>
  <si>
    <t>Everywhere</t>
  </si>
  <si>
    <t>Borovaya 3/1・Moscow, Russia・407 people checked in here</t>
  </si>
  <si>
    <t>Madrid, Spain・28 people checked in here</t>
  </si>
  <si>
    <t>New York, New York</t>
  </si>
  <si>
    <t>Am Studio 16・Adlershof・46 people checked in here</t>
  </si>
  <si>
    <t>Seattle, Washington</t>
  </si>
  <si>
    <t>Portland, Oregon</t>
  </si>
  <si>
    <t>Washington, District of Columbia</t>
  </si>
  <si>
    <t>Berlin, Germany・82 people checked in here</t>
  </si>
  <si>
    <t>84 people checked in here</t>
  </si>
  <si>
    <t>Borovaya 3・Moscow, Russia・35 people checked in here</t>
  </si>
  <si>
    <t>85 people checked in here</t>
  </si>
  <si>
    <t>AUTOMATIC</t>
  </si>
  <si>
    <t>5.3K people like this.</t>
  </si>
  <si>
    <t>1M people like this.</t>
  </si>
  <si>
    <t>11K people like this.</t>
  </si>
  <si>
    <t>175K people like this.</t>
  </si>
  <si>
    <t>7M people like this.</t>
  </si>
  <si>
    <t>15M people like this.</t>
  </si>
  <si>
    <t>1.9K people like this.</t>
  </si>
  <si>
    <t>4.2K people like this.</t>
  </si>
  <si>
    <t>74K people like this.</t>
  </si>
  <si>
    <t>10K people like this.</t>
  </si>
  <si>
    <t>5.6K people like this.</t>
  </si>
  <si>
    <t>353K people like this.</t>
  </si>
  <si>
    <t>26K people like this.</t>
  </si>
  <si>
    <t>904K people like this.</t>
  </si>
  <si>
    <t>1.6K people like this.</t>
  </si>
  <si>
    <t>57M people like this.</t>
  </si>
  <si>
    <t>5.4M people like this.</t>
  </si>
  <si>
    <t>75K people like this.</t>
  </si>
  <si>
    <t>811K people like this.</t>
  </si>
  <si>
    <t>429K people like this.</t>
  </si>
  <si>
    <t>8K people like this.</t>
  </si>
  <si>
    <t>3.1K people like this.</t>
  </si>
  <si>
    <t>36K people like this.</t>
  </si>
  <si>
    <t>51K people like this.</t>
  </si>
  <si>
    <t>21K people like this.</t>
  </si>
  <si>
    <t>39K people like this.</t>
  </si>
  <si>
    <t>14K people like this.</t>
  </si>
  <si>
    <t>2.6M people like this.</t>
  </si>
  <si>
    <t>22K people like this.</t>
  </si>
  <si>
    <t>15K people like this.</t>
  </si>
  <si>
    <t>275K people like this.</t>
  </si>
  <si>
    <t>902 people like this.</t>
  </si>
  <si>
    <t>110K people like this.</t>
  </si>
  <si>
    <t>198K people like this.</t>
  </si>
  <si>
    <t>334K people like this.</t>
  </si>
  <si>
    <t>77K people like this.</t>
  </si>
  <si>
    <t>391K people like this.</t>
  </si>
  <si>
    <t>775 people like this.</t>
  </si>
  <si>
    <t>699K people like this.</t>
  </si>
  <si>
    <t>3.5K people like this.</t>
  </si>
  <si>
    <t>585 people like this.</t>
  </si>
  <si>
    <t>4.8K people like this.</t>
  </si>
  <si>
    <t>360K people like this.</t>
  </si>
  <si>
    <t>37K people like this.</t>
  </si>
  <si>
    <t>138K people like this.</t>
  </si>
  <si>
    <t>5.1K people like this.</t>
  </si>
  <si>
    <t>336K people like this.</t>
  </si>
  <si>
    <t>9.2K people like this.</t>
  </si>
  <si>
    <t>7.6K people like this.</t>
  </si>
  <si>
    <t>4K people like this.</t>
  </si>
  <si>
    <t>1K people like this.</t>
  </si>
  <si>
    <t>3.3K people like this.</t>
  </si>
  <si>
    <t>1.3K people like this.</t>
  </si>
  <si>
    <t>120K people like this.</t>
  </si>
  <si>
    <t>161K people like this.</t>
  </si>
  <si>
    <t>901 people like this.</t>
  </si>
  <si>
    <t>623K people like this.</t>
  </si>
  <si>
    <t>16K people like this.</t>
  </si>
  <si>
    <t>1.6M people like this.</t>
  </si>
  <si>
    <t>5.9K people like this.</t>
  </si>
  <si>
    <t>78K people like this.</t>
  </si>
  <si>
    <t>3K people like this.</t>
  </si>
  <si>
    <t>28K people like this.</t>
  </si>
  <si>
    <t>869 people like this.</t>
  </si>
  <si>
    <t>19K people like this.</t>
  </si>
  <si>
    <t>89K people like this.</t>
  </si>
  <si>
    <t>126K people like this.</t>
  </si>
  <si>
    <t>113K people like this.</t>
  </si>
  <si>
    <t>983K people like this.</t>
  </si>
  <si>
    <t>1.9M people like this.</t>
  </si>
  <si>
    <t>180K people like this.</t>
  </si>
  <si>
    <t>61K people like this.</t>
  </si>
  <si>
    <t>731K people like this.</t>
  </si>
  <si>
    <t>578K people like this.</t>
  </si>
  <si>
    <t>2.5M people like this.</t>
  </si>
  <si>
    <t>El 28 de diciembre de 2009</t>
  </si>
  <si>
    <t>23/06/2011</t>
  </si>
  <si>
    <t>1.04.2017</t>
  </si>
  <si>
    <t>www.starmus.com
info@starmus.com</t>
  </si>
  <si>
    <t>All News</t>
  </si>
  <si>
    <t xml:space="preserve">News Commentary Debate </t>
  </si>
  <si>
    <t>Politics</t>
  </si>
  <si>
    <t>Current Affairs</t>
  </si>
  <si>
    <t>Science and Technology</t>
  </si>
  <si>
    <t xml:space="preserve">Talk Show </t>
  </si>
  <si>
    <t>Sports</t>
  </si>
  <si>
    <t>news, debate and analysis</t>
  </si>
  <si>
    <t>Noticias Internacionales</t>
  </si>
  <si>
    <t>Political Comedy</t>
  </si>
  <si>
    <t>news and commentary</t>
  </si>
  <si>
    <t>Business and Political News</t>
  </si>
  <si>
    <t>The Most Dangerous TV Show in Financial Media</t>
  </si>
  <si>
    <t>Law and Politics</t>
  </si>
  <si>
    <t>حواري</t>
  </si>
  <si>
    <t>https://www.facebook.com/PrimeTimeRussia/</t>
  </si>
  <si>
    <t>https://www.facebook.com/RTAmerica/</t>
  </si>
  <si>
    <t>https://www.facebook.com/crosstalkrules/</t>
  </si>
  <si>
    <t>https://www.facebook.com/rtsportnews/</t>
  </si>
  <si>
    <t>https://www.facebook.com/ActualidadRT/</t>
  </si>
  <si>
    <t>https://www.facebook.com/rtarabic.ru/</t>
  </si>
  <si>
    <t>https://www.facebook.com/Occupy-Wall-Street-Community-352777161408936/</t>
  </si>
  <si>
    <t>https://www.facebook.com/moscowout/</t>
  </si>
  <si>
    <t>https://www.facebook.com/BreakingTheSet/</t>
  </si>
  <si>
    <t>https://www.facebook.com/GoingUndergroundRT/</t>
  </si>
  <si>
    <t>https://www.facebook.com/TechUpdateRT/</t>
  </si>
  <si>
    <t>https://www.facebook.com/RTUKnews/</t>
  </si>
  <si>
    <t>https://www.facebook.com/WatchingTheHawks/</t>
  </si>
  <si>
    <t>https://www.facebook.com/RTvids/</t>
  </si>
  <si>
    <t>https://www.facebook.com/StanCollymoreShow/</t>
  </si>
  <si>
    <t>https://www.facebook.com/XinhuaNewsAgency/</t>
  </si>
  <si>
    <t>https://www.facebook.com/RTnews/</t>
  </si>
  <si>
    <t>https://www.facebook.com/anissanaouai/</t>
  </si>
  <si>
    <t>https://www.facebook.com/OccupyWallSt/</t>
  </si>
  <si>
    <t>https://www.facebook.com/RTDocumentary/</t>
  </si>
  <si>
    <t>https://www.facebook.com/WorldsApart.RT/</t>
  </si>
  <si>
    <t>https://www.facebook.com/detainedvoices/</t>
  </si>
  <si>
    <t>https://www.facebook.com/RealMariaFinoshina/</t>
  </si>
  <si>
    <t>https://www.facebook.com/Mauricio-Ampuero-292885458050/</t>
  </si>
  <si>
    <t>https://www.facebook.com/mexicanoenrusia/</t>
  </si>
  <si>
    <t>https://www.facebook.com/elZoomRT/</t>
  </si>
  <si>
    <t>https://www.facebook.com/KeiserReportES/</t>
  </si>
  <si>
    <t>https://www.facebook.com/esRTmedia/</t>
  </si>
  <si>
    <t>https://www.facebook.com/RTdocumentales/</t>
  </si>
  <si>
    <t>https://www.facebook.com/María-Rodríguez-Abalde-120911184697046/</t>
  </si>
  <si>
    <t>https://www.facebook.com/RtMadrid/</t>
  </si>
  <si>
    <t>https://www.facebook.com/RTviral/</t>
  </si>
  <si>
    <t>https://www.facebook.com/MariaStarostinaTV/</t>
  </si>
  <si>
    <t>https://www.facebook.com/RTfuturo/</t>
  </si>
  <si>
    <t>https://www.facebook.com/JournalistAbbyMartin/</t>
  </si>
  <si>
    <t>https://www.facebook.com/LeeCampComedian/</t>
  </si>
  <si>
    <t>https://www.facebook.com/redactedtonight/</t>
  </si>
  <si>
    <t>https://www.facebook.com/rtdeutsch/</t>
  </si>
  <si>
    <t>https://www.facebook.com/JournalistManuelRapalo/</t>
  </si>
  <si>
    <t>https://www.facebook.com/jesseventura/</t>
  </si>
  <si>
    <t>https://www.facebook.com/SimoneReports/</t>
  </si>
  <si>
    <t>https://www.facebook.com/AlexeyYaroshevsky/</t>
  </si>
  <si>
    <t>https://www.facebook.com/OnContactRT/</t>
  </si>
  <si>
    <t>https://www.facebook.com/LarryKing/</t>
  </si>
  <si>
    <t>https://www.facebook.com/Oratv/</t>
  </si>
  <si>
    <t>https://www.facebook.com/ThomHartmannProgram/</t>
  </si>
  <si>
    <t>https://www.facebook.com/pages/The-Big-Picture-with-Thom-Hartmann/190992137602967</t>
  </si>
  <si>
    <t>https://www.facebook.com/edschultzshow/</t>
  </si>
  <si>
    <t>https://www.facebook.com/ameeradavid7/</t>
  </si>
  <si>
    <t>https://www.facebook.com/BoomBustRT/</t>
  </si>
  <si>
    <t>https://www.facebook.com/erinade2020/</t>
  </si>
  <si>
    <t>https://www.facebook.com/harrison.writedowns/</t>
  </si>
  <si>
    <t>https://www.facebook.com/abbyfeldmanlive/</t>
  </si>
  <si>
    <t>https://www.facebook.com/manilachanreports/</t>
  </si>
  <si>
    <t>https://www.facebook.com/KeiserReport/</t>
  </si>
  <si>
    <t>https://www.facebook.com/ICYMIvideo/</t>
  </si>
  <si>
    <t>https://www.facebook.com/360RT/</t>
  </si>
  <si>
    <t>https://www.facebook.com/LarryKingNow/</t>
  </si>
  <si>
    <t>https://www.facebook.com/Ruptly/</t>
  </si>
  <si>
    <t>https://www.facebook.com/StarmusFestival/</t>
  </si>
  <si>
    <t>https://www.facebook.com/RTRussian/</t>
  </si>
  <si>
    <t>https://www.facebook.com/therealjfod/</t>
  </si>
  <si>
    <t>https://www.facebook.com/TheResident/</t>
  </si>
  <si>
    <t>https://www.facebook.com/rtamericaslawyer/</t>
  </si>
  <si>
    <t>https://www.facebook.com/natasha.sweatte/</t>
  </si>
  <si>
    <t>https://www.facebook.com/Romanovs100/</t>
  </si>
  <si>
    <t>https://www.facebook.com/NSamizdat/</t>
  </si>
  <si>
    <t>https://www.facebook.com/RTQusara/</t>
  </si>
  <si>
    <t>https://www.facebook.com/karina.hassan.rt/</t>
  </si>
  <si>
    <t>https://www.facebook.com/RTArtOfLife/</t>
  </si>
  <si>
    <t>https://www.facebook.com/RTDru/</t>
  </si>
  <si>
    <t>https://www.facebook.com/RT.InoTV/</t>
  </si>
  <si>
    <t>https://www.facebook.com/RTFrance/</t>
  </si>
  <si>
    <t>https://www.facebook.com/FactsRT/</t>
  </si>
  <si>
    <t>https://www.facebook.com/RTPlayArabic/</t>
  </si>
  <si>
    <t>https://www.facebook.com/RTPanorama/</t>
  </si>
  <si>
    <t>https://www.facebook.com/RTRihla/</t>
  </si>
  <si>
    <t>https://www.facebook.com/rtarabic.sport/</t>
  </si>
  <si>
    <t>https://www.facebook.com/RTArabicKnowledge/</t>
  </si>
  <si>
    <t>https://www.facebook.com/rtonlinearabic/</t>
  </si>
  <si>
    <t>https://www.facebook.com/RTDocFilms/</t>
  </si>
  <si>
    <t>Borovaya 3/1 111020 Moscow   Russia</t>
  </si>
  <si>
    <t>Moscow   Russia</t>
  </si>
  <si>
    <t>SW1P 4</t>
  </si>
  <si>
    <t>57 Xuanwumen Xidajie 100803 Beijing   China</t>
  </si>
  <si>
    <t>Borovaya St., 3 111020 Moscow   Russia</t>
  </si>
  <si>
    <t>Madrid   Spain</t>
  </si>
  <si>
    <t>20005 New York  NY United States</t>
  </si>
  <si>
    <t>Am Studio 16 12489 Adlershof   Germany</t>
  </si>
  <si>
    <t>Seattle  WA United States</t>
  </si>
  <si>
    <t>Portland  OR United States</t>
  </si>
  <si>
    <t>20005 Washington  DC United States</t>
  </si>
  <si>
    <t>Berlin   Germany</t>
  </si>
  <si>
    <t>Borovaya 3  Moscow   Russia</t>
  </si>
  <si>
    <t xml:space="preserve">Question More. </t>
  </si>
  <si>
    <t>To deliver news overlooked by the mainstream media &amp; create stories with an edge. We try to be short and go straight to the point. We value your time &amp; want to show you only the best: from dramatic breaking footage to powerful infographics, that provides an alternative perspective on major global events.</t>
  </si>
  <si>
    <t>Der Fehlende Part – Was machen wir anders?
Unser Ziel ist es, eine Gegenöffentlichkeit herzustellen sowie Medienmanipulationen aufzuzeigen. In diesem Sinne lassen wir Stimmen zu Wort kommen, die eine alternative, unkonventionelle Sichtweise präsentieren. Unser Leitbild lautet diesbezüglich: „Wir zeigen nicht das ganze Bild, aber dafür den fehlenden Teil“. Also genau jenen Part, der sonst verschwiegen oder weggeschnitten wird.</t>
  </si>
  <si>
    <t>Ruptly's editorial team blends the skill and expertise of seasoned industry professionals with the drive and openness of young ambitious career starters; it is this synergy we count on.
Combining a knowledge of the news game with passion, and employing the latest technology for digital content creation and distribution, we intend to achieve a new level of newsreporting and create a better product the market needs.  
Today´s media landscape is vibrant, the information flow is massive. But there are still too many gaps that need filling. There are stories which must be told, yet stay under-reported or completely ignored by the mainstream media. There are different angles which must be shown, yet remain uncovered. There are opinions to be voiced. People to be portrayed. Doors to be opened. The time has come. Follow Ruptly on Facebook, Twitter and LinkedIn. Get access to information you find nowhere else.  
Follow Ruptly on All Social Platforms for the latest news and Video on demand. 
On Twitter http://twitter.com/Ruptly 
On YouTube: http://www.youtube.com/user/RuptlyTV/
On Instagram: https://www.instagram.com/ruptly/
On Web: https://video.ruptly.tv/#/</t>
  </si>
  <si>
    <t xml:space="preserve">Divulge and increase the love for science and knowledge around the world.
</t>
  </si>
  <si>
    <t>مهمة RT Play arabic  إيصال آخر أخبار العالم بطريقة مرئية مختصرة وجذابة</t>
  </si>
  <si>
    <t xml:space="preserve">RT Online
منصة تفاعلية هدفها هو إشراك الجمهور في تغطية الأخبار  وإعطائهم مساحة أكبر للتعبير عن رأيهم
</t>
  </si>
  <si>
    <t>Prime Time Russia</t>
  </si>
  <si>
    <t>RT America</t>
  </si>
  <si>
    <t>CrossTalk</t>
  </si>
  <si>
    <t>RT Sport</t>
  </si>
  <si>
    <t>RT en Español</t>
  </si>
  <si>
    <t>RT Arabic</t>
  </si>
  <si>
    <t>Occupy Wall Street Community</t>
  </si>
  <si>
    <t>Moscow Out</t>
  </si>
  <si>
    <t>Breaking The Set</t>
  </si>
  <si>
    <t>Going Underground</t>
  </si>
  <si>
    <t>Technology Update RT</t>
  </si>
  <si>
    <t>RT UK</t>
  </si>
  <si>
    <t>Watching The Hawks</t>
  </si>
  <si>
    <t>RT Play</t>
  </si>
  <si>
    <t>The Stan Collymore Show</t>
  </si>
  <si>
    <t>China Xinhua News</t>
  </si>
  <si>
    <t>RT</t>
  </si>
  <si>
    <t>Anissa Naouai</t>
  </si>
  <si>
    <t>Occupy Wall St.</t>
  </si>
  <si>
    <t>RTD Documentary Channel</t>
  </si>
  <si>
    <t>Worlds Apart RT</t>
  </si>
  <si>
    <t>Detained Voices</t>
  </si>
  <si>
    <t>Maria Finoshina</t>
  </si>
  <si>
    <t>Mauricio Ampuero</t>
  </si>
  <si>
    <t>Erick Fonseca</t>
  </si>
  <si>
    <t>El Zoom</t>
  </si>
  <si>
    <t>Keiser Report en español</t>
  </si>
  <si>
    <t>RT Play en Español</t>
  </si>
  <si>
    <t>RT Documentales</t>
  </si>
  <si>
    <t>María Rodríguez Abalde</t>
  </si>
  <si>
    <t>RT Madrid</t>
  </si>
  <si>
    <t>RT Viral</t>
  </si>
  <si>
    <t>Maria Starostina</t>
  </si>
  <si>
    <t>RT Futuro</t>
  </si>
  <si>
    <t>Abby Martin</t>
  </si>
  <si>
    <t>LEE CAMP</t>
  </si>
  <si>
    <t>Redacted Tonight</t>
  </si>
  <si>
    <t>RT Deutsch</t>
  </si>
  <si>
    <t>Manuel Rapalo</t>
  </si>
  <si>
    <t>Jesse Ventura</t>
  </si>
  <si>
    <t>Simone Del Rosario</t>
  </si>
  <si>
    <t>Alexey Yaroshevsky</t>
  </si>
  <si>
    <t>On Contact with Chris Hedges</t>
  </si>
  <si>
    <t>Larry King</t>
  </si>
  <si>
    <t>Ora TV</t>
  </si>
  <si>
    <t>Thom Hartmann</t>
  </si>
  <si>
    <t>The Big Picture with Thom Hartmann</t>
  </si>
  <si>
    <t>The Ed Schultz Show</t>
  </si>
  <si>
    <t>Ameera David WXYZ</t>
  </si>
  <si>
    <t>Boom Bust</t>
  </si>
  <si>
    <t>Erin Ade</t>
  </si>
  <si>
    <t>Edward Harrison</t>
  </si>
  <si>
    <t>Abby Feldman</t>
  </si>
  <si>
    <t>Manila Chan</t>
  </si>
  <si>
    <t>Keiser Report</t>
  </si>
  <si>
    <t>ICYMI</t>
  </si>
  <si>
    <t>RT 360</t>
  </si>
  <si>
    <t>Larry King Now</t>
  </si>
  <si>
    <t>Starmus</t>
  </si>
  <si>
    <t>RT на русском</t>
  </si>
  <si>
    <t>John F. O'Donnell</t>
  </si>
  <si>
    <t>The Resident</t>
  </si>
  <si>
    <t>America's Lawyer</t>
  </si>
  <si>
    <t>Natasha Sweatte</t>
  </si>
  <si>
    <t>New Samizdat</t>
  </si>
  <si>
    <t>برنامج قصارى القول - RT Arabic</t>
  </si>
  <si>
    <t>Karina Hassan كارينا حسن</t>
  </si>
  <si>
    <t>برنامج فن الحياة - RT Arabic</t>
  </si>
  <si>
    <t>RTД</t>
  </si>
  <si>
    <t>InoTV</t>
  </si>
  <si>
    <t>RT France</t>
  </si>
  <si>
    <t>Мифы и Факты об RT</t>
  </si>
  <si>
    <t>RT  Play Arabic</t>
  </si>
  <si>
    <t>برنامج بانوراما - RT Arabic</t>
  </si>
  <si>
    <t>برنامج رحلة في الذاكرة - RT Arabic</t>
  </si>
  <si>
    <t>RTarabic Sport</t>
  </si>
  <si>
    <t>RT arabic knowledge</t>
  </si>
  <si>
    <t>RT Online</t>
  </si>
  <si>
    <t>افلام وثائقية - RT Arabic</t>
  </si>
  <si>
    <t>ANO TV-Novosti</t>
  </si>
  <si>
    <t xml:space="preserve">RT </t>
  </si>
  <si>
    <t>RT
Freeview 113 HD/135 SD
Sky HD 518/Sky SD 512</t>
  </si>
  <si>
    <t>RT International</t>
  </si>
  <si>
    <t>Russia Today</t>
  </si>
  <si>
    <t>RT en Español
www.actualidad.rt.com</t>
  </si>
  <si>
    <t>روسيا اليوم</t>
  </si>
  <si>
    <t>Lot Parking:0
Street Parking:0
Valet Parking:0</t>
  </si>
  <si>
    <t xml:space="preserve">No es un lunes cualquiera. Faltan algunos minutos para las 15 horas y el set de televisión está lleno de gente. El director, nervioso, da órdenes en ruso, mientras los reporteros de varios medios de Moscú esperan atentos para captar el momento del lanzamiento de la señal. Intento concentrarme, pero el técnico de sonido acomoda mi micrófono, mientras una estilista repasa el maquillaje y otra verifica (una vez más) que la corbata esté en su sitio. Quedan 3 minutos y lentamente la gente se ubica tras las cámaras. El murmullo de la sala se torna en un silencio profundo: el ambiente es tenso, hace calor, se huele el nerviosismo y la ansiedad.  Aprovecho ese silencio, para releer mis textos, pero ahora empieza el ruido en la sala de dirección. Repasan una y otra vez las mismas instrucciones: Música, titulares, cámara 1… 
Para ser periodista es indispensable una vocación de corazón. Ésta es una ocupación agridulce, pero es la mejor profesión del mundo, como decía Gabriel García Márquez.  Estudié guiones de Cine en España y por eso sé que no existe mejor historia, que la realidad misma. 
Tenía 6 o 7 años cuando salía por las calles de mi Punta Arenas natal a entrevistar a la gente junto a mi mejor amigo en la cámara. Así recorrimos por primera vez el estrecho de Magallanes, ingresamos a eventos regionales e incluso logramos algunas mejoras en la ciudad. Esto último es lo que más me fascinó de todo: el periodista no sólo comunica lo que pasa, sino que puede convertirse en un gestor de cambios positivos en la sociedad. Lo confirmaría una década después. 
Al ingresar en la Universidad del Desarrollo, no quise esperar a realizar todas esas teorías adquiridas en las aulas. A los seis meses comencé a trabajar en una radio local y desde entonces no paré. Al año ya estaba inmerso en una televisión regional, dos más tarde estaba a cargo de una corresponsalía, y tras otro ya era presentador. 
Al momento de escribir mi tesis de grado, decidí tomar mi cámara y un cuadernillo. Viajé hasta Villa Baviera: una aldea alejada de la civilización y escondida a los pies de la cordillera. Durante décadas allí ocurrieron violaciones a los derechos humanos y se formó una secta en la que su líder abusaba de los niños de la comunidad. Tras la captura de Schaeffer los delitos terminaron, pero el sufrimiento de su gente no se fue con él. Nunca un periodista había logrado insertarse a vivir allí para comprender a la gente de esa comunidad. Mi investigación sirvió de base para el trabajo de psicólogos, sociólogos y periodistas. Pero lo más importante es que muchas de esas víctimas olvidadas tuvieron una oportunidad para poder hablar de un problema no superado en sus vidas.
Gracias a esa investigación, me contrataron en el programa “Contacto” de Canal 13, uno de los mejores programas de investigación de Latinoamérica. Allí pasé días difíciles: el trabajo era agobiante y a ratos infructuoso. Sin embargo, aprendí increíbles lecciones junto a los grandes maestros del periodismo de Chile, que cimentaron mis siguientes pasos. Y lo más importante, fui testigo de cómo la palabra es capaz de cambiar a un país.
Música. Cámara 1. ¡A cuadro! “Bienvenidos a nuestro primer informativo en RT en Español”. Desde entonces, han ocurrido otras muchas cosas. He sido testigo de actos macabros: Atentados terroristas, el inicio de la guerra en Libia o de desastres de la naturaleza como el terremoto en Chile. Noticias que me permiten reafirmar que los que trabajamos en televisión, por más que lo ocultemos, somos incapaces de ser imparciales ante el dolor. Somos humanos.
Pero también he palpado el lado hermoso de la sociedad. He sido testigo de hechos históricos para Rusia: Transmití el 65º aniversario del triunfo soviético sobre las tropas nazis, desde una Plaza Roja colmada de líderes de todo el mundo y de un pueblo respetuoso de su historia y orgulloso de sus ancianos. Y en ese mismo lugar, informé al mundo de las elecciones presidenciales de Rusia, que dieron un ejemplo de patriotismo y responsabilidad por construir juntos un futuro mejor. 
En muchas ocasiones me han criticado que soy un hombre callado y reservado. Estoy convencido de que lo más importante no es hablar mucho. Un buen periodista, de esos que aman su vocación de corazón, debe tener un alma de bien, misericordiosa. Y en este caso, no se trata de usar demasiadas palabras, sino de saber escuchar para comprender qué es lo que se debe hacer o decir. Una palabra puede destruir personas, familias, sociedades... Pero también puede ayudar, sanar y edificar. Yo escojo construir. Estoy por construir un mundo mejor. Por eso soy periodista.
www.twitter.com/MauricioAmpuero
www.youtube.com/MauricioAmpuero
www.about.me/MauricioAmpuero
www.facebook.com/MauricioAmpueroInforma
</t>
  </si>
  <si>
    <t>Twitter      @AbaldeMaria
Canal You Tube   http://www.youtube.com/mariarodriguezabalde 
Blog    http://mariarodriguezabalde.wordpress.com/</t>
  </si>
  <si>
    <t>To contact me directly, e-mail LeeCampMail@Gmail.com.
Here's a bit more info.. http://leecamp.net/contact/</t>
  </si>
  <si>
    <t>Twitter:
www.twitter.com/kingsthings
Instagram:
www.instagram.com/larrykingnow
Watch my shows here:
www.ora.tv/larrykingnow
www.ora.tv/politicking
Also on PodcastOne every week with my beautiful wife, Shawn!
Listen here: http://podcastone.com/back-and-forth-with-shawn-larry-king</t>
  </si>
  <si>
    <t>Thom Hartmann is live daily from Noon to 3pm ET in Los Angeles, San Francisco, Dallas, Atlanta, Detroit, Seattle, Portland, Phoenix, Santa Fe, Pittsburgh, Memphis, Grand Rapids, and on over fifty other stations nationwide including Chicago, Washington DC, Santa Barbara, Minneapolis, and on XM and Sirius Satellite radio. 
He is also simulcast as TV in 40 million homes by Dish Network/Free Speech TV. He is also a four-time Project Censored-award-winning, New York Times best-selling author. His national daily progressive radio talk show, now in its eighth year on the air, replaced Al Franken on the Air America Radio Network, is also distributed to radio stations nationwide on the Jones Satellite system. 
More people listen daily to the Thom Hartmann Program than any other progressive talk show in the nation.
He also has a TV show, "The Big Picture" on RT, live from 9 to 10pm ET, repeated at 11. Details and live stream at http://rt.com/About_Us/Programmes/Big_Picture.html.
Talkers Magazine names Thom Hartmann as the 10th most important talk show host in America, and the #1 most important progressive host, in their “Heavy Hundred” ranking. Check it out at www.talkers.com</t>
  </si>
  <si>
    <t>This page is moderated. Posts which are disrespectful to the host, vulgar, and/or spammy will be deleted.  Discussion hijackers and/or problem users will be banned.</t>
  </si>
  <si>
    <t>Cazadora de la verdad. Siempre.</t>
  </si>
  <si>
    <t>SEE MY WORK PLAYLIST HERE:  http://www.youtube.com/playlist?list=PLwQ00VriSMzLqZfbmc-iLZzb00cho2Kob</t>
  </si>
  <si>
    <t>متزوجة</t>
  </si>
  <si>
    <t>Punching apathy in the junk.</t>
  </si>
  <si>
    <t xml:space="preserve">Journalist. Cowgirl. World traveler. </t>
  </si>
  <si>
    <t>Traveling, Laughing, Learning, Loving, Exploring, Growing.</t>
  </si>
  <si>
    <t>+ 7 (499) 750 00 75</t>
  </si>
  <si>
    <t>+7499-75-000-75</t>
  </si>
  <si>
    <t>+7 499 750-00-75</t>
  </si>
  <si>
    <t>+49 30 818701-0</t>
  </si>
  <si>
    <t>(202) 808-9925</t>
  </si>
  <si>
    <t>+7-499-75-000-75</t>
  </si>
  <si>
    <t>7 (499) 750-00-75</t>
  </si>
  <si>
    <t>+7 (499) 750-00-75</t>
  </si>
  <si>
    <t>PLACE</t>
  </si>
  <si>
    <t>TV debate club presenting hot-topic discussions on politics, business, newsmakers, global trends, present-day conflicts, dangers and challenges of modern world.</t>
  </si>
  <si>
    <t xml:space="preserve">Host Abby Martin undermines the corporate media while calling out the real players behind the scenes.
Subscribe to Breaking The Set here:
http://youtube.com/BreakingTheSet
Chat with Abby here &amp; show her your support:
http://fb.me/JournalistAbbyMartin
http://twitter.com/AbbyMartin
</t>
  </si>
  <si>
    <t>$</t>
  </si>
  <si>
    <t xml:space="preserve">http://www.rt.com
http://www.rt.com/usa
http://www.rtarabic.com/
http://actualidad.rt.com/
</t>
  </si>
  <si>
    <t>RT on YouTube, Twitter, Soundcloud, Coub</t>
  </si>
  <si>
    <t>Twitter: https://twitter.com/XHNews
YouTube: https://www.youtube.com/user/ChinaViewTV
Instagram:https://www.instagram.com/chinaxinhuanews/</t>
  </si>
  <si>
    <t>RT English (www.rt.com)
RT Russian (http://russian.rt.com)
RT Arabic (http://www.rtarabic.com/)
RT Spanish (http://actualidad.rt.com/)
RT Francais (http://francais.rt.com/)
RT Deutsch (https://deutsch.rt.com/)</t>
  </si>
  <si>
    <t>Documentary Films</t>
  </si>
  <si>
    <t>Design and production of science and arts events.</t>
  </si>
  <si>
    <t>RT на русском: http://russian.rt.com/
Twitter: http://twitter.com/RT_russian
VKontakte: http://vk.com/rt_russian
YouTube: http://www.youtube.com/rtrussian
Google Plus: http://google.com/+rtrussian
LiveJournal: http://rt-russian.livejournal.com/</t>
  </si>
  <si>
    <t>Youtube: https://www.youtube.com/RTarabic
Facebook: https://www.facebook.com/rtarabic.ru
                    https://www.facebook.com/rtarabic.sport/
twitter: https://twitter.com/RTarabic
Instagram: https://www.instagram.com/rtarabic_ru/</t>
  </si>
  <si>
    <t>Watch the show on Mon, Wed, Fri every 4 hours. 
https://www.rt.com/shows/crosstalk/
http://www.youtube.com/channel/UCpwvZwUam-URkxB7g4USKpg</t>
  </si>
  <si>
    <t>every 2 hours on every Friday and Saturday</t>
  </si>
  <si>
    <t>Tune in at 6 and 9:30 pm EST M-F on your local cable station or watch live at RT.com/usa</t>
  </si>
  <si>
    <t>Mondays, Wednesdays, Saturdays: 11:30, 14:30 21:30</t>
  </si>
  <si>
    <t xml:space="preserve">Monday-Friday at 6:00 PM on RT America </t>
  </si>
  <si>
    <t>Every Friday</t>
  </si>
  <si>
    <t>New episodes on Thursdays and Sundays</t>
  </si>
  <si>
    <t>A partir del 18 de mayo del 2016 cada miércoles y cada viernes en RT podrán ver el programa "El Zoom" a las 19.30 MSK (16.30 GMT) EN VIVO</t>
  </si>
  <si>
    <t>On Contact airs on RT America:  Saturdays at 5:30 pm, 8:30 pm &amp; 11 pm ET and Tuesdays at 7:30 pm &amp; 10 pm ET</t>
  </si>
  <si>
    <t>4-4:30 PM ET</t>
  </si>
  <si>
    <t>Every Tuesday, Thursday and Saturday.</t>
  </si>
  <si>
    <t xml:space="preserve">New episodes air Wednesdays at 7:30PM EST
Re-airs Wednesday 10PM EST, Sundays 4:30PM and 8:30PM EST
</t>
  </si>
  <si>
    <t>يعرض الثلاثاء والجمعة الساعة 18:30 بتوقيت موسكو</t>
  </si>
  <si>
    <t>Temporada 1</t>
  </si>
  <si>
    <t>All year</t>
  </si>
  <si>
    <t>Borovaya 3/1, Moscow, Russia, 111020</t>
  </si>
  <si>
    <t>57 Xuanwumen Xidajie, 100803 Beijing</t>
  </si>
  <si>
    <t>Borovaya St., 3, Moscow, Russia, 111020</t>
  </si>
  <si>
    <t>Madrid, Spain</t>
  </si>
  <si>
    <t>New York, New York 20005</t>
  </si>
  <si>
    <t>Am Studio 16, 12489 Adlershof</t>
  </si>
  <si>
    <t>Washington, District of Columbia 20005</t>
  </si>
  <si>
    <t>Berlin, Germany</t>
  </si>
  <si>
    <t>Borovaya 3, Moscow, Russia</t>
  </si>
  <si>
    <t>Peter Lavelle</t>
  </si>
  <si>
    <t>Martyn Andrews</t>
  </si>
  <si>
    <t>Afshin Rattansi</t>
  </si>
  <si>
    <t>Peter Scott</t>
  </si>
  <si>
    <t>Tyrel Ventura (Co-Host)
Sean Stone (Co-Host)
Tabetha Wallace (Co-Host)</t>
  </si>
  <si>
    <t>Oksana Boyko</t>
  </si>
  <si>
    <t>Lee Camp, Natalie McGill, Naomi Karavani, John F O'Donnell, People Power</t>
  </si>
  <si>
    <t>Former US Trade Commissioner Bart Chilton</t>
  </si>
  <si>
    <t>Max Keiser and Stacy Herbert</t>
  </si>
  <si>
    <t>Mike Papantonio</t>
  </si>
  <si>
    <t>سلام مسافر</t>
  </si>
  <si>
    <t>Karina Hassan</t>
  </si>
  <si>
    <t>آرتيوم كابشوك</t>
  </si>
  <si>
    <t>خالد الرشد</t>
  </si>
  <si>
    <t>Unspecified</t>
  </si>
  <si>
    <t>Started</t>
  </si>
  <si>
    <t>Founded 8/30/2012</t>
  </si>
  <si>
    <t>Started 9/17/2011</t>
  </si>
  <si>
    <t>Born 11/25/1982</t>
  </si>
  <si>
    <t>Started 6/1/2010</t>
  </si>
  <si>
    <t>Launched</t>
  </si>
  <si>
    <t>Unspecified 7/22/2015</t>
  </si>
  <si>
    <t>Launched 11/24/2017</t>
  </si>
  <si>
    <t>Unspecified 7/21/1940</t>
  </si>
  <si>
    <t>Launched 1/5/2004</t>
  </si>
  <si>
    <t>Launched 10/16/2013</t>
  </si>
  <si>
    <t>Born 11/19/2009</t>
  </si>
  <si>
    <t>Launched 12/14/2016</t>
  </si>
  <si>
    <t>Started 3/1/2013</t>
  </si>
  <si>
    <t>Founded 4/5/2013</t>
  </si>
  <si>
    <t>Started 10/10/2017</t>
  </si>
  <si>
    <t>not_verified</t>
  </si>
  <si>
    <t>blue_verified</t>
  </si>
  <si>
    <t>http://rt.com/</t>
  </si>
  <si>
    <t>https://www.rt.com/shows/crosstalk/</t>
  </si>
  <si>
    <t>http://rt.com/sport</t>
  </si>
  <si>
    <t>https://actualidad.rt.com/</t>
  </si>
  <si>
    <t>http://arabic.rt.com/</t>
  </si>
  <si>
    <t>www.rt.com</t>
  </si>
  <si>
    <t>http://rt.com/About_Us/Programmes/Moscow_Out.html</t>
  </si>
  <si>
    <t>http://www.youtube.com/BreakingTheSet http://BreakingTheSet.com http://www.facebook.com/JournalistAbbyMartin http://twitter.com/AbbyMartin</t>
  </si>
  <si>
    <t>https://www.rt.com/shows/going-underground/</t>
  </si>
  <si>
    <t>http://rt.com/shows/technology-update/</t>
  </si>
  <si>
    <t>https://www.rt.com/uk/</t>
  </si>
  <si>
    <t>http://rt.com/shows/watching-the-hawks/</t>
  </si>
  <si>
    <t>https://www.instagram.com/rtplaysocial/</t>
  </si>
  <si>
    <t>https://goo.gl/qDm8dE</t>
  </si>
  <si>
    <t>http://news.cn/english/</t>
  </si>
  <si>
    <t>https://www.rt.com</t>
  </si>
  <si>
    <t>https://twitter.com/AnissaNow</t>
  </si>
  <si>
    <t xml:space="preserve">http://occupywallst.nyc </t>
  </si>
  <si>
    <t>http://rt.com/shows/worlds-apart-oksana-boyko/ http://www.youtube.com/user/WorldsApartRT https://twitter.com/WorldsApart_RT</t>
  </si>
  <si>
    <t>https://detainedvoices.wordpress.com/</t>
  </si>
  <si>
    <t>http://twitter.com/MFinoshina_RT</t>
  </si>
  <si>
    <t>http://www.youtube.com/channel/UCgGjQtyA50vAv7xU9XYu-uA</t>
  </si>
  <si>
    <t>http://actualidad.rt.com/programas/zoom</t>
  </si>
  <si>
    <t>https://actualidad.rt.com/programas/keiser_report</t>
  </si>
  <si>
    <t>http://actualidad.rt.com</t>
  </si>
  <si>
    <t>https://actualidad.rt.com/programas/especial</t>
  </si>
  <si>
    <t>http://www.youtube.com/mariarodriguezabalde</t>
  </si>
  <si>
    <t>https://actualidad.rt.com/viral</t>
  </si>
  <si>
    <t>http://www.theempirefiles.tv</t>
  </si>
  <si>
    <t>http://www.LeeCamp.net</t>
  </si>
  <si>
    <t>http://bit.ly/RedactedTonight</t>
  </si>
  <si>
    <t>https://deutsch.rt.com/</t>
  </si>
  <si>
    <t>http://twitter.com/Manuel_Rapalo</t>
  </si>
  <si>
    <t>http://amzn.to/2bRU891</t>
  </si>
  <si>
    <t>http://www.simonedelrosario.com</t>
  </si>
  <si>
    <t>http://www.rt.com/sport</t>
  </si>
  <si>
    <t>www.rt.com/oncontact</t>
  </si>
  <si>
    <t>http://www.ora.tv/larrykingnow</t>
  </si>
  <si>
    <t>www.ora.tv</t>
  </si>
  <si>
    <t>http://www.thomhartmann.com</t>
  </si>
  <si>
    <t>www.wegoted.com</t>
  </si>
  <si>
    <t>http://www.twitter.com/ameeradavid</t>
  </si>
  <si>
    <t>https://www.youtube.com/user/BoomBustRT</t>
  </si>
  <si>
    <t>https://pro.creditwritedowns.com</t>
  </si>
  <si>
    <t>http://www.abbyfeldman.com</t>
  </si>
  <si>
    <t>http://rt.com/bulletin-board/rt-america/</t>
  </si>
  <si>
    <t>http://rt.com/programs/keiser-report/</t>
  </si>
  <si>
    <t>https://www.rt.com/shows/icymi-with-polly-boiko/</t>
  </si>
  <si>
    <t>https://www.rt.com/360/</t>
  </si>
  <si>
    <t>http://RT.Com/Shows/Larry-King-Now</t>
  </si>
  <si>
    <t>http://video.ruptly.tv/</t>
  </si>
  <si>
    <t>http://www.starmus.com</t>
  </si>
  <si>
    <t>russian.rt.com</t>
  </si>
  <si>
    <t>http://livefromouterspace.com/</t>
  </si>
  <si>
    <t>http://www.theresident.net</t>
  </si>
  <si>
    <t>www.AL.law</t>
  </si>
  <si>
    <t>https://www.natashasweatte.com</t>
  </si>
  <si>
    <t>romanovs100.com</t>
  </si>
  <si>
    <t>https://www.newsamizdat.com</t>
  </si>
  <si>
    <t>http://arabic.rt.com/prg/program/595360</t>
  </si>
  <si>
    <t>https://arabic.rt.com/persons/10598-%D9%83%D8%A7%D8%B1%D9%8A%D9%86%D8%A7_%D8%AD%D8%B3%D9%86/</t>
  </si>
  <si>
    <t>https://arabic.rt.com/prg/program/819272</t>
  </si>
  <si>
    <t>http://doc.rt.com/</t>
  </si>
  <si>
    <t>http://inotv.rt.com/</t>
  </si>
  <si>
    <t>rtfrance.tv</t>
  </si>
  <si>
    <t>https://russian.rt.com/fiction_fact</t>
  </si>
  <si>
    <t>http://arabic.rt.com/prg/program/10516/</t>
  </si>
  <si>
    <t>http://arabic.rt.com/prg/program/10616/</t>
  </si>
  <si>
    <t>https://arabic.rt.com/sport/</t>
  </si>
  <si>
    <t>https://arabic.rt.com/varieties/</t>
  </si>
  <si>
    <t>http://catalog.rt.com/ar/</t>
  </si>
  <si>
    <t>Martyn Andrews and Yadviga Dmukhovskaya</t>
  </si>
  <si>
    <t>Anisa Murad Kristina Osipova Lena Gimon</t>
  </si>
  <si>
    <t>Directed</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</si>
  <si>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</si>
  <si>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</si>
  <si>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</si>
  <si>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</si>
  <si>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</si>
  <si>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</si>
  <si>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</si>
  <si>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</si>
  <si>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</si>
  <si>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</si>
  <si>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</si>
  <si>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</si>
  <si>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</si>
  <si>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</si>
  <si>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</si>
  <si>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</si>
  <si>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</si>
  <si>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</si>
  <si>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</si>
  <si>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</si>
  <si>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</si>
  <si>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</si>
  <si>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</si>
  <si>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</si>
  <si>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</si>
  <si>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</si>
  <si>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</si>
  <si>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</si>
  <si>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news</t>
  </si>
  <si>
    <t>more</t>
  </si>
  <si>
    <t>host</t>
  </si>
  <si>
    <t>media</t>
  </si>
  <si>
    <t>pm</t>
  </si>
  <si>
    <t>world</t>
  </si>
  <si>
    <t>hosted</t>
  </si>
  <si>
    <t>former</t>
  </si>
  <si>
    <t>page</t>
  </si>
  <si>
    <t>america</t>
  </si>
  <si>
    <t>برنامج</t>
  </si>
  <si>
    <t>على</t>
  </si>
  <si>
    <t>في</t>
  </si>
  <si>
    <t>30</t>
  </si>
  <si>
    <t>russia</t>
  </si>
  <si>
    <t>international</t>
  </si>
  <si>
    <t>talk</t>
  </si>
  <si>
    <t>show</t>
  </si>
  <si>
    <t>reporter</t>
  </si>
  <si>
    <t>larry</t>
  </si>
  <si>
    <t>king</t>
  </si>
  <si>
    <t>tv</t>
  </si>
  <si>
    <t>official</t>
  </si>
  <si>
    <t>through</t>
  </si>
  <si>
    <t>channel</t>
  </si>
  <si>
    <t>online</t>
  </si>
  <si>
    <t>time</t>
  </si>
  <si>
    <t>emmy</t>
  </si>
  <si>
    <t>question</t>
  </si>
  <si>
    <t>topics</t>
  </si>
  <si>
    <t>العربية</t>
  </si>
  <si>
    <t>breaking</t>
  </si>
  <si>
    <t>set</t>
  </si>
  <si>
    <t>uk</t>
  </si>
  <si>
    <t>politics</t>
  </si>
  <si>
    <t>stories</t>
  </si>
  <si>
    <t>now</t>
  </si>
  <si>
    <t>people</t>
  </si>
  <si>
    <t>redacted</t>
  </si>
  <si>
    <t>tonight</t>
  </si>
  <si>
    <t>com</t>
  </si>
  <si>
    <t>journalist</t>
  </si>
  <si>
    <t>قناة</t>
  </si>
  <si>
    <t>на</t>
  </si>
  <si>
    <t>today</t>
  </si>
  <si>
    <t>nominated</t>
  </si>
  <si>
    <t>free</t>
  </si>
  <si>
    <t>questions</t>
  </si>
  <si>
    <t>español</t>
  </si>
  <si>
    <t>affairs</t>
  </si>
  <si>
    <t>tired</t>
  </si>
  <si>
    <t>biggest</t>
  </si>
  <si>
    <t>science</t>
  </si>
  <si>
    <t>watch</t>
  </si>
  <si>
    <t>live</t>
  </si>
  <si>
    <t>documentaries</t>
  </si>
  <si>
    <t>culture</t>
  </si>
  <si>
    <t>play</t>
  </si>
  <si>
    <t>videos</t>
  </si>
  <si>
    <t>tech</t>
  </si>
  <si>
    <t>xinhua</t>
  </si>
  <si>
    <t>agency</t>
  </si>
  <si>
    <t>china</t>
  </si>
  <si>
    <t>global</t>
  </si>
  <si>
    <t>exclusive</t>
  </si>
  <si>
    <t>email</t>
  </si>
  <si>
    <t>creator</t>
  </si>
  <si>
    <t>digital</t>
  </si>
  <si>
    <t>platform</t>
  </si>
  <si>
    <t>over</t>
  </si>
  <si>
    <t>around</t>
  </si>
  <si>
    <t>debate</t>
  </si>
  <si>
    <t>rusia</t>
  </si>
  <si>
    <t>в</t>
  </si>
  <si>
    <t>россии</t>
  </si>
  <si>
    <t>economistas</t>
  </si>
  <si>
    <t>mundo</t>
  </si>
  <si>
    <t>youtube</t>
  </si>
  <si>
    <t>founder</t>
  </si>
  <si>
    <t>project</t>
  </si>
  <si>
    <t>comedian</t>
  </si>
  <si>
    <t>writer</t>
  </si>
  <si>
    <t>lee</t>
  </si>
  <si>
    <t>camp</t>
  </si>
  <si>
    <t>dc</t>
  </si>
  <si>
    <t>part</t>
  </si>
  <si>
    <t>stay</t>
  </si>
  <si>
    <t>ex</t>
  </si>
  <si>
    <t>radio</t>
  </si>
  <si>
    <t>ora</t>
  </si>
  <si>
    <t>web</t>
  </si>
  <si>
    <t>available</t>
  </si>
  <si>
    <t>facebook</t>
  </si>
  <si>
    <t>fan</t>
  </si>
  <si>
    <t>ed</t>
  </si>
  <si>
    <t>daily</t>
  </si>
  <si>
    <t>anchor</t>
  </si>
  <si>
    <t>boom</t>
  </si>
  <si>
    <t>bust</t>
  </si>
  <si>
    <t>catch</t>
  </si>
  <si>
    <t>site</t>
  </si>
  <si>
    <t>credit</t>
  </si>
  <si>
    <t>family</t>
  </si>
  <si>
    <t>lawyer</t>
  </si>
  <si>
    <t>information</t>
  </si>
  <si>
    <t>الحياة</t>
  </si>
  <si>
    <t>مختلف</t>
  </si>
  <si>
    <t>ما</t>
  </si>
  <si>
    <t>الأخبار</t>
  </si>
  <si>
    <t>صفحة</t>
  </si>
  <si>
    <t>عن</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</si>
  <si>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</si>
  <si>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</si>
  <si>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</si>
  <si>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</si>
  <si>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</si>
  <si>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</si>
  <si>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</si>
  <si>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</si>
  <si>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</si>
  <si>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</si>
  <si>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</si>
  <si>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</si>
  <si>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</si>
  <si>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</si>
  <si>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</si>
  <si>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</si>
  <si>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</si>
  <si>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</si>
  <si>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</si>
  <si>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</si>
  <si>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</si>
  <si>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</si>
  <si>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</si>
  <si>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</si>
  <si>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</si>
  <si>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</si>
  <si>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</si>
  <si>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</si>
  <si>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new</t>
  </si>
  <si>
    <t>Entire Graph Count</t>
  </si>
  <si>
    <t>Top Words in Description in G1</t>
  </si>
  <si>
    <t>Top Words in Description in G2</t>
  </si>
  <si>
    <t>G1 Count</t>
  </si>
  <si>
    <t>ch</t>
  </si>
  <si>
    <t>chaîne</t>
  </si>
  <si>
    <t>washington</t>
  </si>
  <si>
    <t>Top Words in Description in G3</t>
  </si>
  <si>
    <t>G2 Count</t>
  </si>
  <si>
    <t>noticias</t>
  </si>
  <si>
    <t>keiser</t>
  </si>
  <si>
    <t>nuestros</t>
  </si>
  <si>
    <t>acontecimientos</t>
  </si>
  <si>
    <t>Top Words in Description in G4</t>
  </si>
  <si>
    <t>G3 Count</t>
  </si>
  <si>
    <t>и</t>
  </si>
  <si>
    <t>من</t>
  </si>
  <si>
    <t>القناة</t>
  </si>
  <si>
    <t>Top Words in Description in G5</t>
  </si>
  <si>
    <t>G4 Count</t>
  </si>
  <si>
    <t>continue</t>
  </si>
  <si>
    <t>occupy</t>
  </si>
  <si>
    <t>profit</t>
  </si>
  <si>
    <t>right</t>
  </si>
  <si>
    <t>wall</t>
  </si>
  <si>
    <t>street</t>
  </si>
  <si>
    <t>G5 Count</t>
  </si>
  <si>
    <t>Top Words in Description</t>
  </si>
  <si>
    <t>في и برنامج من в القناة على россии на قناة</t>
  </si>
  <si>
    <t>people world continue occupy profit right through wall street new</t>
  </si>
  <si>
    <t>Top Word Pairs in Description in Entire Graph</t>
  </si>
  <si>
    <t>larry,king</t>
  </si>
  <si>
    <t>wall,street</t>
  </si>
  <si>
    <t>new,york</t>
  </si>
  <si>
    <t>occupy,wall</t>
  </si>
  <si>
    <t>30,pm</t>
  </si>
  <si>
    <t>ora,tv</t>
  </si>
  <si>
    <t>big,picture</t>
  </si>
  <si>
    <t>changing,world</t>
  </si>
  <si>
    <t>video,news</t>
  </si>
  <si>
    <t>Top Word Pairs in Description in G1</t>
  </si>
  <si>
    <t>deutscher,sprache</t>
  </si>
  <si>
    <t>big,personalities</t>
  </si>
  <si>
    <t>question,more</t>
  </si>
  <si>
    <t>google,play</t>
  </si>
  <si>
    <t>11,pm</t>
  </si>
  <si>
    <t>Top Word Pairs in Description in G2</t>
  </si>
  <si>
    <t>première,chaîne</t>
  </si>
  <si>
    <t>time,warner</t>
  </si>
  <si>
    <t>ch,103</t>
  </si>
  <si>
    <t>washington,dc</t>
  </si>
  <si>
    <t>catégorie,actualités</t>
  </si>
  <si>
    <t>chaîne,information</t>
  </si>
  <si>
    <t>Top Word Pairs in Description in G3</t>
  </si>
  <si>
    <t>keiser,report</t>
  </si>
  <si>
    <t>Top Word Pairs in Description in G4</t>
  </si>
  <si>
    <t>30,بتوقيت</t>
  </si>
  <si>
    <t>в,серии</t>
  </si>
  <si>
    <t>في,مختلف</t>
  </si>
  <si>
    <t>بتوقيت,موسكو</t>
  </si>
  <si>
    <t>مكة,المكرمة</t>
  </si>
  <si>
    <t>قصارى,القول</t>
  </si>
  <si>
    <t>الساعة,21</t>
  </si>
  <si>
    <t>21,30</t>
  </si>
  <si>
    <t>на,русском</t>
  </si>
  <si>
    <t>познакомиться,с</t>
  </si>
  <si>
    <t>Top Word Pairs in Description in G5</t>
  </si>
  <si>
    <t>york,city</t>
  </si>
  <si>
    <t>general,assembly</t>
  </si>
  <si>
    <t>protect,rights</t>
  </si>
  <si>
    <t>pursuit,profit</t>
  </si>
  <si>
    <t>continue,block</t>
  </si>
  <si>
    <t>Top Word Pairs in Description</t>
  </si>
  <si>
    <t>30,بتوقيت  в,серии  في,مختلف  بتوقيت,موسكو  مكة,المكرمة  قصارى,القول  الساعة,21  21,30  на,русском  познакомиться,с</t>
  </si>
  <si>
    <t>wall,street  occupy,wall  new,york  york,city  general,assembly  protect,rights  pursuit,profit  continue,block</t>
  </si>
  <si>
    <t>Top Words in Description by Count</t>
  </si>
  <si>
    <t/>
  </si>
  <si>
    <t>Top Words in Description by Salience</t>
  </si>
  <si>
    <t>Top Word Pairs in Description by Count</t>
  </si>
  <si>
    <t>Top Word Pairs in Description by Salience</t>
  </si>
  <si>
    <t>192, 192, 192</t>
  </si>
  <si>
    <t>0, 64, 128</t>
  </si>
  <si>
    <t>Red</t>
  </si>
  <si>
    <t>222, 33, 33</t>
  </si>
  <si>
    <t>209, 46, 46</t>
  </si>
  <si>
    <t>187, 69, 69</t>
  </si>
  <si>
    <t>151, 105, 105</t>
  </si>
  <si>
    <t>128, 128, 128</t>
  </si>
  <si>
    <t>138, 118, 118</t>
  </si>
  <si>
    <t>174, 82, 82</t>
  </si>
  <si>
    <t>161, 95, 95</t>
  </si>
  <si>
    <t>196, 59, 59</t>
  </si>
  <si>
    <t>G4: في и برنامج من в القناة على россии на قناة</t>
  </si>
  <si>
    <t>G5: people world continue occupy profit right through wall street new</t>
  </si>
  <si>
    <t>Edge Weight▓1▓2▓0▓True▓Silver▓0, 64, 128▓▓Edge Weight▓1▓2▓0▓3▓10▓True▓Edge Weight▓1▓2▓0▓50▓20▓True▓In-Degree▓1▓12▓0▓True▓Gray▓Red▓▓Betweenness Centrality▓0▓276.264286▓3▓100▓800▓False▓▓0▓0▓0▓0▓0▓False▓▓0▓0▓0▓0▓0▓False▓▓0▓0▓0▓0▓0▓False</t>
  </si>
  <si>
    <t>GraphSource░FacebookFanPages▓GraphTerm░rtarabic.ru▓ImportDescription░The graph represents the 2.5 fan page-likes-fan page network of the "rtarabic.ru" Facebook fan page(s).  The network was obtained from Facebook on Tuesday, 19 February 2019 at 11:18 UTC.▓ImportSuggestedTitle░Facebook Fan Pages▓ImportSuggestedFileNameNoExtension░2019-02-19 11-17-36 NodeXL Facebook Fan Pages▓GroupingDescription░The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</si>
  <si>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como con could could've couldn't cuando d da damit dann dans das dass de dein deine deinem deinen deiner deines del dem den denen denn der deren des desde después dessen di dich did didn't diese diesem diesen dieses dijo dir do doch does doesn't don't donde dort dos du durante durch e ein eine einem einen einer eines either el él ella elle else en entre er era es esa ese eso esta está este esto estos et euch euer euren eures ever every f for from fue für g get gleich got h ha haben había hace had han has hasn't hasta hat hatte hätte hatten hätten hättest have hay he he'd he'll he's her here hers hier him his how how'd how'll how's however http https i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ni nicht no noch nor nos not nous nun nur o ö ob oder of off often on only or other otra otro otros ou our out own p país para parte pas pero por porque pour puede q que qué qui quoi r rather real rt s said say says schon se según sehr sein ser she she'd she'll she's should should've shouldn't si sí sich sido sie siempre sin since sind so sobre sogar soll sollst sollte sollten solltest solo sólo some son sous soy ß su sur sus t también tan tanto te than that that'll that's the their them then there there's these they they'd they'll they're they've this tiempo tiene tja to todo todos toi too tres tu tun u ü über um un una und une uno uns unser unsere unserem unseren unseres unter up us v va vez via vía vom von vor vos vous w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t>
  </si>
  <si>
    <t xml:space="preserve">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t>
  </si>
  <si>
    <t>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t>
  </si>
  <si>
    <t>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t>
  </si>
  <si>
    <t>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beneidenswert bequem berauschend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t>
  </si>
  <si>
    <t>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interessiert investieren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t>
  </si>
  <si>
    <t>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unparteiisch Unparteilichkeit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t>
  </si>
  <si>
    <t>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t>
  </si>
  <si>
    <t xml:space="preserve">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t>
  </si>
  <si>
    <t>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t>
  </si>
  <si>
    <t>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</si>
  <si>
    <t>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t>
  </si>
  <si>
    <t>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t>
  </si>
  <si>
    <t>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t>
  </si>
  <si>
    <t xml:space="preserv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t>
  </si>
  <si>
    <t>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t>
  </si>
  <si>
    <t>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t>
  </si>
  <si>
    <t>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t>
  </si>
  <si>
    <t>lue /&gt;
      &lt;/setting&gt;
      &lt;setting name="VertexShapeDetails" serializeAs="String"&gt;
        &lt;value&gt;GreaterThan 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t>
  </si>
  <si>
    <t xml:space="preserve"> Sans Serif, 12pt&lt;/value&gt;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Pro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</si>
  <si>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die</t>
  </si>
  <si>
    <t>russe</t>
  </si>
  <si>
    <t>actualités</t>
  </si>
  <si>
    <t>día</t>
  </si>
  <si>
    <t>noticieros</t>
  </si>
  <si>
    <t>mundial</t>
  </si>
  <si>
    <t>última</t>
  </si>
  <si>
    <t>show larry new pm die king stories world tv news</t>
  </si>
  <si>
    <t>ch show chaîne tv washington russe actualités youtube new international</t>
  </si>
  <si>
    <t>español noticias keiser nuestros mundo acontecimientos día noticieros mundial última</t>
  </si>
  <si>
    <t>einseitigen,oft</t>
  </si>
  <si>
    <t>starmus,festival</t>
  </si>
  <si>
    <t>larry,king  30,pm  deutscher,sprache  ora,tv  big,personalities  video,news  question,more  google,play  11,pm  einseitigen,oft</t>
  </si>
  <si>
    <t>big,picture  première,chaîne  larry,king  new,york  time,warner  ch,103  washington,dc  catégorie,actualités  chaîne,information  starmus,festival</t>
  </si>
  <si>
    <t>G1: show larry new pm die king stories world tv news</t>
  </si>
  <si>
    <t>G2: ch show chaîne tv washington russe actualités youtube new international</t>
  </si>
  <si>
    <t>G3: español noticias keiser nuestros mundo acontecimientos día noticieros mundial última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</si>
</sst>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7"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5"/>
      <tableStyleElement type="headerRow" dxfId="284"/>
    </tableStyle>
    <tableStyle name="NodeXL Table" pivot="0" count="1">
      <tableStyleElement type="headerRow" dxfId="2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744314"/>
        <c:axId val="49154507"/>
      </c:barChart>
      <c:catAx>
        <c:axId val="427443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154507"/>
        <c:crosses val="autoZero"/>
        <c:auto val="1"/>
        <c:lblOffset val="100"/>
        <c:noMultiLvlLbl val="0"/>
      </c:catAx>
      <c:valAx>
        <c:axId val="49154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4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737380"/>
        <c:axId val="22092101"/>
      </c:barChart>
      <c:catAx>
        <c:axId val="397373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92101"/>
        <c:crosses val="autoZero"/>
        <c:auto val="1"/>
        <c:lblOffset val="100"/>
        <c:noMultiLvlLbl val="0"/>
      </c:catAx>
      <c:valAx>
        <c:axId val="22092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3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611182"/>
        <c:axId val="44629727"/>
      </c:barChart>
      <c:catAx>
        <c:axId val="646111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29727"/>
        <c:crosses val="autoZero"/>
        <c:auto val="1"/>
        <c:lblOffset val="100"/>
        <c:noMultiLvlLbl val="0"/>
      </c:catAx>
      <c:valAx>
        <c:axId val="4462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1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123224"/>
        <c:axId val="58238105"/>
      </c:barChart>
      <c:catAx>
        <c:axId val="66123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38105"/>
        <c:crosses val="autoZero"/>
        <c:auto val="1"/>
        <c:lblOffset val="100"/>
        <c:noMultiLvlLbl val="0"/>
      </c:catAx>
      <c:valAx>
        <c:axId val="58238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3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380898"/>
        <c:axId val="19666035"/>
      </c:barChart>
      <c:catAx>
        <c:axId val="54380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66035"/>
        <c:crosses val="autoZero"/>
        <c:auto val="1"/>
        <c:lblOffset val="100"/>
        <c:noMultiLvlLbl val="0"/>
      </c:catAx>
      <c:valAx>
        <c:axId val="19666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0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776588"/>
        <c:axId val="49444973"/>
      </c:barChart>
      <c:catAx>
        <c:axId val="427765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44973"/>
        <c:crosses val="autoZero"/>
        <c:auto val="1"/>
        <c:lblOffset val="100"/>
        <c:noMultiLvlLbl val="0"/>
      </c:catAx>
      <c:valAx>
        <c:axId val="4944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351574"/>
        <c:axId val="45619847"/>
      </c:barChart>
      <c:catAx>
        <c:axId val="42351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19847"/>
        <c:crosses val="autoZero"/>
        <c:auto val="1"/>
        <c:lblOffset val="100"/>
        <c:noMultiLvlLbl val="0"/>
      </c:catAx>
      <c:valAx>
        <c:axId val="4561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925440"/>
        <c:axId val="4220097"/>
      </c:barChart>
      <c:catAx>
        <c:axId val="79254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0097"/>
        <c:crosses val="autoZero"/>
        <c:auto val="1"/>
        <c:lblOffset val="100"/>
        <c:noMultiLvlLbl val="0"/>
      </c:catAx>
      <c:valAx>
        <c:axId val="422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980874"/>
        <c:axId val="6283547"/>
      </c:barChart>
      <c:catAx>
        <c:axId val="37980874"/>
        <c:scaling>
          <c:orientation val="minMax"/>
        </c:scaling>
        <c:axPos val="b"/>
        <c:delete val="1"/>
        <c:majorTickMark val="out"/>
        <c:minorTickMark val="none"/>
        <c:tickLblPos val="none"/>
        <c:crossAx val="6283547"/>
        <c:crosses val="autoZero"/>
        <c:auto val="1"/>
        <c:lblOffset val="100"/>
        <c:noMultiLvlLbl val="0"/>
      </c:catAx>
      <c:valAx>
        <c:axId val="6283547"/>
        <c:scaling>
          <c:orientation val="minMax"/>
        </c:scaling>
        <c:axPos val="l"/>
        <c:delete val="1"/>
        <c:majorTickMark val="out"/>
        <c:minorTickMark val="none"/>
        <c:tickLblPos val="none"/>
        <c:crossAx val="379808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589" totalsRowShown="0" headerRowDxfId="282" dataDxfId="246">
  <autoFilter ref="A2:AC589"/>
  <tableColumns count="29">
    <tableColumn id="1" name="Vertex 1" dataDxfId="228"/>
    <tableColumn id="2" name="Vertex 2" dataDxfId="226"/>
    <tableColumn id="3" name="Color" dataDxfId="227"/>
    <tableColumn id="4" name="Width" dataDxfId="255"/>
    <tableColumn id="11" name="Style" dataDxfId="254"/>
    <tableColumn id="5" name="Opacity" dataDxfId="253"/>
    <tableColumn id="6" name="Visibility" dataDxfId="252"/>
    <tableColumn id="10" name="Label" dataDxfId="251"/>
    <tableColumn id="12" name="Label Text Color" dataDxfId="250"/>
    <tableColumn id="13" name="Label Font Size" dataDxfId="249"/>
    <tableColumn id="14" name="Reciprocated?" dataDxfId="65"/>
    <tableColumn id="7" name="ID" dataDxfId="248"/>
    <tableColumn id="9" name="Dynamic Filter" dataDxfId="247"/>
    <tableColumn id="8" name="Add Your Own Columns Here" dataDxfId="225"/>
    <tableColumn id="15" name="Relationship" dataDxfId="224"/>
    <tableColumn id="16" name="Type" dataDxfId="223"/>
    <tableColumn id="17" name="Network Level" dataDxfId="222"/>
    <tableColumn id="18" name="Edge Weight"/>
    <tableColumn id="19" name="Vertex 1 Group" dataDxfId="122">
      <calculatedColumnFormula>REPLACE(INDEX(GroupVertices[Group], MATCH(Edges[[#This Row],[Vertex 1]],GroupVertices[Vertex],0)),1,1,"")</calculatedColumnFormula>
    </tableColumn>
    <tableColumn id="20" name="Vertex 2 Group" dataDxfId="91">
      <calculatedColumnFormula>REPLACE(INDEX(GroupVertices[Group], MATCH(Edges[[#This Row],[Vertex 2]],GroupVertices[Vertex],0)),1,1,"")</calculatedColumnFormula>
    </tableColumn>
    <tableColumn id="21" name="Sentiment List #1: Positive Word Count" dataDxfId="90"/>
    <tableColumn id="22" name="Sentiment List #1: Positive Word Percentage (%)" dataDxfId="89"/>
    <tableColumn id="23" name="Sentiment List #2: Negative Word Count" dataDxfId="88"/>
    <tableColumn id="24" name="Sentiment List #2: Negative Word Percentage (%)" dataDxfId="87"/>
    <tableColumn id="25" name="Sentiment List #3: (Enter your own list of words here) Word Count" dataDxfId="86"/>
    <tableColumn id="26" name="Sentiment List #3: (Enter your own list of words here) Word Percentage (%)" dataDxfId="85"/>
    <tableColumn id="27" name="Non-categorized Word Count" dataDxfId="84"/>
    <tableColumn id="28" name="Non-categorized Word Percentage (%)" dataDxfId="83"/>
    <tableColumn id="29" name="Edge Content Word Count" dataDxfId="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121" dataDxfId="120">
  <autoFilter ref="A2:C26"/>
  <tableColumns count="3">
    <tableColumn id="1" name="Group 1" dataDxfId="115"/>
    <tableColumn id="2" name="Group 2" dataDxfId="114"/>
    <tableColumn id="3" name="Edges" dataDxfId="113"/>
  </tableColumns>
  <tableStyleInfo name="NodeXL Table" showFirstColumn="0" showLastColumn="0" showRowStripes="1" showColumnStripes="0"/>
</table>
</file>

<file path=xl/tables/table12.xml><?xml version="1.0" encoding="utf-8"?>
<table xmlns="http://schemas.openxmlformats.org/spreadsheetml/2006/main" id="11" name="Words" displayName="Words" ref="A1:G194" totalsRowShown="0" headerRowDxfId="119" dataDxfId="118">
  <autoFilter ref="A1:G194"/>
  <tableColumns count="7">
    <tableColumn id="1" name="Word" dataDxfId="110"/>
    <tableColumn id="2" name="Count" dataDxfId="109"/>
    <tableColumn id="3" name="Salience" dataDxfId="108"/>
    <tableColumn id="4" name="Group" dataDxfId="107"/>
    <tableColumn id="5" name="Word on Sentiment List #1: Positive" dataDxfId="106"/>
    <tableColumn id="6" name="Word on Sentiment List #2: Negative" dataDxfId="105"/>
    <tableColumn id="7" name="Word on Sentiment List #3: (Enter your own list of words here)" dataDxfId="10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5" totalsRowShown="0" headerRowDxfId="117" dataDxfId="116">
  <autoFilter ref="A1:L25"/>
  <tableColumns count="12">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Enter your own list of words here)" dataDxfId="95"/>
    <tableColumn id="10" name="Word2 on Sentiment List #1: Positive" dataDxfId="94"/>
    <tableColumn id="11" name="Word2 on Sentiment List #2: Negative" dataDxfId="93"/>
    <tableColumn id="12" name="Word2 on Sentiment List #3: (Enter your own list of words here)" dataDxfId="92"/>
  </tableColumns>
  <tableStyleInfo name="NodeXL Table" showFirstColumn="0" showLastColumn="0" showRowStripes="1" showColumnStripes="0"/>
</table>
</file>

<file path=xl/tables/table14.xml><?xml version="1.0" encoding="utf-8"?>
<table xmlns="http://schemas.openxmlformats.org/spreadsheetml/2006/main" id="17" name="TopItems_1" displayName="TopItems_1" ref="A1:B11" totalsRowShown="0" headerRowDxfId="39" dataDxfId="38">
  <autoFilter ref="A1:B11"/>
  <tableColumns count="2">
    <tableColumn id="1" name="Top 10 Vertices, Ranked by Betweenness Centrality" dataDxfId="37"/>
    <tableColumn id="2" name="Betweenness Centrality" dataDxfId="36"/>
  </tableColumns>
  <tableStyleInfo name="NodeXL Table" showFirstColumn="0" showLastColumn="0" showRowStripes="1" showColumnStripes="0"/>
</table>
</file>

<file path=xl/tables/table15.xml><?xml version="1.0" encoding="utf-8"?>
<table xmlns="http://schemas.openxmlformats.org/spreadsheetml/2006/main" id="18" name="NetworkTopItems_1" displayName="NetworkTopItems_1" ref="A1:L11" totalsRowShown="0" headerRowDxfId="35" dataDxfId="34">
  <autoFilter ref="A1:L11"/>
  <tableColumns count="12">
    <tableColumn id="1" name="Top Words in Description in Entire Graph" dataDxfId="33"/>
    <tableColumn id="2" name="Entire Graph Count" dataDxfId="32"/>
    <tableColumn id="3" name="Top Words in Description in G1" dataDxfId="31"/>
    <tableColumn id="4" name="G1 Count" dataDxfId="30"/>
    <tableColumn id="5" name="Top Words in Description in G2" dataDxfId="29"/>
    <tableColumn id="6" name="G2 Count" dataDxfId="28"/>
    <tableColumn id="7" name="Top Words in Description in G3" dataDxfId="27"/>
    <tableColumn id="8" name="G3 Count" dataDxfId="26"/>
    <tableColumn id="9" name="Top Words in Description in G4" dataDxfId="25"/>
    <tableColumn id="10" name="G4 Count" dataDxfId="24"/>
    <tableColumn id="11" name="Top Words in Description in G5" dataDxfId="23"/>
    <tableColumn id="12" name="G5 Count" dataDxfId="22"/>
  </tableColumns>
  <tableStyleInfo name="NodeXL Table" showFirstColumn="0" showLastColumn="0" showRowStripes="1" showColumnStripes="0"/>
</table>
</file>

<file path=xl/tables/table16.xml><?xml version="1.0" encoding="utf-8"?>
<table xmlns="http://schemas.openxmlformats.org/spreadsheetml/2006/main" id="19" name="NetworkTopItems_2" displayName="NetworkTopItems_2" ref="A14:L24" totalsRowShown="0" headerRowDxfId="20" dataDxfId="19">
  <autoFilter ref="A14:L24"/>
  <tableColumns count="12">
    <tableColumn id="1" name="Top Word Pairs in Description in Entire Graph" dataDxfId="18"/>
    <tableColumn id="2" name="Entire Graph Count" dataDxfId="17"/>
    <tableColumn id="3" name="Top Word Pairs in Description in G1" dataDxfId="16"/>
    <tableColumn id="4" name="G1 Count" dataDxfId="15"/>
    <tableColumn id="5" name="Top Word Pairs in Description in G2" dataDxfId="14"/>
    <tableColumn id="6" name="G2 Count" dataDxfId="13"/>
    <tableColumn id="7" name="Top Word Pairs in Description in G3" dataDxfId="12"/>
    <tableColumn id="8" name="G3 Count" dataDxfId="11"/>
    <tableColumn id="9" name="Top Word Pairs in Description in G4" dataDxfId="10"/>
    <tableColumn id="10" name="G4 Count" dataDxfId="9"/>
    <tableColumn id="11" name="Top Word Pairs in Description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A83" totalsRowShown="0" headerRowDxfId="281" dataDxfId="229">
  <autoFilter ref="A2:EA83"/>
  <tableColumns count="131">
    <tableColumn id="1" name="Vertex" dataDxfId="245"/>
    <tableColumn id="2" name="Color" dataDxfId="244"/>
    <tableColumn id="5" name="Shape" dataDxfId="243"/>
    <tableColumn id="6" name="Size" dataDxfId="242"/>
    <tableColumn id="4" name="Opacity" dataDxfId="219"/>
    <tableColumn id="7" name="Image File" dataDxfId="217"/>
    <tableColumn id="3" name="Visibility" dataDxfId="218"/>
    <tableColumn id="10" name="Label" dataDxfId="241"/>
    <tableColumn id="16" name="Label Fill Color" dataDxfId="240"/>
    <tableColumn id="9" name="Label Position" dataDxfId="239"/>
    <tableColumn id="8" name="Tooltip" dataDxfId="238"/>
    <tableColumn id="18" name="Layout Order" dataDxfId="237"/>
    <tableColumn id="13" name="X" dataDxfId="236"/>
    <tableColumn id="14" name="Y" dataDxfId="235"/>
    <tableColumn id="12" name="Locked?" dataDxfId="234"/>
    <tableColumn id="19" name="Polar R" dataDxfId="233"/>
    <tableColumn id="20" name="Polar Angle" dataDxfId="232"/>
    <tableColumn id="21" name="Degree" dataDxfId="48"/>
    <tableColumn id="22" name="In-Degree" dataDxfId="47"/>
    <tableColumn id="23" name="Out-Degree" dataDxfId="44"/>
    <tableColumn id="24" name="Betweenness Centrality" dataDxfId="43"/>
    <tableColumn id="25" name="Closeness Centrality" dataDxfId="42"/>
    <tableColumn id="26" name="Eigenvector Centrality" dataDxfId="40"/>
    <tableColumn id="15" name="PageRank" dataDxfId="41"/>
    <tableColumn id="27" name="Clustering Coefficient" dataDxfId="45"/>
    <tableColumn id="29" name="Reciprocated Vertex Pair Ratio" dataDxfId="46"/>
    <tableColumn id="11" name="ID" dataDxfId="231"/>
    <tableColumn id="28" name="Dynamic Filter" dataDxfId="230"/>
    <tableColumn id="17" name="Add Your Own Columns Here" dataDxfId="221"/>
    <tableColumn id="30" name="Custom Menu Item Text" dataDxfId="220"/>
    <tableColumn id="31" name="Custom Menu Item Action" dataDxfId="216"/>
    <tableColumn id="32" name="Vertex Type" dataDxfId="215"/>
    <tableColumn id="33" name="Picture" dataDxfId="214"/>
    <tableColumn id="34" name="About" dataDxfId="213"/>
    <tableColumn id="35" name="Affiliation" dataDxfId="212"/>
    <tableColumn id="36" name="Artists We Like" dataDxfId="211"/>
    <tableColumn id="37" name="Attire" dataDxfId="210"/>
    <tableColumn id="38" name="Awards" dataDxfId="209"/>
    <tableColumn id="39" name="Band Interests" dataDxfId="208"/>
    <tableColumn id="40" name="Band Members" dataDxfId="207"/>
    <tableColumn id="41" name="Bio" dataDxfId="206"/>
    <tableColumn id="42" name="Birthday" dataDxfId="205"/>
    <tableColumn id="43" name="Booking Agent" dataDxfId="204"/>
    <tableColumn id="44" name="Built" dataDxfId="203"/>
    <tableColumn id="45" name="Category" dataDxfId="202"/>
    <tableColumn id="46" name="Category List" dataDxfId="201"/>
    <tableColumn id="47" name="Checkins" dataDxfId="200"/>
    <tableColumn id="48" name="Company Overview" dataDxfId="199"/>
    <tableColumn id="49" name="Contact Address" dataDxfId="198"/>
    <tableColumn id="50" name="Country Page Likes" dataDxfId="197"/>
    <tableColumn id="51" name="Cover" dataDxfId="196"/>
    <tableColumn id="52" name="Culinary Team" dataDxfId="195"/>
    <tableColumn id="53" name="Current Location" dataDxfId="194"/>
    <tableColumn id="54" name="Description" dataDxfId="193"/>
    <tableColumn id="55" name="Directed By" dataDxfId="192"/>
    <tableColumn id="56" name="Display Subtext" dataDxfId="191"/>
    <tableColumn id="57" name="Response Time" dataDxfId="190"/>
    <tableColumn id="58" name="E-mails" dataDxfId="189"/>
    <tableColumn id="59" name="Engagement" dataDxfId="188"/>
    <tableColumn id="60" name="Fan Count" dataDxfId="187"/>
    <tableColumn id="61" name="Featured Video" dataDxfId="186"/>
    <tableColumn id="62" name="Features" dataDxfId="185"/>
    <tableColumn id="63" name="Food Styles" dataDxfId="184"/>
    <tableColumn id="64" name="Founded" dataDxfId="183"/>
    <tableColumn id="65" name="General Info" dataDxfId="182"/>
    <tableColumn id="66" name="General Manager" dataDxfId="181"/>
    <tableColumn id="67" name="Genre" dataDxfId="180"/>
    <tableColumn id="68" name="Has Added App" dataDxfId="179"/>
    <tableColumn id="69" name="Hometown" dataDxfId="178"/>
    <tableColumn id="70" name="Hours" dataDxfId="177"/>
    <tableColumn id="71" name="Influences" dataDxfId="176"/>
    <tableColumn id="72" name="Is Always Open" dataDxfId="175"/>
    <tableColumn id="73" name="Is Community Page" dataDxfId="174"/>
    <tableColumn id="74" name="Is Eligible For Branded Content" dataDxfId="173"/>
    <tableColumn id="75" name="Is Permanently Closed" dataDxfId="172"/>
    <tableColumn id="76" name="Is Verified" dataDxfId="171"/>
    <tableColumn id="77" name="Link" dataDxfId="170"/>
    <tableColumn id="78" name="Location" dataDxfId="169"/>
    <tableColumn id="79" name="Members" dataDxfId="168"/>
    <tableColumn id="80" name="Mission" dataDxfId="167"/>
    <tableColumn id="81" name="Mpg" dataDxfId="166"/>
    <tableColumn id="82" name="Name" dataDxfId="165"/>
    <tableColumn id="83" name="Network" dataDxfId="164"/>
    <tableColumn id="84" name="Overall Star Rating" dataDxfId="163"/>
    <tableColumn id="85" name="Parent Page" dataDxfId="162"/>
    <tableColumn id="86" name="Parking" dataDxfId="161"/>
    <tableColumn id="87" name="Payment Options" dataDxfId="160"/>
    <tableColumn id="88" name="Personal Info" dataDxfId="159"/>
    <tableColumn id="89" name="Personal Interests" dataDxfId="158"/>
    <tableColumn id="90" name="Pharma Safety Info" dataDxfId="157"/>
    <tableColumn id="91" name="Phone" dataDxfId="156"/>
    <tableColumn id="92" name="Place Type" dataDxfId="155"/>
    <tableColumn id="93" name="Plot Outline" dataDxfId="154"/>
    <tableColumn id="94" name="Press Contact" dataDxfId="153"/>
    <tableColumn id="95" name="Price Range" dataDxfId="152"/>
    <tableColumn id="96" name="Produced By" dataDxfId="151"/>
    <tableColumn id="97" name="Products" dataDxfId="150"/>
    <tableColumn id="98" name="Public Transit" dataDxfId="149"/>
    <tableColumn id="99" name="Rating Count" dataDxfId="148"/>
    <tableColumn id="100" name="Record Label" dataDxfId="147"/>
    <tableColumn id="101" name="Release Date" dataDxfId="146"/>
    <tableColumn id="102" name="Restaurant Services" dataDxfId="145"/>
    <tableColumn id="103" name="Restaurant Specialties" dataDxfId="144"/>
    <tableColumn id="104" name="Schedule" dataDxfId="143"/>
    <tableColumn id="105" name="Screenplay By" dataDxfId="142"/>
    <tableColumn id="106" name="Season" dataDxfId="141"/>
    <tableColumn id="107" name="Single Line Address" dataDxfId="140"/>
    <tableColumn id="108" name="Starring" dataDxfId="139"/>
    <tableColumn id="109" name="Start Info" dataDxfId="138"/>
    <tableColumn id="110" name="Studio" dataDxfId="137"/>
    <tableColumn id="111" name="Talking About Count" dataDxfId="136"/>
    <tableColumn id="112" name="Username" dataDxfId="135"/>
    <tableColumn id="113" name="Verification Status" dataDxfId="134"/>
    <tableColumn id="114" name="Website" dataDxfId="133"/>
    <tableColumn id="115" name="Were Here Count" dataDxfId="132"/>
    <tableColumn id="116" name="Written By" dataDxfId="131"/>
    <tableColumn id="117" name="Is Seed Fan Page" dataDxfId="123"/>
    <tableColumn id="118" name="Vertex Group" dataDxfId="81">
      <calculatedColumnFormula>REPLACE(INDEX(GroupVertices[Group], MATCH(Vertices[[#This Row],[Vertex]],GroupVertices[Vertex],0)),1,1,"")</calculatedColumnFormula>
    </tableColumn>
    <tableColumn id="119" name="Sentiment List #1: Positive Word Count" dataDxfId="80"/>
    <tableColumn id="120" name="Sentiment List #1: Positive Word Percentage (%)" dataDxfId="79"/>
    <tableColumn id="121" name="Sentiment List #2: Negative Word Count" dataDxfId="78"/>
    <tableColumn id="122" name="Sentiment List #2: Negative Word Percentage (%)" dataDxfId="77"/>
    <tableColumn id="123" name="Sentiment List #3: (Enter your own list of words here) Word Count" dataDxfId="76"/>
    <tableColumn id="124" name="Sentiment List #3: (Enter your own list of words here) Word Percentage (%)" dataDxfId="75"/>
    <tableColumn id="125" name="Non-categorized Word Count" dataDxfId="74"/>
    <tableColumn id="126" name="Non-categorized Word Percentage (%)" dataDxfId="73"/>
    <tableColumn id="127" name="Vertex Content Word Count" dataDxfId="4"/>
    <tableColumn id="128" name="Top Words in Description by Count" dataDxfId="3"/>
    <tableColumn id="129" name="Top Words in Description by Salience" dataDxfId="2"/>
    <tableColumn id="130" name="Top Word Pairs in Description by Count" dataDxfId="1"/>
    <tableColumn id="131"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280">
  <autoFilter ref="A2:AI7"/>
  <tableColumns count="35">
    <tableColumn id="1" name="Group" dataDxfId="130"/>
    <tableColumn id="2" name="Vertex Color" dataDxfId="129"/>
    <tableColumn id="3" name="Vertex Shape" dataDxfId="127"/>
    <tableColumn id="22" name="Visibility" dataDxfId="128"/>
    <tableColumn id="4" name="Collapsed?"/>
    <tableColumn id="18" name="Label" dataDxfId="279"/>
    <tableColumn id="20" name="Collapsed X"/>
    <tableColumn id="21" name="Collapsed Y"/>
    <tableColumn id="6" name="ID" dataDxfId="278"/>
    <tableColumn id="19" name="Collapsed Properties" dataDxfId="64"/>
    <tableColumn id="5" name="Vertices" dataDxfId="63"/>
    <tableColumn id="7" name="Unique Edges" dataDxfId="62"/>
    <tableColumn id="8" name="Edges With Duplicates" dataDxfId="61"/>
    <tableColumn id="9" name="Total Edges" dataDxfId="60"/>
    <tableColumn id="10" name="Self-Loops" dataDxfId="59"/>
    <tableColumn id="24" name="Reciprocated Vertex Pair Ratio" dataDxfId="58"/>
    <tableColumn id="25" name="Reciprocated Edge Ratio" dataDxfId="57"/>
    <tableColumn id="11" name="Connected Components" dataDxfId="56"/>
    <tableColumn id="12" name="Single-Vertex Connected Components" dataDxfId="55"/>
    <tableColumn id="13" name="Maximum Vertices in a Connected Component" dataDxfId="54"/>
    <tableColumn id="14" name="Maximum Edges in a Connected Component" dataDxfId="53"/>
    <tableColumn id="15" name="Maximum Geodesic Distance (Diameter)" dataDxfId="52"/>
    <tableColumn id="16" name="Average Geodesic Distance" dataDxfId="51"/>
    <tableColumn id="17" name="Graph Density" dataDxfId="49"/>
    <tableColumn id="23" name="Sentiment List #1: Positive Word Count" dataDxfId="50"/>
    <tableColumn id="26" name="Sentiment List #1: Positive Word Percentage (%)" dataDxfId="72"/>
    <tableColumn id="27" name="Sentiment List #2: Negative Word Count" dataDxfId="71"/>
    <tableColumn id="28" name="Sentiment List #2: Negative Word Percentage (%)" dataDxfId="70"/>
    <tableColumn id="29" name="Sentiment List #3: (Enter your own list of words here) Word Count" dataDxfId="69"/>
    <tableColumn id="30" name="Sentiment List #3: (Enter your own list of words here) Word Percentage (%)" dataDxfId="68"/>
    <tableColumn id="31" name="Non-categorized Word Count" dataDxfId="67"/>
    <tableColumn id="32" name="Non-categorized Word Percentage (%)" dataDxfId="66"/>
    <tableColumn id="33" name="Group Content Word Count" dataDxfId="21"/>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277" dataDxfId="276">
  <autoFilter ref="A1:C82"/>
  <tableColumns count="3">
    <tableColumn id="1" name="Group" dataDxfId="126"/>
    <tableColumn id="2" name="Vertex" dataDxfId="125"/>
    <tableColumn id="3" name="Vertex ID" dataDxfId="1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12"/>
    <tableColumn id="2" name="Value" dataDxfId="1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5"/>
    <tableColumn id="2" name="Degree Frequency" dataDxfId="274">
      <calculatedColumnFormula>COUNTIF(Vertices[Degree], "&gt;= " &amp; D2) - COUNTIF(Vertices[Degree], "&gt;=" &amp; D3)</calculatedColumnFormula>
    </tableColumn>
    <tableColumn id="3" name="In-Degree Bin" dataDxfId="273"/>
    <tableColumn id="4" name="In-Degree Frequency" dataDxfId="272">
      <calculatedColumnFormula>COUNTIF(Vertices[In-Degree], "&gt;= " &amp; F2) - COUNTIF(Vertices[In-Degree], "&gt;=" &amp; F3)</calculatedColumnFormula>
    </tableColumn>
    <tableColumn id="5" name="Out-Degree Bin" dataDxfId="271"/>
    <tableColumn id="6" name="Out-Degree Frequency" dataDxfId="270">
      <calculatedColumnFormula>COUNTIF(Vertices[Out-Degree], "&gt;= " &amp; H2) - COUNTIF(Vertices[Out-Degree], "&gt;=" &amp; H3)</calculatedColumnFormula>
    </tableColumn>
    <tableColumn id="7" name="Betweenness Centrality Bin" dataDxfId="269"/>
    <tableColumn id="8" name="Betweenness Centrality Frequency" dataDxfId="268">
      <calculatedColumnFormula>COUNTIF(Vertices[Betweenness Centrality], "&gt;= " &amp; J2) - COUNTIF(Vertices[Betweenness Centrality], "&gt;=" &amp; J3)</calculatedColumnFormula>
    </tableColumn>
    <tableColumn id="9" name="Closeness Centrality Bin" dataDxfId="267"/>
    <tableColumn id="10" name="Closeness Centrality Frequency" dataDxfId="266">
      <calculatedColumnFormula>COUNTIF(Vertices[Closeness Centrality], "&gt;= " &amp; L2) - COUNTIF(Vertices[Closeness Centrality], "&gt;=" &amp; L3)</calculatedColumnFormula>
    </tableColumn>
    <tableColumn id="11" name="Eigenvector Centrality Bin" dataDxfId="265"/>
    <tableColumn id="12" name="Eigenvector Centrality Frequency" dataDxfId="264">
      <calculatedColumnFormula>COUNTIF(Vertices[Eigenvector Centrality], "&gt;= " &amp; N2) - COUNTIF(Vertices[Eigenvector Centrality], "&gt;=" &amp; N3)</calculatedColumnFormula>
    </tableColumn>
    <tableColumn id="18" name="PageRank Bin" dataDxfId="263"/>
    <tableColumn id="17" name="PageRank Frequency" dataDxfId="262">
      <calculatedColumnFormula>COUNTIF(Vertices[Eigenvector Centrality], "&gt;= " &amp; P2) - COUNTIF(Vertices[Eigenvector Centrality], "&gt;=" &amp; P3)</calculatedColumnFormula>
    </tableColumn>
    <tableColumn id="13" name="Clustering Coefficient Bin" dataDxfId="261"/>
    <tableColumn id="14" name="Clustering Coefficient Frequency" dataDxfId="260">
      <calculatedColumnFormula>COUNTIF(Vertices[Clustering Coefficient], "&gt;= " &amp; R2) - COUNTIF(Vertices[Clustering Coefficient], "&gt;=" &amp; R3)</calculatedColumnFormula>
    </tableColumn>
    <tableColumn id="15" name="Dynamic Filter Bin" dataDxfId="259"/>
    <tableColumn id="16" name="Dynamic Filter Frequency" dataDxfId="2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5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79148697265" TargetMode="External" /><Relationship Id="rId2" Type="http://schemas.openxmlformats.org/officeDocument/2006/relationships/hyperlink" Target="https://www.facebook.com/137767151365" TargetMode="External" /><Relationship Id="rId3" Type="http://schemas.openxmlformats.org/officeDocument/2006/relationships/hyperlink" Target="https://www.facebook.com/132264586832553" TargetMode="External" /><Relationship Id="rId4" Type="http://schemas.openxmlformats.org/officeDocument/2006/relationships/hyperlink" Target="https://www.facebook.com/178702392149447" TargetMode="External" /><Relationship Id="rId5" Type="http://schemas.openxmlformats.org/officeDocument/2006/relationships/hyperlink" Target="https://www.facebook.com/296334033272" TargetMode="External" /><Relationship Id="rId6" Type="http://schemas.openxmlformats.org/officeDocument/2006/relationships/hyperlink" Target="https://www.facebook.com/151600248227631" TargetMode="External" /><Relationship Id="rId7" Type="http://schemas.openxmlformats.org/officeDocument/2006/relationships/hyperlink" Target="https://www.facebook.com/352777161408936" TargetMode="External" /><Relationship Id="rId8" Type="http://schemas.openxmlformats.org/officeDocument/2006/relationships/hyperlink" Target="https://www.facebook.com/170329152982875" TargetMode="External" /><Relationship Id="rId9" Type="http://schemas.openxmlformats.org/officeDocument/2006/relationships/hyperlink" Target="https://www.facebook.com/412574755470651" TargetMode="External" /><Relationship Id="rId10" Type="http://schemas.openxmlformats.org/officeDocument/2006/relationships/hyperlink" Target="https://www.facebook.com/733746603308715" TargetMode="External" /><Relationship Id="rId11" Type="http://schemas.openxmlformats.org/officeDocument/2006/relationships/hyperlink" Target="https://www.facebook.com/239821006223693" TargetMode="External" /><Relationship Id="rId12" Type="http://schemas.openxmlformats.org/officeDocument/2006/relationships/hyperlink" Target="https://www.facebook.com/1405726646383881" TargetMode="External" /><Relationship Id="rId13" Type="http://schemas.openxmlformats.org/officeDocument/2006/relationships/hyperlink" Target="https://www.facebook.com/1569047640017379" TargetMode="External" /><Relationship Id="rId14" Type="http://schemas.openxmlformats.org/officeDocument/2006/relationships/hyperlink" Target="https://www.facebook.com/1038359576174295" TargetMode="External" /><Relationship Id="rId15" Type="http://schemas.openxmlformats.org/officeDocument/2006/relationships/hyperlink" Target="https://www.facebook.com/1883744455274900" TargetMode="External" /><Relationship Id="rId16" Type="http://schemas.openxmlformats.org/officeDocument/2006/relationships/hyperlink" Target="https://www.facebook.com/338109312883186" TargetMode="External" /><Relationship Id="rId17" Type="http://schemas.openxmlformats.org/officeDocument/2006/relationships/hyperlink" Target="https://www.facebook.com/326683984410" TargetMode="External" /><Relationship Id="rId18" Type="http://schemas.openxmlformats.org/officeDocument/2006/relationships/hyperlink" Target="https://www.facebook.com/163415163698059" TargetMode="External" /><Relationship Id="rId19" Type="http://schemas.openxmlformats.org/officeDocument/2006/relationships/hyperlink" Target="https://www.facebook.com/184749301592842" TargetMode="External" /><Relationship Id="rId20" Type="http://schemas.openxmlformats.org/officeDocument/2006/relationships/hyperlink" Target="https://www.facebook.com/199792500077367" TargetMode="External" /><Relationship Id="rId21" Type="http://schemas.openxmlformats.org/officeDocument/2006/relationships/hyperlink" Target="https://www.facebook.com/401866213281846" TargetMode="External" /><Relationship Id="rId22" Type="http://schemas.openxmlformats.org/officeDocument/2006/relationships/hyperlink" Target="https://www.facebook.com/1616542088578698" TargetMode="External" /><Relationship Id="rId23" Type="http://schemas.openxmlformats.org/officeDocument/2006/relationships/hyperlink" Target="https://www.facebook.com/115157255321182" TargetMode="External" /><Relationship Id="rId24" Type="http://schemas.openxmlformats.org/officeDocument/2006/relationships/hyperlink" Target="https://www.facebook.com/292885458050" TargetMode="External" /><Relationship Id="rId25" Type="http://schemas.openxmlformats.org/officeDocument/2006/relationships/hyperlink" Target="https://www.facebook.com/121889684553341" TargetMode="External" /><Relationship Id="rId26" Type="http://schemas.openxmlformats.org/officeDocument/2006/relationships/hyperlink" Target="https://www.facebook.com/882592238497857" TargetMode="External" /><Relationship Id="rId27" Type="http://schemas.openxmlformats.org/officeDocument/2006/relationships/hyperlink" Target="https://www.facebook.com/983067238497760" TargetMode="External" /><Relationship Id="rId28" Type="http://schemas.openxmlformats.org/officeDocument/2006/relationships/hyperlink" Target="https://www.facebook.com/1617180398564925" TargetMode="External" /><Relationship Id="rId29" Type="http://schemas.openxmlformats.org/officeDocument/2006/relationships/hyperlink" Target="https://www.facebook.com/748645601988049" TargetMode="External" /><Relationship Id="rId30" Type="http://schemas.openxmlformats.org/officeDocument/2006/relationships/hyperlink" Target="https://www.facebook.com/120911184697046" TargetMode="External" /><Relationship Id="rId31" Type="http://schemas.openxmlformats.org/officeDocument/2006/relationships/hyperlink" Target="https://www.facebook.com/291649884283855" TargetMode="External" /><Relationship Id="rId32" Type="http://schemas.openxmlformats.org/officeDocument/2006/relationships/hyperlink" Target="https://www.facebook.com/137254146931398" TargetMode="External" /><Relationship Id="rId33" Type="http://schemas.openxmlformats.org/officeDocument/2006/relationships/hyperlink" Target="https://www.facebook.com/136845393791176" TargetMode="External" /><Relationship Id="rId34" Type="http://schemas.openxmlformats.org/officeDocument/2006/relationships/hyperlink" Target="https://www.facebook.com/438569186541152" TargetMode="External" /><Relationship Id="rId35" Type="http://schemas.openxmlformats.org/officeDocument/2006/relationships/hyperlink" Target="https://www.facebook.com/224579920995628" TargetMode="External" /><Relationship Id="rId36" Type="http://schemas.openxmlformats.org/officeDocument/2006/relationships/hyperlink" Target="https://www.facebook.com/108248262571903" TargetMode="External" /><Relationship Id="rId37" Type="http://schemas.openxmlformats.org/officeDocument/2006/relationships/hyperlink" Target="https://www.facebook.com/1539623949596580" TargetMode="External" /><Relationship Id="rId38" Type="http://schemas.openxmlformats.org/officeDocument/2006/relationships/hyperlink" Target="https://www.facebook.com/472061332924101" TargetMode="External" /><Relationship Id="rId39" Type="http://schemas.openxmlformats.org/officeDocument/2006/relationships/hyperlink" Target="https://www.facebook.com/1519475801662375" TargetMode="External" /><Relationship Id="rId40" Type="http://schemas.openxmlformats.org/officeDocument/2006/relationships/hyperlink" Target="https://www.facebook.com/138233432870955" TargetMode="External" /><Relationship Id="rId41" Type="http://schemas.openxmlformats.org/officeDocument/2006/relationships/hyperlink" Target="https://www.facebook.com/166676473490245" TargetMode="External" /><Relationship Id="rId42" Type="http://schemas.openxmlformats.org/officeDocument/2006/relationships/hyperlink" Target="https://www.facebook.com/1746182652295139" TargetMode="External" /><Relationship Id="rId43" Type="http://schemas.openxmlformats.org/officeDocument/2006/relationships/hyperlink" Target="https://www.facebook.com/213707945765150" TargetMode="External" /><Relationship Id="rId44" Type="http://schemas.openxmlformats.org/officeDocument/2006/relationships/hyperlink" Target="https://www.facebook.com/81154649664" TargetMode="External" /><Relationship Id="rId45" Type="http://schemas.openxmlformats.org/officeDocument/2006/relationships/hyperlink" Target="https://www.facebook.com/339517382757822" TargetMode="External" /><Relationship Id="rId46" Type="http://schemas.openxmlformats.org/officeDocument/2006/relationships/hyperlink" Target="https://www.facebook.com/113201214447" TargetMode="External" /><Relationship Id="rId47" Type="http://schemas.openxmlformats.org/officeDocument/2006/relationships/hyperlink" Target="https://www.facebook.com/190992137602967" TargetMode="External" /><Relationship Id="rId48" Type="http://schemas.openxmlformats.org/officeDocument/2006/relationships/hyperlink" Target="https://www.facebook.com/31709165325" TargetMode="External" /><Relationship Id="rId49" Type="http://schemas.openxmlformats.org/officeDocument/2006/relationships/hyperlink" Target="https://www.facebook.com/240289516137714" TargetMode="External" /><Relationship Id="rId50" Type="http://schemas.openxmlformats.org/officeDocument/2006/relationships/hyperlink" Target="https://www.facebook.com/543381822398966" TargetMode="External" /><Relationship Id="rId51" Type="http://schemas.openxmlformats.org/officeDocument/2006/relationships/hyperlink" Target="https://www.facebook.com/109985342498414" TargetMode="External" /><Relationship Id="rId52" Type="http://schemas.openxmlformats.org/officeDocument/2006/relationships/hyperlink" Target="https://www.facebook.com/200168116743492" TargetMode="External" /><Relationship Id="rId53" Type="http://schemas.openxmlformats.org/officeDocument/2006/relationships/hyperlink" Target="https://www.facebook.com/182360998555425" TargetMode="External" /><Relationship Id="rId54" Type="http://schemas.openxmlformats.org/officeDocument/2006/relationships/hyperlink" Target="https://www.facebook.com/187177991483457" TargetMode="External" /><Relationship Id="rId55" Type="http://schemas.openxmlformats.org/officeDocument/2006/relationships/hyperlink" Target="https://www.facebook.com/114266998644379" TargetMode="External" /><Relationship Id="rId56" Type="http://schemas.openxmlformats.org/officeDocument/2006/relationships/hyperlink" Target="https://www.facebook.com/156467278245055" TargetMode="External" /><Relationship Id="rId57" Type="http://schemas.openxmlformats.org/officeDocument/2006/relationships/hyperlink" Target="https://www.facebook.com/1129323697089073" TargetMode="External" /><Relationship Id="rId58" Type="http://schemas.openxmlformats.org/officeDocument/2006/relationships/hyperlink" Target="https://www.facebook.com/296444663871933" TargetMode="External" /><Relationship Id="rId59" Type="http://schemas.openxmlformats.org/officeDocument/2006/relationships/hyperlink" Target="https://www.facebook.com/552738918075145" TargetMode="External" /><Relationship Id="rId60" Type="http://schemas.openxmlformats.org/officeDocument/2006/relationships/hyperlink" Target="https://www.facebook.com/1416627408576336" TargetMode="External" /><Relationship Id="rId61" Type="http://schemas.openxmlformats.org/officeDocument/2006/relationships/hyperlink" Target="https://www.facebook.com/240228462761886" TargetMode="External" /><Relationship Id="rId62" Type="http://schemas.openxmlformats.org/officeDocument/2006/relationships/hyperlink" Target="https://www.facebook.com/1702413816673079" TargetMode="External" /><Relationship Id="rId63" Type="http://schemas.openxmlformats.org/officeDocument/2006/relationships/hyperlink" Target="https://www.facebook.com/372857346067226" TargetMode="External" /><Relationship Id="rId64" Type="http://schemas.openxmlformats.org/officeDocument/2006/relationships/hyperlink" Target="https://www.facebook.com/865129766923869" TargetMode="External" /><Relationship Id="rId65" Type="http://schemas.openxmlformats.org/officeDocument/2006/relationships/hyperlink" Target="https://www.facebook.com/773393882670654" TargetMode="External" /><Relationship Id="rId66" Type="http://schemas.openxmlformats.org/officeDocument/2006/relationships/hyperlink" Target="https://www.facebook.com/1261169067322029" TargetMode="External" /><Relationship Id="rId67" Type="http://schemas.openxmlformats.org/officeDocument/2006/relationships/hyperlink" Target="https://www.facebook.com/261042971249451" TargetMode="External" /><Relationship Id="rId68" Type="http://schemas.openxmlformats.org/officeDocument/2006/relationships/hyperlink" Target="https://www.facebook.com/219170188264683" TargetMode="External" /><Relationship Id="rId69" Type="http://schemas.openxmlformats.org/officeDocument/2006/relationships/hyperlink" Target="https://www.facebook.com/253089211472504" TargetMode="External" /><Relationship Id="rId70" Type="http://schemas.openxmlformats.org/officeDocument/2006/relationships/hyperlink" Target="https://www.facebook.com/252054911619224" TargetMode="External" /><Relationship Id="rId71" Type="http://schemas.openxmlformats.org/officeDocument/2006/relationships/hyperlink" Target="https://www.facebook.com/422713234468288" TargetMode="External" /><Relationship Id="rId72" Type="http://schemas.openxmlformats.org/officeDocument/2006/relationships/hyperlink" Target="https://www.facebook.com/133283433353535" TargetMode="External" /><Relationship Id="rId73" Type="http://schemas.openxmlformats.org/officeDocument/2006/relationships/hyperlink" Target="https://www.facebook.com/1536715766560953" TargetMode="External" /><Relationship Id="rId74" Type="http://schemas.openxmlformats.org/officeDocument/2006/relationships/hyperlink" Target="https://www.facebook.com/1676950802549876" TargetMode="External" /><Relationship Id="rId75" Type="http://schemas.openxmlformats.org/officeDocument/2006/relationships/hyperlink" Target="https://www.facebook.com/1770471159909229" TargetMode="External" /><Relationship Id="rId76" Type="http://schemas.openxmlformats.org/officeDocument/2006/relationships/hyperlink" Target="https://www.facebook.com/274792962638143" TargetMode="External" /><Relationship Id="rId77" Type="http://schemas.openxmlformats.org/officeDocument/2006/relationships/hyperlink" Target="https://www.facebook.com/420197968057799" TargetMode="External" /><Relationship Id="rId78" Type="http://schemas.openxmlformats.org/officeDocument/2006/relationships/hyperlink" Target="https://www.facebook.com/256291548161326" TargetMode="External" /><Relationship Id="rId79" Type="http://schemas.openxmlformats.org/officeDocument/2006/relationships/hyperlink" Target="https://www.facebook.com/294371471063470" TargetMode="External" /><Relationship Id="rId80" Type="http://schemas.openxmlformats.org/officeDocument/2006/relationships/hyperlink" Target="https://www.facebook.com/303805550081059" TargetMode="External" /><Relationship Id="rId81" Type="http://schemas.openxmlformats.org/officeDocument/2006/relationships/hyperlink" Target="https://www.facebook.com/557167277696078" TargetMode="External" /><Relationship Id="rId82" Type="http://schemas.openxmlformats.org/officeDocument/2006/relationships/hyperlink" Target="https://scontent.xx.fbcdn.net/v/t1.0-1/c0.25.50.50a/p50x50/10421983_10152735003422266_6105917721445415774_n.jpg?_nc_cat=104&amp;_nc_ht=scontent.xx&amp;oh=77120105eadef4ed2ee764bffb167942&amp;oe=5CDB07F0" TargetMode="External" /><Relationship Id="rId83" Type="http://schemas.openxmlformats.org/officeDocument/2006/relationships/hyperlink" Target="https://scontent.xx.fbcdn.net/v/t1.0-1/p50x50/27858106_10155133160956366_7072636609001536072_n.jpg?_nc_cat=102&amp;_nc_ht=scontent.xx&amp;oh=355df608eadc5a86a5b066e390ceaf8e&amp;oe=5CDB60EA" TargetMode="External" /><Relationship Id="rId84" Type="http://schemas.openxmlformats.org/officeDocument/2006/relationships/hyperlink" Target="https://scontent.xx.fbcdn.net/v/t1.0-1/p50x50/19511416_1530651580327173_7226249469830006297_n.jpg?_nc_cat=105&amp;_nc_ht=scontent.xx&amp;oh=7fff5a76edd154b1c8b8d354f1ac4d45&amp;oe=5CEB3779" TargetMode="External" /><Relationship Id="rId85" Type="http://schemas.openxmlformats.org/officeDocument/2006/relationships/hyperlink" Target="https://scontent.xx.fbcdn.net/v/t1.0-1/p50x50/37307357_2052016788151322_1023548654335557632_n.jpg?_nc_cat=103&amp;_nc_ht=scontent.xx&amp;oh=ff066f7481fa0377a74bf9725df07464&amp;oe=5CDE1597" TargetMode="External" /><Relationship Id="rId86" Type="http://schemas.openxmlformats.org/officeDocument/2006/relationships/hyperlink" Target="https://scontent.xx.fbcdn.net/v/t1.0-1/p50x50/13166009_10154353758618273_6888984908299324534_n.png?_nc_cat=1&amp;_nc_ht=scontent.xx&amp;oh=20ba82dffd403ad7440b79413437a163&amp;oe=5CEE3451" TargetMode="External" /><Relationship Id="rId87" Type="http://schemas.openxmlformats.org/officeDocument/2006/relationships/hyperlink" Target="https://scontent.xx.fbcdn.net/v/t1.0-1/p50x50/10320565_768455293208787_768714956131862463_n.png?_nc_cat=1&amp;_nc_ht=scontent.xx&amp;oh=e971a6f1b87ac62cbecd3d55dc8d263c&amp;oe=5CF535DD" TargetMode="External" /><Relationship Id="rId88" Type="http://schemas.openxmlformats.org/officeDocument/2006/relationships/hyperlink" Target="https://scontent.xx.fbcdn.net/v/t1.0-1/c12.12.155.155a/s50x50/420772_352777591408893_1718815133_n.jpg?_nc_cat=111&amp;_nc_ht=scontent.xx&amp;oh=10a8f94be6c524eab573e5ccb9b64c43&amp;oe=5CE54E4D" TargetMode="External" /><Relationship Id="rId89" Type="http://schemas.openxmlformats.org/officeDocument/2006/relationships/hyperlink" Target="https://scontent.xx.fbcdn.net/v/t1.0-1/c110.39.488.488a/s50x50/67714_170330046316119_2068309_n.jpg?_nc_cat=100&amp;_nc_ht=scontent.xx&amp;oh=19b8ded8bd788cdf3543ce79c0f6879b&amp;oe=5CF11784" TargetMode="External" /><Relationship Id="rId90" Type="http://schemas.openxmlformats.org/officeDocument/2006/relationships/hyperlink" Target="https://scontent.xx.fbcdn.net/v/t1.0-1/c18.18.221.221a/s50x50/217123_515002565227869_2092265517_n.jpg?_nc_cat=100&amp;_nc_ht=scontent.xx&amp;oh=f8868d8fad56c0ce45e79a8a5be34052&amp;oe=5CE47535" TargetMode="External" /><Relationship Id="rId91" Type="http://schemas.openxmlformats.org/officeDocument/2006/relationships/hyperlink" Target="https://scontent.xx.fbcdn.net/v/t1.0-1/p50x50/49748514_2484892941527397_6170724297510748160_n.jpg?_nc_cat=110&amp;_nc_ht=scontent.xx&amp;oh=8bbff312b8607c8194a578a9e1a83d4d&amp;oe=5CE67D94" TargetMode="External" /><Relationship Id="rId92" Type="http://schemas.openxmlformats.org/officeDocument/2006/relationships/hyperlink" Target="https://scontent.xx.fbcdn.net/v/t1.0-1/p50x50/10485388_258018904403903_8691694654355851912_n.png?_nc_cat=100&amp;_nc_ht=scontent.xx&amp;oh=956cab73ad346d7278709ac30783ba5a&amp;oe=5CF2373D" TargetMode="External" /><Relationship Id="rId93" Type="http://schemas.openxmlformats.org/officeDocument/2006/relationships/hyperlink" Target="https://scontent.xx.fbcdn.net/v/t1.0-1/p50x50/16003027_1712297045726838_7170424896364876758_n.png?_nc_cat=1&amp;_nc_ht=scontent.xx&amp;oh=2c9eb1bce558b67bd6d069e276504a9b&amp;oe=5CECB191" TargetMode="External" /><Relationship Id="rId94" Type="http://schemas.openxmlformats.org/officeDocument/2006/relationships/hyperlink" Target="https://scontent.xx.fbcdn.net/v/t1.0-1/p50x50/29541006_2083149045273900_4317178496032964608_n.png?_nc_cat=101&amp;_nc_ht=scontent.xx&amp;oh=df464e641f1412aea82fdb6e7bad9117&amp;oe=5D2612F7" TargetMode="External" /><Relationship Id="rId95" Type="http://schemas.openxmlformats.org/officeDocument/2006/relationships/hyperlink" Target="https://scontent.xx.fbcdn.net/v/t1.0-1/p50x50/10405380_1038364906173762_5075901660816107188_n.png?_nc_cat=1&amp;_nc_ht=scontent.xx&amp;oh=e6c8cbcd5f91daae74a0fe72dc757b16&amp;oe=5CE654D6" TargetMode="External" /><Relationship Id="rId96" Type="http://schemas.openxmlformats.org/officeDocument/2006/relationships/hyperlink" Target="https://scontent.xx.fbcdn.net/v/t1.0-1/p50x50/22886324_1883768581939154_2872463242776678110_n.jpg?_nc_cat=106&amp;_nc_ht=scontent.xx&amp;oh=53ae7e03c965ac8189f9e158fe2848b2&amp;oe=5CE923FA" TargetMode="External" /><Relationship Id="rId97" Type="http://schemas.openxmlformats.org/officeDocument/2006/relationships/hyperlink" Target="https://scontent.xx.fbcdn.net/v/t1.0-1/p50x50/16641110_1592728780754560_7909747240000812543_n.png?_nc_cat=1&amp;_nc_ht=scontent.xx&amp;oh=5748a8d0c847d72204a877230ea930d3&amp;oe=5D259F6D" TargetMode="External" /><Relationship Id="rId98" Type="http://schemas.openxmlformats.org/officeDocument/2006/relationships/hyperlink" Target="https://scontent.xx.fbcdn.net/v/t1.0-1/p50x50/32191752_10156735167129411_7093083350553853952_n.png?_nc_cat=1&amp;_nc_ht=scontent.xx&amp;oh=7039b92f6b2aac114594405c800fad3f&amp;oe=5CE248CF" TargetMode="External" /><Relationship Id="rId99" Type="http://schemas.openxmlformats.org/officeDocument/2006/relationships/hyperlink" Target="https://scontent.xx.fbcdn.net/v/t1.0-1/p50x50/29513096_1830173227022236_7965095810823810898_n.jpg?_nc_cat=103&amp;_nc_ht=scontent.xx&amp;oh=4a4513816c905bc2eae99f248473c34d&amp;oe=5CECFAD1" TargetMode="External" /><Relationship Id="rId100" Type="http://schemas.openxmlformats.org/officeDocument/2006/relationships/hyperlink" Target="https://scontent.xx.fbcdn.net/v/t1.0-1/c12.0.50.50a/p50x50/10959313_847797211954711_1316889855289365423_n.jpg?_nc_cat=107&amp;_nc_ht=scontent.xx&amp;oh=846d9b1d7a1a5c3fb635d5ee04ac3fef&amp;oe=5CE25458" TargetMode="External" /><Relationship Id="rId101" Type="http://schemas.openxmlformats.org/officeDocument/2006/relationships/hyperlink" Target="https://scontent.xx.fbcdn.net/v/t1.0-1/p50x50/13524388_1118277874895487_1890953362403467851_n.png?_nc_cat=1&amp;_nc_ht=scontent.xx&amp;oh=6674b9b5358f5e391367d3ff6e6e4905&amp;oe=5CDA7B8C" TargetMode="External" /><Relationship Id="rId102" Type="http://schemas.openxmlformats.org/officeDocument/2006/relationships/hyperlink" Target="https://scontent.xx.fbcdn.net/v/t1.0-1/c22.0.50.50a/p50x50/1509180_682196501915481_7020929059007318308_n.png?_nc_cat=111&amp;_nc_ht=scontent.xx&amp;oh=b2de0eaffa51f27f937374efb1108fa6&amp;oe=5D275358" TargetMode="External" /><Relationship Id="rId103" Type="http://schemas.openxmlformats.org/officeDocument/2006/relationships/hyperlink" Target="https://scontent.xx.fbcdn.net/v/t1.0-1/c0.0.50.50a/p50x50/10527351_1616542381912002_457083621054985597_n.jpg?_nc_cat=107&amp;_nc_ht=scontent.xx&amp;oh=08bb4a0aeea23fa4c7cfbc77d2f10c79&amp;oe=5D2242C2" TargetMode="External" /><Relationship Id="rId104" Type="http://schemas.openxmlformats.org/officeDocument/2006/relationships/hyperlink" Target="https://scontent.xx.fbcdn.net/v/t1.0-1/p50x50/15697221_576049549231948_3819551630270303738_n.jpg?_nc_cat=103&amp;_nc_ht=scontent.xx&amp;oh=bd94cb821d4c729574540fe6d4c64b63&amp;oe=5D270017" TargetMode="External" /><Relationship Id="rId105" Type="http://schemas.openxmlformats.org/officeDocument/2006/relationships/hyperlink" Target="https://scontent.xx.fbcdn.net/v/t1.0-1/p50x50/10615556_10152442595918051_601896683209242492_n.jpg?_nc_cat=105&amp;_nc_ht=scontent.xx&amp;oh=63663d0d9a00df16d5e80e5601f023bd&amp;oe=5D246E98" TargetMode="External" /><Relationship Id="rId106" Type="http://schemas.openxmlformats.org/officeDocument/2006/relationships/hyperlink" Target="https://scontent.xx.fbcdn.net/v/t1.0-1/p50x50/13726626_1283965435012421_6543820909486082387_n.jpg?_nc_cat=104&amp;_nc_ht=scontent.xx&amp;oh=74924c3571d28b93272f1c3abdcb653f&amp;oe=5CF7CFC8" TargetMode="External" /><Relationship Id="rId107" Type="http://schemas.openxmlformats.org/officeDocument/2006/relationships/hyperlink" Target="https://scontent.xx.fbcdn.net/v/t1.0-1/p50x50/17098428_1256020364488374_531161224572561492_n.jpg?_nc_cat=102&amp;_nc_ht=scontent.xx&amp;oh=3acb49bdc3089a7ac8529f4b176fbe9c&amp;oe=5D23CD29" TargetMode="External" /><Relationship Id="rId108" Type="http://schemas.openxmlformats.org/officeDocument/2006/relationships/hyperlink" Target="https://scontent.xx.fbcdn.net/v/t1.0-1/p50x50/25152415_994090587395425_2790371375884957447_n.png?_nc_cat=104&amp;_nc_ht=scontent.xx&amp;oh=98414209ae4bef8abb23378379d9ecb7&amp;oe=5CE0D598" TargetMode="External" /><Relationship Id="rId109" Type="http://schemas.openxmlformats.org/officeDocument/2006/relationships/hyperlink" Target="https://scontent.xx.fbcdn.net/v/t1.0-1/p50x50/24174374_2028051007477860_3606883300955906132_n.png?_nc_cat=1&amp;_nc_ht=scontent.xx&amp;oh=f664e7cd778d55905c49d0a3df28fa93&amp;oe=5CE0687C" TargetMode="External" /><Relationship Id="rId110" Type="http://schemas.openxmlformats.org/officeDocument/2006/relationships/hyperlink" Target="https://scontent.xx.fbcdn.net/v/t1.0-1/p50x50/23795662_748647138654562_5197847581860961244_n.png?_nc_cat=105&amp;_nc_ht=scontent.xx&amp;oh=9424b0dc283329c7f6bf86a0d0067a5b&amp;oe=5CF77AAE" TargetMode="External" /><Relationship Id="rId111" Type="http://schemas.openxmlformats.org/officeDocument/2006/relationships/hyperlink" Target="https://scontent.xx.fbcdn.net/v/t1.0-1/p50x50/12745637_906859786102178_7935104107784792820_n.jpg?_nc_cat=108&amp;_nc_ht=scontent.xx&amp;oh=fe79105ea2ce5b9138ef7229a6296c47&amp;oe=5CE23A02" TargetMode="External" /><Relationship Id="rId112" Type="http://schemas.openxmlformats.org/officeDocument/2006/relationships/hyperlink" Target="https://scontent.xx.fbcdn.net/v/t1.0-1/c146.38.481.481a/s50x50/69533_291651764283667_1837779677_n.png?_nc_cat=107&amp;_nc_ht=scontent.xx&amp;oh=11a42a8e11160edd17faf8a154f6bb3c&amp;oe=5CF2E1CC" TargetMode="External" /><Relationship Id="rId113" Type="http://schemas.openxmlformats.org/officeDocument/2006/relationships/hyperlink" Target="https://scontent.xx.fbcdn.net/v/t1.0-1/p50x50/23844574_138141053509374_2424402198613428752_n.png?_nc_cat=1&amp;_nc_ht=scontent.xx&amp;oh=83a68e65f7da0da58d93a79acb48bbe5&amp;oe=5CE6CF44" TargetMode="External" /><Relationship Id="rId114" Type="http://schemas.openxmlformats.org/officeDocument/2006/relationships/hyperlink" Target="https://scontent.xx.fbcdn.net/v/t1.0-1/p50x50/27331658_136877770454605_8704510280832895056_n.jpg?_nc_cat=102&amp;_nc_ht=scontent.xx&amp;oh=a97592e2f04b3f11487de8269d0721b3&amp;oe=5CE3780D" TargetMode="External" /><Relationship Id="rId115" Type="http://schemas.openxmlformats.org/officeDocument/2006/relationships/hyperlink" Target="https://scontent.xx.fbcdn.net/v/t1.0-1/p50x50/23794781_438570576541013_49376629363941529_n.png?_nc_cat=1&amp;_nc_ht=scontent.xx&amp;oh=1ea18aa5b48a239db514ff2564fb265e&amp;oe=5CF31956" TargetMode="External" /><Relationship Id="rId116" Type="http://schemas.openxmlformats.org/officeDocument/2006/relationships/hyperlink" Target="https://scontent.xx.fbcdn.net/v/t1.0-1/c12.0.50.50a/p50x50/12631511_892535567533390_738006383550630536_n.jpg?_nc_cat=101&amp;_nc_ht=scontent.xx&amp;oh=091e2057fa3bf5973a9ac9ec40d6725c&amp;oe=5D2706DD" TargetMode="External" /><Relationship Id="rId117" Type="http://schemas.openxmlformats.org/officeDocument/2006/relationships/hyperlink" Target="https://scontent.xx.fbcdn.net/v/t1.0-1/p50x50/50210418_2244297708966937_60237311463391232_n.png?_nc_cat=102&amp;_nc_ht=scontent.xx&amp;oh=c81b94a6840c32e117f5cbc3b1b45f94&amp;oe=5CE892DE" TargetMode="External" /><Relationship Id="rId118" Type="http://schemas.openxmlformats.org/officeDocument/2006/relationships/hyperlink" Target="https://scontent.xx.fbcdn.net/v/t1.0-1/p50x50/28379829_2455663941325905_3646438423794842051_n.jpg?_nc_cat=107&amp;_nc_ht=scontent.xx&amp;oh=0d5d0ea9af6d56cc5385f685178fbca2&amp;oe=5CDD0580" TargetMode="External" /><Relationship Id="rId119" Type="http://schemas.openxmlformats.org/officeDocument/2006/relationships/hyperlink" Target="https://scontent.xx.fbcdn.net/v/t1.0-1/p50x50/37247951_1334025283394364_876398092612534272_n.png?_nc_cat=1&amp;_nc_ht=scontent.xx&amp;oh=4e6aa49b0ad4b9e04d20ed5fb84544fb&amp;oe=5D2577FF" TargetMode="External" /><Relationship Id="rId120" Type="http://schemas.openxmlformats.org/officeDocument/2006/relationships/hyperlink" Target="https://scontent.xx.fbcdn.net/v/t1.0-1/c14.0.50.50a/p50x50/20638289_1941144142828870_1766702707993695280_n.jpg?_nc_cat=106&amp;_nc_ht=scontent.xx&amp;oh=07e0620d8f5a0854454a66d148fe5f49&amp;oe=5CF10787" TargetMode="External" /><Relationship Id="rId121" Type="http://schemas.openxmlformats.org/officeDocument/2006/relationships/hyperlink" Target="https://scontent.xx.fbcdn.net/v/t1.0-1/p50x50/21317567_1872595602768054_3860823824761364060_n.jpg?_nc_cat=111&amp;_nc_ht=scontent.xx&amp;oh=5c4d5e6e5b859e0faeab37e95f62cf8a&amp;oe=5D279905" TargetMode="External" /><Relationship Id="rId122" Type="http://schemas.openxmlformats.org/officeDocument/2006/relationships/hyperlink" Target="https://scontent.xx.fbcdn.net/v/t1.0-1/p50x50/17795996_860603367430882_9065079349777232297_n.jpg?_nc_cat=104&amp;_nc_ht=scontent.xx&amp;oh=d627d2a2e33aca94c5447e62526ee75b&amp;oe=5CF908A2" TargetMode="External" /><Relationship Id="rId123" Type="http://schemas.openxmlformats.org/officeDocument/2006/relationships/hyperlink" Target="https://scontent.xx.fbcdn.net/v/t1.0-1/p50x50/40187722_2231773367069396_3223491634184323072_n.jpg?_nc_cat=103&amp;_nc_ht=scontent.xx&amp;oh=af993ca318a0d8a1fef3e365b86dc8b9&amp;oe=5CDCD628" TargetMode="External" /><Relationship Id="rId124" Type="http://schemas.openxmlformats.org/officeDocument/2006/relationships/hyperlink" Target="https://scontent.xx.fbcdn.net/v/t1.0-1/p50x50/42782825_504144700054805_1736221700271374336_n.jpg?_nc_cat=101&amp;_nc_ht=scontent.xx&amp;oh=21bf04768148f5c8aaa30b55a2e5c9a3&amp;oe=5CE26EBE" TargetMode="External" /><Relationship Id="rId125" Type="http://schemas.openxmlformats.org/officeDocument/2006/relationships/hyperlink" Target="https://scontent.xx.fbcdn.net/v/t1.0-1/c19.0.50.50a/p50x50/12243031_10153835176089665_6374319428468909152_n.jpg?_nc_cat=105&amp;_nc_ht=scontent.xx&amp;oh=57fd1131317c25a7d4d1a0002da1950b&amp;oe=5CE360F0" TargetMode="External" /><Relationship Id="rId126" Type="http://schemas.openxmlformats.org/officeDocument/2006/relationships/hyperlink" Target="https://scontent.xx.fbcdn.net/v/t1.0-1/p50x50/1623621_660722707303953_1987653216_n.jpg?_nc_cat=106&amp;_nc_ht=scontent.xx&amp;oh=9577ecf07bd950bb37865020b150db88&amp;oe=5CF6FF84" TargetMode="External" /><Relationship Id="rId127" Type="http://schemas.openxmlformats.org/officeDocument/2006/relationships/hyperlink" Target="https://scontent.xx.fbcdn.net/v/t1.0-1/p50x50/197243_10150135152479448_6393252_n.jpg?_nc_cat=103&amp;_nc_ht=scontent.xx&amp;oh=35d1c3bd7ef0991fd595a48d7b7154e3&amp;oe=5D26512E" TargetMode="External" /><Relationship Id="rId128" Type="http://schemas.openxmlformats.org/officeDocument/2006/relationships/hyperlink" Target="https://external.xx.fbcdn.net/safe_image.php?d=AQBHN1FvZtILO2dP&amp;w=50&amp;h=50&amp;url=http%3A%2F%2Fupload.wikimedia.org%2Fwikipedia%2Fen%2Fa%2Fa6%2FThe_Big_Picture_with_Thom_Hartmann_logo.jpg&amp;cfs=1&amp;fallback=hub_tv&amp;f&amp;_nc_hash=AQDRuXhs1jRmIvTs" TargetMode="External" /><Relationship Id="rId129" Type="http://schemas.openxmlformats.org/officeDocument/2006/relationships/hyperlink" Target="https://scontent.xx.fbcdn.net/v/t1.0-1/c218.31.364.364a/s50x50/560063_10151431176815326_698960136_n.jpg?_nc_cat=103&amp;_nc_ht=scontent.xx&amp;oh=2a92eda7ac24d8f18d94aedb8329210d&amp;oe=5CF725D5" TargetMode="External" /><Relationship Id="rId130" Type="http://schemas.openxmlformats.org/officeDocument/2006/relationships/hyperlink" Target="https://scontent.xx.fbcdn.net/v/t1.0-1/p50x50/16114609_739388372894490_3724587678116200825_n.jpg?_nc_cat=100&amp;_nc_ht=scontent.xx&amp;oh=dda32f12055d97c3f5daa931935db56b&amp;oe=5CF8703F" TargetMode="External" /><Relationship Id="rId131" Type="http://schemas.openxmlformats.org/officeDocument/2006/relationships/hyperlink" Target="https://scontent.xx.fbcdn.net/v/t1.0-1/p50x50/1383824_551518361585312_2123620514_n.jpg?_nc_cat=100&amp;_nc_ht=scontent.xx&amp;oh=29d3547a72b4a7fcd832cc593b6ec697&amp;oe=5CF378F5" TargetMode="External" /><Relationship Id="rId132" Type="http://schemas.openxmlformats.org/officeDocument/2006/relationships/hyperlink" Target="https://scontent.xx.fbcdn.net/v/t1.0-1/c30.17.216.216a/s50x50/581538_163811657115782_2061352876_n.jpg?_nc_cat=106&amp;_nc_ht=scontent.xx&amp;oh=190731877ebc9f3156e8b8c967190c1b&amp;oe=5CF3D2A6" TargetMode="External" /><Relationship Id="rId133" Type="http://schemas.openxmlformats.org/officeDocument/2006/relationships/hyperlink" Target="https://scontent.xx.fbcdn.net/v/t1.0-1/p50x50/27657230_1634362349990721_2848928052312000961_n.png?_nc_cat=101&amp;_nc_ht=scontent.xx&amp;oh=1f934c5960bd60e16b685137e0a21028&amp;oe=5D226386" TargetMode="External" /><Relationship Id="rId134" Type="http://schemas.openxmlformats.org/officeDocument/2006/relationships/hyperlink" Target="https://scontent.xx.fbcdn.net/v/t1.0-1/p50x50/39109208_1039883086136541_8914043943826489344_n.jpg?_nc_cat=101&amp;_nc_ht=scontent.xx&amp;oh=28da79037ecc42abb8912b94ec5676a6&amp;oe=5D284E23" TargetMode="External" /><Relationship Id="rId135" Type="http://schemas.openxmlformats.org/officeDocument/2006/relationships/hyperlink" Target="https://scontent.xx.fbcdn.net/v/t1.0-1/p50x50/13528742_515321965335723_2074200230340046845_n.jpg?_nc_cat=102&amp;_nc_ht=scontent.xx&amp;oh=83d93d124dded802fc74ff141c5336aa&amp;oe=5D2709D6" TargetMode="External" /><Relationship Id="rId136" Type="http://schemas.openxmlformats.org/officeDocument/2006/relationships/hyperlink" Target="https://scontent.xx.fbcdn.net/v/t1.0-1/p50x50/13419030_1111826528888416_2732614126670087334_n.png?_nc_cat=101&amp;_nc_ht=scontent.xx&amp;oh=f624c9746e333168cc6c39372b406f25&amp;oe=5CDB2ED2" TargetMode="External" /><Relationship Id="rId137" Type="http://schemas.openxmlformats.org/officeDocument/2006/relationships/hyperlink" Target="https://scontent.xx.fbcdn.net/v/t1.0-1/p50x50/26229932_156849478206835_784743481760306067_n.png?_nc_cat=103&amp;_nc_ht=scontent.xx&amp;oh=a5433e184043904bbe677e16b6fe6c83&amp;oe=5D28DE94" TargetMode="External" /><Relationship Id="rId138" Type="http://schemas.openxmlformats.org/officeDocument/2006/relationships/hyperlink" Target="https://scontent.xx.fbcdn.net/v/t1.0-1/p50x50/12670814_1144774002210709_7621036899387644985_n.png?_nc_cat=111&amp;_nc_ht=scontent.xx&amp;oh=e339e40ac8a39342cb10b94620b4c9ed&amp;oe=5CEA9ABD" TargetMode="External" /><Relationship Id="rId139" Type="http://schemas.openxmlformats.org/officeDocument/2006/relationships/hyperlink" Target="https://scontent.xx.fbcdn.net/v/t1.0-1/p50x50/10514693_300324120150654_1927711642610165818_n.jpg?_nc_cat=107&amp;_nc_ht=scontent.xx&amp;oh=df8cc27366233b1fd10f941a9ed699c7&amp;oe=5CED8BE5" TargetMode="External" /><Relationship Id="rId140" Type="http://schemas.openxmlformats.org/officeDocument/2006/relationships/hyperlink" Target="https://scontent.xx.fbcdn.net/v/t1.0-1/p50x50/52188185_2637373349611681_2832506493348085760_n.png?_nc_cat=1&amp;_nc_ht=scontent.xx&amp;oh=6d6b8b9e0f7081aaf0063d2d4f74a7e9&amp;oe=5D2602E7" TargetMode="External" /><Relationship Id="rId141" Type="http://schemas.openxmlformats.org/officeDocument/2006/relationships/hyperlink" Target="https://scontent.xx.fbcdn.net/v/t1.0-1/p50x50/29177780_1994543077451430_3678964025201890757_n.png?_nc_cat=110&amp;_nc_ht=scontent.xx&amp;oh=ae05ad82f6c02ddb2cbbcc3a8a0a5765&amp;oe=5D221D52" TargetMode="External" /><Relationship Id="rId142" Type="http://schemas.openxmlformats.org/officeDocument/2006/relationships/hyperlink" Target="https://scontent.xx.fbcdn.net/v/t1.0-1/p50x50/45232389_1962962830488432_4322620155172487168_n.jpg?_nc_cat=1&amp;_nc_ht=scontent.xx&amp;oh=c609c50afbb5ca372b95feee712fc433&amp;oe=5CE0D45C" TargetMode="External" /><Relationship Id="rId143" Type="http://schemas.openxmlformats.org/officeDocument/2006/relationships/hyperlink" Target="https://scontent.xx.fbcdn.net/v/t1.0-1/c0.0.50.50a/p50x50/13344760_1733598160221311_1498797755651387790_n.jpg?_nc_cat=108&amp;_nc_ht=scontent.xx&amp;oh=a62c357fea5e34d8d7c546163080931f&amp;oe=5CE5468E" TargetMode="External" /><Relationship Id="rId144" Type="http://schemas.openxmlformats.org/officeDocument/2006/relationships/hyperlink" Target="https://scontent.xx.fbcdn.net/v/t1.0-1/p50x50/20638740_1583738721645743_3773071227101990663_n.png?_nc_cat=100&amp;_nc_ht=scontent.xx&amp;oh=df19e80bbcfdc8bc6f5126ee0a4146a6&amp;oe=5CDD6B2A" TargetMode="External" /><Relationship Id="rId145" Type="http://schemas.openxmlformats.org/officeDocument/2006/relationships/hyperlink" Target="https://scontent.xx.fbcdn.net/v/t1.0-1/p50x50/15492176_865140130256166_2098075377238416557_n.jpg?_nc_cat=109&amp;_nc_ht=scontent.xx&amp;oh=25d118cb7e287ff51bc589bb479e6e1a&amp;oe=5CF46F74" TargetMode="External" /><Relationship Id="rId146" Type="http://schemas.openxmlformats.org/officeDocument/2006/relationships/hyperlink" Target="https://scontent.xx.fbcdn.net/v/t1.0-1/p50x50/30623989_1913203002023064_2240538568348925952_n.jpg?_nc_cat=102&amp;_nc_ht=scontent.xx&amp;oh=d011aa4ac22cc6aa9d2076db3734f21a&amp;oe=5CF52611" TargetMode="External" /><Relationship Id="rId147" Type="http://schemas.openxmlformats.org/officeDocument/2006/relationships/hyperlink" Target="https://scontent.xx.fbcdn.net/v/t1.0-1/p50x50/29215946_1401705599935041_763194836432977920_n.png?_nc_cat=105&amp;_nc_ht=scontent.xx&amp;oh=171bdb3fc54e12d26db2855544419d33&amp;oe=5D232367" TargetMode="External" /><Relationship Id="rId148" Type="http://schemas.openxmlformats.org/officeDocument/2006/relationships/hyperlink" Target="https://scontent.xx.fbcdn.net/v/t1.0-1/p50x50/46477167_261112581242490_6029326380624248832_n.jpg?_nc_cat=103&amp;_nc_ht=scontent.xx&amp;oh=8ae305b9dbfcd5a6b8631fd4c0be0e6d&amp;oe=5CF2B6BA" TargetMode="External" /><Relationship Id="rId149" Type="http://schemas.openxmlformats.org/officeDocument/2006/relationships/hyperlink" Target="https://scontent.xx.fbcdn.net/v/t1.0-1/p50x50/14479727_656808144500883_2855246227417582995_n.jpg?_nc_cat=107&amp;_nc_ht=scontent.xx&amp;oh=4d02597ed42b9f6a4471a6f7d2a586aa&amp;oe=5CE445B3" TargetMode="External" /><Relationship Id="rId150" Type="http://schemas.openxmlformats.org/officeDocument/2006/relationships/hyperlink" Target="https://scontent.xx.fbcdn.net/v/t1.0-1/p50x50/12993565_948695601911858_3828452150780362580_n.jpg?_nc_cat=102&amp;_nc_ht=scontent.xx&amp;oh=f9a5c3ee86ff881d70352fbc5592d523&amp;oe=5CEC5579" TargetMode="External" /><Relationship Id="rId151" Type="http://schemas.openxmlformats.org/officeDocument/2006/relationships/hyperlink" Target="https://scontent.xx.fbcdn.net/v/t1.0-1/c5.0.50.50a/p50x50/13335927_645471802277531_6870192010757697566_n.jpg?_nc_cat=103&amp;_nc_ht=scontent.xx&amp;oh=93ed5507dd32cc1154ac61eb9d31957a&amp;oe=5D26E1C3" TargetMode="External" /><Relationship Id="rId152" Type="http://schemas.openxmlformats.org/officeDocument/2006/relationships/hyperlink" Target="https://scontent.xx.fbcdn.net/v/t1.0-1/c55.55.690.690a/s50x50/62507_447630098643268_996837787_n.png?_nc_cat=110&amp;_nc_ht=scontent.xx&amp;oh=8e881935d36bcc6fff998ef180c43e15&amp;oe=5CF63CBE" TargetMode="External" /><Relationship Id="rId153" Type="http://schemas.openxmlformats.org/officeDocument/2006/relationships/hyperlink" Target="https://scontent.xx.fbcdn.net/v/t1.0-1/c2.0.50.50a/p50x50/10489694_1035426713139198_8817544504216350514_n.jpg?_nc_cat=103&amp;_nc_ht=scontent.xx&amp;oh=3c8281875eadc643eee8a2237371ef45&amp;oe=5CDD81F5" TargetMode="External" /><Relationship Id="rId154" Type="http://schemas.openxmlformats.org/officeDocument/2006/relationships/hyperlink" Target="https://scontent.xx.fbcdn.net/v/t1.0-1/p50x50/26907142_2124211347811389_4500426862488485982_n.jpg?_nc_cat=1&amp;_nc_ht=scontent.xx&amp;oh=03605768ca2cd1433d690565eaf8ace8&amp;oe=5CDD3740" TargetMode="External" /><Relationship Id="rId155" Type="http://schemas.openxmlformats.org/officeDocument/2006/relationships/hyperlink" Target="https://scontent.xx.fbcdn.net/v/t1.0-1/p50x50/12088090_1677306375847652_5104898667328200858_n.jpg?_nc_cat=104&amp;_nc_ht=scontent.xx&amp;oh=4c29a78774bde97ae16209f7fae4f0b2&amp;oe=5CDC1AD5" TargetMode="External" /><Relationship Id="rId156" Type="http://schemas.openxmlformats.org/officeDocument/2006/relationships/hyperlink" Target="https://scontent.xx.fbcdn.net/v/t1.0-1/p50x50/32082329_2086046345018374_2840046772292681728_n.png?_nc_cat=1&amp;_nc_ht=scontent.xx&amp;oh=e142f95deecfa605fe973d118e958f60&amp;oe=5CDF8EAE" TargetMode="External" /><Relationship Id="rId157" Type="http://schemas.openxmlformats.org/officeDocument/2006/relationships/hyperlink" Target="https://scontent.xx.fbcdn.net/v/t1.0-1/p50x50/40694607_1826780207439403_1540097473308000256_n.jpg?_nc_cat=106&amp;_nc_ht=scontent.xx&amp;oh=33404e0e72b37a8f9aa3bb5050528207&amp;oe=5CE33AF2" TargetMode="External" /><Relationship Id="rId158" Type="http://schemas.openxmlformats.org/officeDocument/2006/relationships/hyperlink" Target="https://scontent.xx.fbcdn.net/v/t1.0-1/p50x50/20664848_1429337483810504_6183295623925982581_n.jpg?_nc_cat=101&amp;_nc_ht=scontent.xx&amp;oh=7c231f37413c8e5e882eefe4470d0ef8&amp;oe=5CF8E2F2" TargetMode="External" /><Relationship Id="rId159" Type="http://schemas.openxmlformats.org/officeDocument/2006/relationships/hyperlink" Target="https://scontent.xx.fbcdn.net/v/t1.0-1/p50x50/16730544_256460724811075_1370227750150312076_n.jpg?_nc_cat=1&amp;_nc_ht=scontent.xx&amp;oh=c12ea3415fc144607bac9a27d556cc1e&amp;oe=5CF619B4" TargetMode="External" /><Relationship Id="rId160" Type="http://schemas.openxmlformats.org/officeDocument/2006/relationships/hyperlink" Target="https://scontent.xx.fbcdn.net/v/t1.0-1/p50x50/22852011_302280730272544_8276748428572258667_n.jpg?_nc_cat=1&amp;_nc_ht=scontent.xx&amp;oh=9aed141c82a38e48c509650ebca50277&amp;oe=5CEB11DB" TargetMode="External" /><Relationship Id="rId161" Type="http://schemas.openxmlformats.org/officeDocument/2006/relationships/hyperlink" Target="https://scontent.xx.fbcdn.net/v/t1.0-1/p50x50/31959475_434281327033480_8525724839514734592_n.png?_nc_cat=1&amp;_nc_ht=scontent.xx&amp;oh=776fd53a7d03d4517c985872bd99a565&amp;oe=5CF8E5C3" TargetMode="External" /><Relationship Id="rId162" Type="http://schemas.openxmlformats.org/officeDocument/2006/relationships/hyperlink" Target="https://scontent.xx.fbcdn.net/v/t1.0-1/p50x50/41819961_1875298129216313_7350413674688806912_n.jpg?_nc_cat=106&amp;_nc_ht=scontent.xx&amp;oh=97ec20866fad5be81499aa9b4115948c&amp;oe=5CF2D7FC" TargetMode="External" /><Relationship Id="rId163" Type="http://schemas.openxmlformats.org/officeDocument/2006/relationships/hyperlink" Target="https://scontent.xx.fbcdn.net/v/t1.0-1/c0.25.50.50a/p50x50/10421983_10152735003422266_6105917721445415774_n.jpg?_nc_cat=104&amp;_nc_ht=scontent.xx&amp;oh=77120105eadef4ed2ee764bffb167942&amp;oe=5CDB07F0" TargetMode="External" /><Relationship Id="rId164" Type="http://schemas.openxmlformats.org/officeDocument/2006/relationships/hyperlink" Target="https://scontent.xx.fbcdn.net/v/t1.0-1/p50x50/27858106_10155133160956366_7072636609001536072_n.jpg?_nc_cat=102&amp;_nc_ht=scontent.xx&amp;oh=355df608eadc5a86a5b066e390ceaf8e&amp;oe=5CDB60EA" TargetMode="External" /><Relationship Id="rId165" Type="http://schemas.openxmlformats.org/officeDocument/2006/relationships/hyperlink" Target="https://scontent.xx.fbcdn.net/v/t1.0-1/p50x50/19511416_1530651580327173_7226249469830006297_n.jpg?_nc_cat=105&amp;_nc_ht=scontent.xx&amp;oh=7fff5a76edd154b1c8b8d354f1ac4d45&amp;oe=5CEB3779" TargetMode="External" /><Relationship Id="rId166" Type="http://schemas.openxmlformats.org/officeDocument/2006/relationships/hyperlink" Target="https://scontent.xx.fbcdn.net/v/t1.0-1/p50x50/37307357_2052016788151322_1023548654335557632_n.jpg?_nc_cat=103&amp;_nc_ht=scontent.xx&amp;oh=ff066f7481fa0377a74bf9725df07464&amp;oe=5CDE1597" TargetMode="External" /><Relationship Id="rId167" Type="http://schemas.openxmlformats.org/officeDocument/2006/relationships/hyperlink" Target="https://scontent.xx.fbcdn.net/v/t1.0-1/p50x50/13166009_10154353758618273_6888984908299324534_n.png?_nc_cat=1&amp;_nc_ht=scontent.xx&amp;oh=20ba82dffd403ad7440b79413437a163&amp;oe=5CEE3451" TargetMode="External" /><Relationship Id="rId168" Type="http://schemas.openxmlformats.org/officeDocument/2006/relationships/hyperlink" Target="https://scontent.xx.fbcdn.net/v/t1.0-1/p50x50/10320565_768455293208787_768714956131862463_n.png?_nc_cat=1&amp;_nc_ht=scontent.xx&amp;oh=e971a6f1b87ac62cbecd3d55dc8d263c&amp;oe=5CF535DD" TargetMode="External" /><Relationship Id="rId169" Type="http://schemas.openxmlformats.org/officeDocument/2006/relationships/hyperlink" Target="https://scontent.xx.fbcdn.net/v/t1.0-1/c12.12.155.155a/s50x50/420772_352777591408893_1718815133_n.jpg?_nc_cat=111&amp;_nc_ht=scontent.xx&amp;oh=10a8f94be6c524eab573e5ccb9b64c43&amp;oe=5CE54E4D" TargetMode="External" /><Relationship Id="rId170" Type="http://schemas.openxmlformats.org/officeDocument/2006/relationships/hyperlink" Target="https://scontent.xx.fbcdn.net/v/t1.0-1/c110.39.488.488a/s50x50/67714_170330046316119_2068309_n.jpg?_nc_cat=100&amp;_nc_ht=scontent.xx&amp;oh=19b8ded8bd788cdf3543ce79c0f6879b&amp;oe=5CF11784" TargetMode="External" /><Relationship Id="rId171" Type="http://schemas.openxmlformats.org/officeDocument/2006/relationships/hyperlink" Target="https://scontent.xx.fbcdn.net/v/t1.0-1/c18.18.221.221a/s50x50/217123_515002565227869_2092265517_n.jpg?_nc_cat=100&amp;_nc_ht=scontent.xx&amp;oh=f8868d8fad56c0ce45e79a8a5be34052&amp;oe=5CE47535" TargetMode="External" /><Relationship Id="rId172" Type="http://schemas.openxmlformats.org/officeDocument/2006/relationships/hyperlink" Target="https://scontent.xx.fbcdn.net/v/t1.0-1/p50x50/49748514_2484892941527397_6170724297510748160_n.jpg?_nc_cat=110&amp;_nc_ht=scontent.xx&amp;oh=8bbff312b8607c8194a578a9e1a83d4d&amp;oe=5CE67D94" TargetMode="External" /><Relationship Id="rId173" Type="http://schemas.openxmlformats.org/officeDocument/2006/relationships/hyperlink" Target="https://scontent.xx.fbcdn.net/v/t1.0-1/p50x50/10485388_258018904403903_8691694654355851912_n.png?_nc_cat=100&amp;_nc_ht=scontent.xx&amp;oh=956cab73ad346d7278709ac30783ba5a&amp;oe=5CF2373D" TargetMode="External" /><Relationship Id="rId174" Type="http://schemas.openxmlformats.org/officeDocument/2006/relationships/hyperlink" Target="https://scontent.xx.fbcdn.net/v/t1.0-1/p50x50/16003027_1712297045726838_7170424896364876758_n.png?_nc_cat=1&amp;_nc_ht=scontent.xx&amp;oh=2c9eb1bce558b67bd6d069e276504a9b&amp;oe=5CECB191" TargetMode="External" /><Relationship Id="rId175" Type="http://schemas.openxmlformats.org/officeDocument/2006/relationships/hyperlink" Target="https://scontent.xx.fbcdn.net/v/t1.0-1/p50x50/29541006_2083149045273900_4317178496032964608_n.png?_nc_cat=101&amp;_nc_ht=scontent.xx&amp;oh=df464e641f1412aea82fdb6e7bad9117&amp;oe=5D2612F7" TargetMode="External" /><Relationship Id="rId176" Type="http://schemas.openxmlformats.org/officeDocument/2006/relationships/hyperlink" Target="https://scontent.xx.fbcdn.net/v/t1.0-1/p50x50/10405380_1038364906173762_5075901660816107188_n.png?_nc_cat=1&amp;_nc_ht=scontent.xx&amp;oh=e6c8cbcd5f91daae74a0fe72dc757b16&amp;oe=5CE654D6" TargetMode="External" /><Relationship Id="rId177" Type="http://schemas.openxmlformats.org/officeDocument/2006/relationships/hyperlink" Target="https://scontent.xx.fbcdn.net/v/t1.0-1/p50x50/22886324_1883768581939154_2872463242776678110_n.jpg?_nc_cat=106&amp;_nc_ht=scontent.xx&amp;oh=53ae7e03c965ac8189f9e158fe2848b2&amp;oe=5CE923FA" TargetMode="External" /><Relationship Id="rId178" Type="http://schemas.openxmlformats.org/officeDocument/2006/relationships/hyperlink" Target="https://scontent.xx.fbcdn.net/v/t1.0-1/p50x50/16641110_1592728780754560_7909747240000812543_n.png?_nc_cat=1&amp;_nc_ht=scontent.xx&amp;oh=5748a8d0c847d72204a877230ea930d3&amp;oe=5D259F6D" TargetMode="External" /><Relationship Id="rId179" Type="http://schemas.openxmlformats.org/officeDocument/2006/relationships/hyperlink" Target="https://scontent.xx.fbcdn.net/v/t1.0-1/p50x50/32191752_10156735167129411_7093083350553853952_n.png?_nc_cat=1&amp;_nc_ht=scontent.xx&amp;oh=7039b92f6b2aac114594405c800fad3f&amp;oe=5CE248CF" TargetMode="External" /><Relationship Id="rId180" Type="http://schemas.openxmlformats.org/officeDocument/2006/relationships/hyperlink" Target="https://scontent.xx.fbcdn.net/v/t1.0-1/p50x50/29513096_1830173227022236_7965095810823810898_n.jpg?_nc_cat=103&amp;_nc_ht=scontent.xx&amp;oh=4a4513816c905bc2eae99f248473c34d&amp;oe=5CECFAD1" TargetMode="External" /><Relationship Id="rId181" Type="http://schemas.openxmlformats.org/officeDocument/2006/relationships/hyperlink" Target="https://scontent.xx.fbcdn.net/v/t1.0-1/c12.0.50.50a/p50x50/10959313_847797211954711_1316889855289365423_n.jpg?_nc_cat=107&amp;_nc_ht=scontent.xx&amp;oh=846d9b1d7a1a5c3fb635d5ee04ac3fef&amp;oe=5CE25458" TargetMode="External" /><Relationship Id="rId182" Type="http://schemas.openxmlformats.org/officeDocument/2006/relationships/hyperlink" Target="https://scontent.xx.fbcdn.net/v/t1.0-1/p50x50/13524388_1118277874895487_1890953362403467851_n.png?_nc_cat=1&amp;_nc_ht=scontent.xx&amp;oh=6674b9b5358f5e391367d3ff6e6e4905&amp;oe=5CDA7B8C" TargetMode="External" /><Relationship Id="rId183" Type="http://schemas.openxmlformats.org/officeDocument/2006/relationships/hyperlink" Target="https://scontent.xx.fbcdn.net/v/t1.0-1/c22.0.50.50a/p50x50/1509180_682196501915481_7020929059007318308_n.png?_nc_cat=111&amp;_nc_ht=scontent.xx&amp;oh=b2de0eaffa51f27f937374efb1108fa6&amp;oe=5D275358" TargetMode="External" /><Relationship Id="rId184" Type="http://schemas.openxmlformats.org/officeDocument/2006/relationships/hyperlink" Target="https://scontent.xx.fbcdn.net/v/t1.0-1/c0.0.50.50a/p50x50/10527351_1616542381912002_457083621054985597_n.jpg?_nc_cat=107&amp;_nc_ht=scontent.xx&amp;oh=08bb4a0aeea23fa4c7cfbc77d2f10c79&amp;oe=5D2242C2" TargetMode="External" /><Relationship Id="rId185" Type="http://schemas.openxmlformats.org/officeDocument/2006/relationships/hyperlink" Target="https://scontent.xx.fbcdn.net/v/t1.0-1/p50x50/15697221_576049549231948_3819551630270303738_n.jpg?_nc_cat=103&amp;_nc_ht=scontent.xx&amp;oh=bd94cb821d4c729574540fe6d4c64b63&amp;oe=5D270017" TargetMode="External" /><Relationship Id="rId186" Type="http://schemas.openxmlformats.org/officeDocument/2006/relationships/hyperlink" Target="https://scontent.xx.fbcdn.net/v/t1.0-1/p50x50/10615556_10152442595918051_601896683209242492_n.jpg?_nc_cat=105&amp;_nc_ht=scontent.xx&amp;oh=63663d0d9a00df16d5e80e5601f023bd&amp;oe=5D246E98" TargetMode="External" /><Relationship Id="rId187" Type="http://schemas.openxmlformats.org/officeDocument/2006/relationships/hyperlink" Target="https://scontent.xx.fbcdn.net/v/t1.0-1/p50x50/13726626_1283965435012421_6543820909486082387_n.jpg?_nc_cat=104&amp;_nc_ht=scontent.xx&amp;oh=74924c3571d28b93272f1c3abdcb653f&amp;oe=5CF7CFC8" TargetMode="External" /><Relationship Id="rId188" Type="http://schemas.openxmlformats.org/officeDocument/2006/relationships/hyperlink" Target="https://scontent.xx.fbcdn.net/v/t1.0-1/p50x50/17098428_1256020364488374_531161224572561492_n.jpg?_nc_cat=102&amp;_nc_ht=scontent.xx&amp;oh=3acb49bdc3089a7ac8529f4b176fbe9c&amp;oe=5D23CD29" TargetMode="External" /><Relationship Id="rId189" Type="http://schemas.openxmlformats.org/officeDocument/2006/relationships/hyperlink" Target="https://scontent.xx.fbcdn.net/v/t1.0-1/p50x50/25152415_994090587395425_2790371375884957447_n.png?_nc_cat=104&amp;_nc_ht=scontent.xx&amp;oh=98414209ae4bef8abb23378379d9ecb7&amp;oe=5CE0D598" TargetMode="External" /><Relationship Id="rId190" Type="http://schemas.openxmlformats.org/officeDocument/2006/relationships/hyperlink" Target="https://scontent.xx.fbcdn.net/v/t1.0-1/p50x50/24174374_2028051007477860_3606883300955906132_n.png?_nc_cat=1&amp;_nc_ht=scontent.xx&amp;oh=f664e7cd778d55905c49d0a3df28fa93&amp;oe=5CE0687C" TargetMode="External" /><Relationship Id="rId191" Type="http://schemas.openxmlformats.org/officeDocument/2006/relationships/hyperlink" Target="https://scontent.xx.fbcdn.net/v/t1.0-1/p50x50/23795662_748647138654562_5197847581860961244_n.png?_nc_cat=105&amp;_nc_ht=scontent.xx&amp;oh=9424b0dc283329c7f6bf86a0d0067a5b&amp;oe=5CF77AAE" TargetMode="External" /><Relationship Id="rId192" Type="http://schemas.openxmlformats.org/officeDocument/2006/relationships/hyperlink" Target="https://scontent.xx.fbcdn.net/v/t1.0-1/p50x50/12745637_906859786102178_7935104107784792820_n.jpg?_nc_cat=108&amp;_nc_ht=scontent.xx&amp;oh=fe79105ea2ce5b9138ef7229a6296c47&amp;oe=5CE23A02" TargetMode="External" /><Relationship Id="rId193" Type="http://schemas.openxmlformats.org/officeDocument/2006/relationships/hyperlink" Target="https://scontent.xx.fbcdn.net/v/t1.0-1/c146.38.481.481a/s50x50/69533_291651764283667_1837779677_n.png?_nc_cat=107&amp;_nc_ht=scontent.xx&amp;oh=11a42a8e11160edd17faf8a154f6bb3c&amp;oe=5CF2E1CC" TargetMode="External" /><Relationship Id="rId194" Type="http://schemas.openxmlformats.org/officeDocument/2006/relationships/hyperlink" Target="https://scontent.xx.fbcdn.net/v/t1.0-1/p50x50/23844574_138141053509374_2424402198613428752_n.png?_nc_cat=1&amp;_nc_ht=scontent.xx&amp;oh=83a68e65f7da0da58d93a79acb48bbe5&amp;oe=5CE6CF44" TargetMode="External" /><Relationship Id="rId195" Type="http://schemas.openxmlformats.org/officeDocument/2006/relationships/hyperlink" Target="https://scontent.xx.fbcdn.net/v/t1.0-1/p50x50/27331658_136877770454605_8704510280832895056_n.jpg?_nc_cat=102&amp;_nc_ht=scontent.xx&amp;oh=a97592e2f04b3f11487de8269d0721b3&amp;oe=5CE3780D" TargetMode="External" /><Relationship Id="rId196" Type="http://schemas.openxmlformats.org/officeDocument/2006/relationships/hyperlink" Target="https://scontent.xx.fbcdn.net/v/t1.0-1/p50x50/23794781_438570576541013_49376629363941529_n.png?_nc_cat=1&amp;_nc_ht=scontent.xx&amp;oh=1ea18aa5b48a239db514ff2564fb265e&amp;oe=5CF31956" TargetMode="External" /><Relationship Id="rId197" Type="http://schemas.openxmlformats.org/officeDocument/2006/relationships/hyperlink" Target="https://scontent.xx.fbcdn.net/v/t1.0-1/c12.0.50.50a/p50x50/12631511_892535567533390_738006383550630536_n.jpg?_nc_cat=101&amp;_nc_ht=scontent.xx&amp;oh=091e2057fa3bf5973a9ac9ec40d6725c&amp;oe=5D2706DD" TargetMode="External" /><Relationship Id="rId198" Type="http://schemas.openxmlformats.org/officeDocument/2006/relationships/hyperlink" Target="https://scontent.xx.fbcdn.net/v/t1.0-1/p50x50/50210418_2244297708966937_60237311463391232_n.png?_nc_cat=102&amp;_nc_ht=scontent.xx&amp;oh=c81b94a6840c32e117f5cbc3b1b45f94&amp;oe=5CE892DE" TargetMode="External" /><Relationship Id="rId199" Type="http://schemas.openxmlformats.org/officeDocument/2006/relationships/hyperlink" Target="https://scontent.xx.fbcdn.net/v/t1.0-1/p50x50/28379829_2455663941325905_3646438423794842051_n.jpg?_nc_cat=107&amp;_nc_ht=scontent.xx&amp;oh=0d5d0ea9af6d56cc5385f685178fbca2&amp;oe=5CDD0580" TargetMode="External" /><Relationship Id="rId200" Type="http://schemas.openxmlformats.org/officeDocument/2006/relationships/hyperlink" Target="https://scontent.xx.fbcdn.net/v/t1.0-1/p50x50/37247951_1334025283394364_876398092612534272_n.png?_nc_cat=1&amp;_nc_ht=scontent.xx&amp;oh=4e6aa49b0ad4b9e04d20ed5fb84544fb&amp;oe=5D2577FF" TargetMode="External" /><Relationship Id="rId201" Type="http://schemas.openxmlformats.org/officeDocument/2006/relationships/hyperlink" Target="https://scontent.xx.fbcdn.net/v/t1.0-1/c14.0.50.50a/p50x50/20638289_1941144142828870_1766702707993695280_n.jpg?_nc_cat=106&amp;_nc_ht=scontent.xx&amp;oh=07e0620d8f5a0854454a66d148fe5f49&amp;oe=5CF10787" TargetMode="External" /><Relationship Id="rId202" Type="http://schemas.openxmlformats.org/officeDocument/2006/relationships/hyperlink" Target="https://scontent.xx.fbcdn.net/v/t1.0-1/p50x50/21317567_1872595602768054_3860823824761364060_n.jpg?_nc_cat=111&amp;_nc_ht=scontent.xx&amp;oh=5c4d5e6e5b859e0faeab37e95f62cf8a&amp;oe=5D279905" TargetMode="External" /><Relationship Id="rId203" Type="http://schemas.openxmlformats.org/officeDocument/2006/relationships/hyperlink" Target="https://scontent.xx.fbcdn.net/v/t1.0-1/p50x50/17795996_860603367430882_9065079349777232297_n.jpg?_nc_cat=104&amp;_nc_ht=scontent.xx&amp;oh=d627d2a2e33aca94c5447e62526ee75b&amp;oe=5CF908A2" TargetMode="External" /><Relationship Id="rId204" Type="http://schemas.openxmlformats.org/officeDocument/2006/relationships/hyperlink" Target="https://scontent.xx.fbcdn.net/v/t1.0-1/p50x50/40187722_2231773367069396_3223491634184323072_n.jpg?_nc_cat=103&amp;_nc_ht=scontent.xx&amp;oh=af993ca318a0d8a1fef3e365b86dc8b9&amp;oe=5CDCD628" TargetMode="External" /><Relationship Id="rId205" Type="http://schemas.openxmlformats.org/officeDocument/2006/relationships/hyperlink" Target="https://scontent.xx.fbcdn.net/v/t1.0-1/p50x50/42782825_504144700054805_1736221700271374336_n.jpg?_nc_cat=101&amp;_nc_ht=scontent.xx&amp;oh=21bf04768148f5c8aaa30b55a2e5c9a3&amp;oe=5CE26EBE" TargetMode="External" /><Relationship Id="rId206" Type="http://schemas.openxmlformats.org/officeDocument/2006/relationships/hyperlink" Target="https://scontent.xx.fbcdn.net/v/t1.0-1/c19.0.50.50a/p50x50/12243031_10153835176089665_6374319428468909152_n.jpg?_nc_cat=105&amp;_nc_ht=scontent.xx&amp;oh=57fd1131317c25a7d4d1a0002da1950b&amp;oe=5CE360F0" TargetMode="External" /><Relationship Id="rId207" Type="http://schemas.openxmlformats.org/officeDocument/2006/relationships/hyperlink" Target="https://scontent.xx.fbcdn.net/v/t1.0-1/p50x50/1623621_660722707303953_1987653216_n.jpg?_nc_cat=106&amp;_nc_ht=scontent.xx&amp;oh=9577ecf07bd950bb37865020b150db88&amp;oe=5CF6FF84" TargetMode="External" /><Relationship Id="rId208" Type="http://schemas.openxmlformats.org/officeDocument/2006/relationships/hyperlink" Target="https://scontent.xx.fbcdn.net/v/t1.0-1/p50x50/197243_10150135152479448_6393252_n.jpg?_nc_cat=103&amp;_nc_ht=scontent.xx&amp;oh=35d1c3bd7ef0991fd595a48d7b7154e3&amp;oe=5D26512E" TargetMode="External" /><Relationship Id="rId209" Type="http://schemas.openxmlformats.org/officeDocument/2006/relationships/hyperlink" Target="https://external.xx.fbcdn.net/safe_image.php?d=AQBHN1FvZtILO2dP&amp;w=50&amp;h=50&amp;url=http%3A%2F%2Fupload.wikimedia.org%2Fwikipedia%2Fen%2Fa%2Fa6%2FThe_Big_Picture_with_Thom_Hartmann_logo.jpg&amp;cfs=1&amp;fallback=hub_tv&amp;f&amp;_nc_hash=AQDRuXhs1jRmIvTs" TargetMode="External" /><Relationship Id="rId210" Type="http://schemas.openxmlformats.org/officeDocument/2006/relationships/hyperlink" Target="https://scontent.xx.fbcdn.net/v/t1.0-1/c218.31.364.364a/s50x50/560063_10151431176815326_698960136_n.jpg?_nc_cat=103&amp;_nc_ht=scontent.xx&amp;oh=2a92eda7ac24d8f18d94aedb8329210d&amp;oe=5CF725D5" TargetMode="External" /><Relationship Id="rId211" Type="http://schemas.openxmlformats.org/officeDocument/2006/relationships/hyperlink" Target="https://scontent.xx.fbcdn.net/v/t1.0-1/p50x50/16114609_739388372894490_3724587678116200825_n.jpg?_nc_cat=100&amp;_nc_ht=scontent.xx&amp;oh=dda32f12055d97c3f5daa931935db56b&amp;oe=5CF8703F" TargetMode="External" /><Relationship Id="rId212" Type="http://schemas.openxmlformats.org/officeDocument/2006/relationships/hyperlink" Target="https://scontent.xx.fbcdn.net/v/t1.0-1/p50x50/1383824_551518361585312_2123620514_n.jpg?_nc_cat=100&amp;_nc_ht=scontent.xx&amp;oh=29d3547a72b4a7fcd832cc593b6ec697&amp;oe=5CF378F5" TargetMode="External" /><Relationship Id="rId213" Type="http://schemas.openxmlformats.org/officeDocument/2006/relationships/hyperlink" Target="https://scontent.xx.fbcdn.net/v/t1.0-1/c30.17.216.216a/s50x50/581538_163811657115782_2061352876_n.jpg?_nc_cat=106&amp;_nc_ht=scontent.xx&amp;oh=190731877ebc9f3156e8b8c967190c1b&amp;oe=5CF3D2A6" TargetMode="External" /><Relationship Id="rId214" Type="http://schemas.openxmlformats.org/officeDocument/2006/relationships/hyperlink" Target="https://scontent.xx.fbcdn.net/v/t1.0-1/p50x50/27657230_1634362349990721_2848928052312000961_n.png?_nc_cat=101&amp;_nc_ht=scontent.xx&amp;oh=1f934c5960bd60e16b685137e0a21028&amp;oe=5D226386" TargetMode="External" /><Relationship Id="rId215" Type="http://schemas.openxmlformats.org/officeDocument/2006/relationships/hyperlink" Target="https://scontent.xx.fbcdn.net/v/t1.0-1/p50x50/39109208_1039883086136541_8914043943826489344_n.jpg?_nc_cat=101&amp;_nc_ht=scontent.xx&amp;oh=28da79037ecc42abb8912b94ec5676a6&amp;oe=5D284E23" TargetMode="External" /><Relationship Id="rId216" Type="http://schemas.openxmlformats.org/officeDocument/2006/relationships/hyperlink" Target="https://scontent.xx.fbcdn.net/v/t1.0-1/p50x50/13528742_515321965335723_2074200230340046845_n.jpg?_nc_cat=102&amp;_nc_ht=scontent.xx&amp;oh=83d93d124dded802fc74ff141c5336aa&amp;oe=5D2709D6" TargetMode="External" /><Relationship Id="rId217" Type="http://schemas.openxmlformats.org/officeDocument/2006/relationships/hyperlink" Target="https://scontent.xx.fbcdn.net/v/t1.0-1/p50x50/13419030_1111826528888416_2732614126670087334_n.png?_nc_cat=101&amp;_nc_ht=scontent.xx&amp;oh=f624c9746e333168cc6c39372b406f25&amp;oe=5CDB2ED2" TargetMode="External" /><Relationship Id="rId218" Type="http://schemas.openxmlformats.org/officeDocument/2006/relationships/hyperlink" Target="https://scontent.xx.fbcdn.net/v/t1.0-1/p50x50/26229932_156849478206835_784743481760306067_n.png?_nc_cat=103&amp;_nc_ht=scontent.xx&amp;oh=a5433e184043904bbe677e16b6fe6c83&amp;oe=5D28DE94" TargetMode="External" /><Relationship Id="rId219" Type="http://schemas.openxmlformats.org/officeDocument/2006/relationships/hyperlink" Target="https://scontent.xx.fbcdn.net/v/t1.0-1/p50x50/12670814_1144774002210709_7621036899387644985_n.png?_nc_cat=111&amp;_nc_ht=scontent.xx&amp;oh=e339e40ac8a39342cb10b94620b4c9ed&amp;oe=5CEA9ABD" TargetMode="External" /><Relationship Id="rId220" Type="http://schemas.openxmlformats.org/officeDocument/2006/relationships/hyperlink" Target="https://scontent.xx.fbcdn.net/v/t1.0-1/p50x50/10514693_300324120150654_1927711642610165818_n.jpg?_nc_cat=107&amp;_nc_ht=scontent.xx&amp;oh=df8cc27366233b1fd10f941a9ed699c7&amp;oe=5CED8BE5" TargetMode="External" /><Relationship Id="rId221" Type="http://schemas.openxmlformats.org/officeDocument/2006/relationships/hyperlink" Target="https://scontent.xx.fbcdn.net/v/t1.0-1/p50x50/52188185_2637373349611681_2832506493348085760_n.png?_nc_cat=1&amp;_nc_ht=scontent.xx&amp;oh=6d6b8b9e0f7081aaf0063d2d4f74a7e9&amp;oe=5D2602E7" TargetMode="External" /><Relationship Id="rId222" Type="http://schemas.openxmlformats.org/officeDocument/2006/relationships/hyperlink" Target="https://scontent.xx.fbcdn.net/v/t1.0-1/p50x50/29177780_1994543077451430_3678964025201890757_n.png?_nc_cat=110&amp;_nc_ht=scontent.xx&amp;oh=ae05ad82f6c02ddb2cbbcc3a8a0a5765&amp;oe=5D221D52" TargetMode="External" /><Relationship Id="rId223" Type="http://schemas.openxmlformats.org/officeDocument/2006/relationships/hyperlink" Target="https://scontent.xx.fbcdn.net/v/t1.0-1/p50x50/45232389_1962962830488432_4322620155172487168_n.jpg?_nc_cat=1&amp;_nc_ht=scontent.xx&amp;oh=c609c50afbb5ca372b95feee712fc433&amp;oe=5CE0D45C" TargetMode="External" /><Relationship Id="rId224" Type="http://schemas.openxmlformats.org/officeDocument/2006/relationships/hyperlink" Target="https://scontent.xx.fbcdn.net/v/t1.0-1/c0.0.50.50a/p50x50/13344760_1733598160221311_1498797755651387790_n.jpg?_nc_cat=108&amp;_nc_ht=scontent.xx&amp;oh=a62c357fea5e34d8d7c546163080931f&amp;oe=5CE5468E" TargetMode="External" /><Relationship Id="rId225" Type="http://schemas.openxmlformats.org/officeDocument/2006/relationships/hyperlink" Target="https://scontent.xx.fbcdn.net/v/t1.0-1/p50x50/20638740_1583738721645743_3773071227101990663_n.png?_nc_cat=100&amp;_nc_ht=scontent.xx&amp;oh=df19e80bbcfdc8bc6f5126ee0a4146a6&amp;oe=5CDD6B2A" TargetMode="External" /><Relationship Id="rId226" Type="http://schemas.openxmlformats.org/officeDocument/2006/relationships/hyperlink" Target="https://scontent.xx.fbcdn.net/v/t1.0-1/p50x50/15492176_865140130256166_2098075377238416557_n.jpg?_nc_cat=109&amp;_nc_ht=scontent.xx&amp;oh=25d118cb7e287ff51bc589bb479e6e1a&amp;oe=5CF46F74" TargetMode="External" /><Relationship Id="rId227" Type="http://schemas.openxmlformats.org/officeDocument/2006/relationships/hyperlink" Target="https://scontent.xx.fbcdn.net/v/t1.0-1/p50x50/30623989_1913203002023064_2240538568348925952_n.jpg?_nc_cat=102&amp;_nc_ht=scontent.xx&amp;oh=d011aa4ac22cc6aa9d2076db3734f21a&amp;oe=5CF52611" TargetMode="External" /><Relationship Id="rId228" Type="http://schemas.openxmlformats.org/officeDocument/2006/relationships/hyperlink" Target="https://scontent.xx.fbcdn.net/v/t1.0-1/p50x50/29215946_1401705599935041_763194836432977920_n.png?_nc_cat=105&amp;_nc_ht=scontent.xx&amp;oh=171bdb3fc54e12d26db2855544419d33&amp;oe=5D232367" TargetMode="External" /><Relationship Id="rId229" Type="http://schemas.openxmlformats.org/officeDocument/2006/relationships/hyperlink" Target="https://scontent.xx.fbcdn.net/v/t1.0-1/p50x50/46477167_261112581242490_6029326380624248832_n.jpg?_nc_cat=103&amp;_nc_ht=scontent.xx&amp;oh=8ae305b9dbfcd5a6b8631fd4c0be0e6d&amp;oe=5CF2B6BA" TargetMode="External" /><Relationship Id="rId230" Type="http://schemas.openxmlformats.org/officeDocument/2006/relationships/hyperlink" Target="https://scontent.xx.fbcdn.net/v/t1.0-1/p50x50/14479727_656808144500883_2855246227417582995_n.jpg?_nc_cat=107&amp;_nc_ht=scontent.xx&amp;oh=4d02597ed42b9f6a4471a6f7d2a586aa&amp;oe=5CE445B3" TargetMode="External" /><Relationship Id="rId231" Type="http://schemas.openxmlformats.org/officeDocument/2006/relationships/hyperlink" Target="https://scontent.xx.fbcdn.net/v/t1.0-1/p50x50/12993565_948695601911858_3828452150780362580_n.jpg?_nc_cat=102&amp;_nc_ht=scontent.xx&amp;oh=f9a5c3ee86ff881d70352fbc5592d523&amp;oe=5CEC5579" TargetMode="External" /><Relationship Id="rId232" Type="http://schemas.openxmlformats.org/officeDocument/2006/relationships/hyperlink" Target="https://scontent.xx.fbcdn.net/v/t1.0-1/c5.0.50.50a/p50x50/13335927_645471802277531_6870192010757697566_n.jpg?_nc_cat=103&amp;_nc_ht=scontent.xx&amp;oh=93ed5507dd32cc1154ac61eb9d31957a&amp;oe=5D26E1C3" TargetMode="External" /><Relationship Id="rId233" Type="http://schemas.openxmlformats.org/officeDocument/2006/relationships/hyperlink" Target="https://scontent.xx.fbcdn.net/v/t1.0-1/c55.55.690.690a/s50x50/62507_447630098643268_996837787_n.png?_nc_cat=110&amp;_nc_ht=scontent.xx&amp;oh=8e881935d36bcc6fff998ef180c43e15&amp;oe=5CF63CBE" TargetMode="External" /><Relationship Id="rId234" Type="http://schemas.openxmlformats.org/officeDocument/2006/relationships/hyperlink" Target="https://scontent.xx.fbcdn.net/v/t1.0-1/c2.0.50.50a/p50x50/10489694_1035426713139198_8817544504216350514_n.jpg?_nc_cat=103&amp;_nc_ht=scontent.xx&amp;oh=3c8281875eadc643eee8a2237371ef45&amp;oe=5CDD81F5" TargetMode="External" /><Relationship Id="rId235" Type="http://schemas.openxmlformats.org/officeDocument/2006/relationships/hyperlink" Target="https://scontent.xx.fbcdn.net/v/t1.0-1/p50x50/26907142_2124211347811389_4500426862488485982_n.jpg?_nc_cat=1&amp;_nc_ht=scontent.xx&amp;oh=03605768ca2cd1433d690565eaf8ace8&amp;oe=5CDD3740" TargetMode="External" /><Relationship Id="rId236" Type="http://schemas.openxmlformats.org/officeDocument/2006/relationships/hyperlink" Target="https://scontent.xx.fbcdn.net/v/t1.0-1/p50x50/12088090_1677306375847652_5104898667328200858_n.jpg?_nc_cat=104&amp;_nc_ht=scontent.xx&amp;oh=4c29a78774bde97ae16209f7fae4f0b2&amp;oe=5CDC1AD5" TargetMode="External" /><Relationship Id="rId237" Type="http://schemas.openxmlformats.org/officeDocument/2006/relationships/hyperlink" Target="https://scontent.xx.fbcdn.net/v/t1.0-1/p50x50/32082329_2086046345018374_2840046772292681728_n.png?_nc_cat=1&amp;_nc_ht=scontent.xx&amp;oh=e142f95deecfa605fe973d118e958f60&amp;oe=5CDF8EAE" TargetMode="External" /><Relationship Id="rId238" Type="http://schemas.openxmlformats.org/officeDocument/2006/relationships/hyperlink" Target="https://scontent.xx.fbcdn.net/v/t1.0-1/p50x50/40694607_1826780207439403_1540097473308000256_n.jpg?_nc_cat=106&amp;_nc_ht=scontent.xx&amp;oh=33404e0e72b37a8f9aa3bb5050528207&amp;oe=5CE33AF2" TargetMode="External" /><Relationship Id="rId239" Type="http://schemas.openxmlformats.org/officeDocument/2006/relationships/hyperlink" Target="https://scontent.xx.fbcdn.net/v/t1.0-1/p50x50/20664848_1429337483810504_6183295623925982581_n.jpg?_nc_cat=101&amp;_nc_ht=scontent.xx&amp;oh=7c231f37413c8e5e882eefe4470d0ef8&amp;oe=5CF8E2F2" TargetMode="External" /><Relationship Id="rId240" Type="http://schemas.openxmlformats.org/officeDocument/2006/relationships/hyperlink" Target="https://scontent.xx.fbcdn.net/v/t1.0-1/p50x50/16730544_256460724811075_1370227750150312076_n.jpg?_nc_cat=1&amp;_nc_ht=scontent.xx&amp;oh=c12ea3415fc144607bac9a27d556cc1e&amp;oe=5CF619B4" TargetMode="External" /><Relationship Id="rId241" Type="http://schemas.openxmlformats.org/officeDocument/2006/relationships/hyperlink" Target="https://scontent.xx.fbcdn.net/v/t1.0-1/p50x50/22852011_302280730272544_8276748428572258667_n.jpg?_nc_cat=1&amp;_nc_ht=scontent.xx&amp;oh=9aed141c82a38e48c509650ebca50277&amp;oe=5CEB11DB" TargetMode="External" /><Relationship Id="rId242" Type="http://schemas.openxmlformats.org/officeDocument/2006/relationships/hyperlink" Target="https://scontent.xx.fbcdn.net/v/t1.0-1/p50x50/31959475_434281327033480_8525724839514734592_n.png?_nc_cat=1&amp;_nc_ht=scontent.xx&amp;oh=776fd53a7d03d4517c985872bd99a565&amp;oe=5CF8E5C3" TargetMode="External" /><Relationship Id="rId243" Type="http://schemas.openxmlformats.org/officeDocument/2006/relationships/hyperlink" Target="https://scontent.xx.fbcdn.net/v/t1.0-1/p50x50/41819961_1875298129216313_7350413674688806912_n.jpg?_nc_cat=106&amp;_nc_ht=scontent.xx&amp;oh=97ec20866fad5be81499aa9b4115948c&amp;oe=5CF2D7FC" TargetMode="External" /><Relationship Id="rId244" Type="http://schemas.openxmlformats.org/officeDocument/2006/relationships/hyperlink" Target="http://youtube.com/MauricioAmpuero" TargetMode="External" /><Relationship Id="rId245" Type="http://schemas.openxmlformats.org/officeDocument/2006/relationships/hyperlink" Target="https://scontent.xx.fbcdn.net/v/t31.0-0/p180x540/12238177_10153357779522266_838030993090595752_o.jpg?_nc_cat=103&amp;_nc_ht=scontent.xx&amp;oh=bc25db641c0add67488ae70b5b65abe1&amp;oe=5CE513F1" TargetMode="External" /><Relationship Id="rId246" Type="http://schemas.openxmlformats.org/officeDocument/2006/relationships/hyperlink" Target="https://scontent.xx.fbcdn.net/v/t1.0-9/s720x720/31369339_10155303351121366_7891456211114000384_o.jpg?_nc_cat=105&amp;_nc_ht=scontent.xx&amp;oh=4fc4bd40a47c5c5d3cd4e4d6211c8bc5&amp;oe=5CF54A3D" TargetMode="External" /><Relationship Id="rId247" Type="http://schemas.openxmlformats.org/officeDocument/2006/relationships/hyperlink" Target="https://scontent.xx.fbcdn.net/v/t31.0-8/s720x720/19441661_1525453394180325_3826041382690297873_o.jpg?_nc_cat=109&amp;_nc_ht=scontent.xx&amp;oh=829d8be8dbcf347839bae66378074b9e&amp;oe=5CF4BB06" TargetMode="External" /><Relationship Id="rId248" Type="http://schemas.openxmlformats.org/officeDocument/2006/relationships/hyperlink" Target="https://scontent.xx.fbcdn.net/v/t1.0-9/s720x720/37397729_2051957664823901_8175737313297432576_o.jpg?_nc_cat=100&amp;_nc_ht=scontent.xx&amp;oh=31a1b46bc0a7d6b306ac124410805013&amp;oe=5D22180F" TargetMode="External" /><Relationship Id="rId249" Type="http://schemas.openxmlformats.org/officeDocument/2006/relationships/hyperlink" Target="https://scontent.xx.fbcdn.net/v/t1.0-9/s851x315/50414371_2387208614666772_5136048551142359040_o.jpg?_nc_cat=107&amp;_nc_ht=scontent.xx&amp;oh=11766ce6bacacdee2951673db5a2ad00&amp;oe=5CF04050" TargetMode="External" /><Relationship Id="rId250" Type="http://schemas.openxmlformats.org/officeDocument/2006/relationships/hyperlink" Target="https://scontent.xx.fbcdn.net/v/t1.0-9/s720x720/377659_482456478482478_1109910433_n.jpg?_nc_cat=109&amp;_nc_ht=scontent.xx&amp;oh=b9e7baa22b66b2c888f75da63451b9f9&amp;oe=5CF30DFD" TargetMode="External" /><Relationship Id="rId251" Type="http://schemas.openxmlformats.org/officeDocument/2006/relationships/hyperlink" Target="https://scontent.xx.fbcdn.net/v/t1.0-0/q86/p240x240/50338985_2484882638195094_8409570172003680256_o.jpg?_nc_cat=103&amp;_nc_ht=scontent.xx&amp;oh=cfa0b058992136ff2a385e7c704ac195&amp;oe=5CE7B0B6" TargetMode="External" /><Relationship Id="rId252" Type="http://schemas.openxmlformats.org/officeDocument/2006/relationships/hyperlink" Target="https://scontent.xx.fbcdn.net/v/t1.0-9/s720x720/1546181_258018747737252_6941354738942700677_n.png?_nc_cat=102&amp;_nc_ht=scontent.xx&amp;oh=f34b3fbbdfdb557d26915b2f9f86d19e&amp;oe=5CF53777" TargetMode="External" /><Relationship Id="rId253" Type="http://schemas.openxmlformats.org/officeDocument/2006/relationships/hyperlink" Target="https://scontent.xx.fbcdn.net/v/t1.0-9/s720x720/34561194_2090116567910481_3675585032837136384_n.png?_nc_cat=108&amp;_nc_ht=scontent.xx&amp;oh=015c23d411562db0d66a954f1f34793d&amp;oe=5CF5A888" TargetMode="External" /><Relationship Id="rId254" Type="http://schemas.openxmlformats.org/officeDocument/2006/relationships/hyperlink" Target="https://scontent.xx.fbcdn.net/v/t1.0-9/s720x720/51436195_2358768674133372_173370280503148544_n.jpg?_nc_cat=106&amp;_nc_ht=scontent.xx&amp;oh=e5cb903fc0d0eaddc75eac935b1ddf73&amp;oe=5CDB0A26" TargetMode="External" /><Relationship Id="rId255" Type="http://schemas.openxmlformats.org/officeDocument/2006/relationships/hyperlink" Target="https://scontent.xx.fbcdn.net/v/t1.0-9/s720x720/22886237_1883875508595128_6116935128412679795_n.jpg?_nc_cat=103&amp;_nc_ht=scontent.xx&amp;oh=2151b45f1a0249ac56789b45fc6535b7&amp;oe=5D28AC4A" TargetMode="External" /><Relationship Id="rId256" Type="http://schemas.openxmlformats.org/officeDocument/2006/relationships/hyperlink" Target="https://scontent.xx.fbcdn.net/v/t1.0-9/s720x720/34536799_2514445068582922_1109229644118228992_o.jpg?_nc_cat=105&amp;_nc_ht=scontent.xx&amp;oh=1545fc0395e71efb28c91aa8e1727c9a&amp;oe=5CE8E3B7" TargetMode="External" /><Relationship Id="rId257" Type="http://schemas.openxmlformats.org/officeDocument/2006/relationships/hyperlink" Target="https://scontent.xx.fbcdn.net/v/t1.0-9/s720x720/25508077_1719083084797918_6338748184890522640_n.png?_nc_cat=106&amp;_nc_ht=scontent.xx&amp;oh=149e4503b6d0d344deece957516825e8&amp;oe=5CDBB62B" TargetMode="External" /><Relationship Id="rId258" Type="http://schemas.openxmlformats.org/officeDocument/2006/relationships/hyperlink" Target="https://scontent.xx.fbcdn.net/v/t1.0-9/s720x720/51479879_2191926997530564_1847016828417605632_o.jpg?_nc_cat=105&amp;_nc_ht=scontent.xx&amp;oh=379e80a1c2ae5951157e01ac5591d336&amp;oe=5CDF3146" TargetMode="External" /><Relationship Id="rId259" Type="http://schemas.openxmlformats.org/officeDocument/2006/relationships/hyperlink" Target="https://scontent.xx.fbcdn.net/v/t31.0-8/s720x720/12028683_682197288582069_4237347256061510546_o.png?_nc_cat=105&amp;_nc_ht=scontent.xx&amp;oh=72c4acf8fbb6da81fcef593fc356dc21&amp;oe=5CED34C1" TargetMode="External" /><Relationship Id="rId260" Type="http://schemas.openxmlformats.org/officeDocument/2006/relationships/hyperlink" Target="https://scontent.xx.fbcdn.net/v/t31.0-8/s720x720/10997622_1616545038578403_6637700981164308967_o.jpg?_nc_cat=105&amp;_nc_ht=scontent.xx&amp;oh=d443d4c188ac7c092ace6b7fdaa655c2&amp;oe=5CF8C951" TargetMode="External" /><Relationship Id="rId261" Type="http://schemas.openxmlformats.org/officeDocument/2006/relationships/hyperlink" Target="https://scontent.xx.fbcdn.net/v/t31.0-8/s720x720/30073198_807787936058107_7045404137118351864_o.jpg?_nc_cat=110&amp;_nc_ht=scontent.xx&amp;oh=ad3a470bae2834a94d1a8c62555d35d0&amp;oe=5CEF054B" TargetMode="External" /><Relationship Id="rId262" Type="http://schemas.openxmlformats.org/officeDocument/2006/relationships/hyperlink" Target="https://scontent.xx.fbcdn.net/v/t1.0-9/s720x720/13775988_1101230813285885_6761204334546491651_n.png?_nc_cat=111&amp;_nc_ht=scontent.xx&amp;oh=6c60267495bd9fa6eecfec49c90b9e95&amp;oe=5CE6695E" TargetMode="External" /><Relationship Id="rId263" Type="http://schemas.openxmlformats.org/officeDocument/2006/relationships/hyperlink" Target="https://scontent.xx.fbcdn.net/v/t1.0-9/s720x720/21191892_1433967286693680_343044376199276980_n.jpg?_nc_cat=106&amp;_nc_ht=scontent.xx&amp;oh=3e4f213876650e608cc5b5ba607afce8&amp;oe=5CF8F038" TargetMode="External" /><Relationship Id="rId264" Type="http://schemas.openxmlformats.org/officeDocument/2006/relationships/hyperlink" Target="https://scontent.xx.fbcdn.net/v/t1.0-9/s720x720/23795064_984398531697964_337539973763464271_n.png?_nc_cat=102&amp;_nc_ht=scontent.xx&amp;oh=29f0c1812fa8e9148e04bbfc87600742&amp;oe=5D28FA0C" TargetMode="External" /><Relationship Id="rId265" Type="http://schemas.openxmlformats.org/officeDocument/2006/relationships/hyperlink" Target="https://scontent.xx.fbcdn.net/v/t1.0-9/s720x720/48360368_2300298163586475_2878276211769868288_o.jpg?_nc_cat=106&amp;_nc_ht=scontent.xx&amp;oh=54ff325e5193dc0cc860d8b233163b01&amp;oe=5D24CCC6" TargetMode="External" /><Relationship Id="rId266" Type="http://schemas.openxmlformats.org/officeDocument/2006/relationships/hyperlink" Target="https://scontent.xx.fbcdn.net/v/t1.0-9/s720x720/23844776_748720628647213_7905570310131535093_n.jpg?_nc_cat=111&amp;_nc_ht=scontent.xx&amp;oh=eb1f91158cd5ca4962633c18c94e3385&amp;oe=5CF83417" TargetMode="External" /><Relationship Id="rId267" Type="http://schemas.openxmlformats.org/officeDocument/2006/relationships/hyperlink" Target="https://scontent.xx.fbcdn.net/v/t31.0-0/p180x540/175440_291658737616303_590227107_o.jpg?_nc_cat=110&amp;_nc_ht=scontent.xx&amp;oh=2aa45b49f9c125fcb9d8dfb82f38d791&amp;oe=5D28FC27" TargetMode="External" /><Relationship Id="rId268" Type="http://schemas.openxmlformats.org/officeDocument/2006/relationships/hyperlink" Target="https://scontent.xx.fbcdn.net/v/t1.0-9/s720x720/26219599_149759235680889_6714904734229915970_n.jpg?_nc_cat=108&amp;_nc_ht=scontent.xx&amp;oh=80625edf7e7ff626061cf7bb1a075e8f&amp;oe=5CF51158" TargetMode="External" /><Relationship Id="rId269" Type="http://schemas.openxmlformats.org/officeDocument/2006/relationships/hyperlink" Target="https://scontent.xx.fbcdn.net/v/t1.0-9/s720x720/27332415_136916000450782_4529598154114084135_n.jpg?_nc_cat=111&amp;_nc_ht=scontent.xx&amp;oh=b43a67111ed0fd052dff02e570a0633e&amp;oe=5CF4711E" TargetMode="External" /><Relationship Id="rId270" Type="http://schemas.openxmlformats.org/officeDocument/2006/relationships/hyperlink" Target="https://scontent.xx.fbcdn.net/v/t1.0-9/s720x720/24059252_439630956434975_3250969774562374818_n.jpg?_nc_cat=101&amp;_nc_ht=scontent.xx&amp;oh=eca092032293a3cb0b2615440533ef12&amp;oe=5CED7D97" TargetMode="External" /><Relationship Id="rId271" Type="http://schemas.openxmlformats.org/officeDocument/2006/relationships/hyperlink" Target="https://scontent.xx.fbcdn.net/v/t31.0-8/q84/s720x720/13576617_986874501432829_4702561876391329040_o.jpg?_nc_cat=106&amp;_nc_ht=scontent.xx&amp;oh=f8ec9693a0c153929dfa104a4f57d13b&amp;oe=5CF08CBE" TargetMode="External" /><Relationship Id="rId272" Type="http://schemas.openxmlformats.org/officeDocument/2006/relationships/hyperlink" Target="https://scontent.xx.fbcdn.net/v/t1.0-9/s720x720/45518672_2148386801891362_7408438940555804672_o.png?_nc_cat=100&amp;_nc_ht=scontent.xx&amp;oh=1ae605f5ca7eed5ed12b9bf3d7204a28&amp;oe=5CE742F8" TargetMode="External" /><Relationship Id="rId273" Type="http://schemas.openxmlformats.org/officeDocument/2006/relationships/hyperlink" Target="https://scontent.xx.fbcdn.net/v/t1.0-9/s720x720/49775718_2716062695286027_9027365891427270656_o.jpg?_nc_cat=108&amp;_nc_ht=scontent.xx&amp;oh=e9af18fe6142b3c411ee720cc7c43a49&amp;oe=5CDD275F" TargetMode="External" /><Relationship Id="rId274" Type="http://schemas.openxmlformats.org/officeDocument/2006/relationships/hyperlink" Target="https://scontent.xx.fbcdn.net/v/t1.0-9/s720x720/37187516_1334024536727772_7680612435442532352_o.jpg?_nc_cat=106&amp;_nc_ht=scontent.xx&amp;oh=7ac6bfd01d19d1da6ca096f8fb1194c7&amp;oe=5CEBCA05" TargetMode="External" /><Relationship Id="rId275" Type="http://schemas.openxmlformats.org/officeDocument/2006/relationships/hyperlink" Target="https://scontent.xx.fbcdn.net/v/t31.0-8/s720x720/21368961_1873771269317154_248516569691427129_o.jpg?_nc_cat=108&amp;_nc_ht=scontent.xx&amp;oh=f9b77e234a11a696e88fb64fd63f40f4&amp;oe=5CEA1ECE" TargetMode="External" /><Relationship Id="rId276" Type="http://schemas.openxmlformats.org/officeDocument/2006/relationships/hyperlink" Target="https://scontent.xx.fbcdn.net/v/t31.0-8/s720x720/15110302_777662595724960_4895736096920619057_o.jpg?_nc_cat=100&amp;_nc_ht=scontent.xx&amp;oh=d7f9188fc498b3d1b557e402628250f1&amp;oe=5CE04C2E" TargetMode="External" /><Relationship Id="rId277" Type="http://schemas.openxmlformats.org/officeDocument/2006/relationships/hyperlink" Target="https://scontent.xx.fbcdn.net/v/t31.0-8/s720x720/16722445_213771709092107_2269423676637490525_o.jpg?_nc_cat=107&amp;_nc_ht=scontent.xx&amp;oh=3d4fb1732d9704f588f284a35a577356&amp;oe=5CEDFD7C" TargetMode="External" /><Relationship Id="rId278" Type="http://schemas.openxmlformats.org/officeDocument/2006/relationships/hyperlink" Target="https://scontent.xx.fbcdn.net/v/t31.0-0/p240x240/13130938_10154250221124665_4247306393420232063_o.png?_nc_cat=104&amp;_nc_ht=scontent.xx&amp;oh=4b25684a82a9ff23195e0fbcb94c2402&amp;oe=5D26DFEB" TargetMode="External" /><Relationship Id="rId279" Type="http://schemas.openxmlformats.org/officeDocument/2006/relationships/hyperlink" Target="https://scontent.xx.fbcdn.net/v/t1.0-9/s720x720/12042745_966018573441030_8420506209275622871_n.png?_nc_cat=101&amp;_nc_ht=scontent.xx&amp;oh=bcb8b8acc2160eb584e6e5aa27fc8b81&amp;oe=5CF1BE8B" TargetMode="External" /><Relationship Id="rId280" Type="http://schemas.openxmlformats.org/officeDocument/2006/relationships/hyperlink" Target="https://scontent.xx.fbcdn.net/v/t1.0-9/s720x720/21462536_10155877374994448_7561250157338437031_n.jpg?_nc_cat=110&amp;_nc_ht=scontent.xx&amp;oh=ffacca69b998dc390da8f0e4b4ada1e1&amp;oe=5CF2494F" TargetMode="External" /><Relationship Id="rId281" Type="http://schemas.openxmlformats.org/officeDocument/2006/relationships/hyperlink" Target="https://scontent.xx.fbcdn.net/v/t1.0-9/s720x720/405988_10151258634965326_1864058363_n.jpg?_nc_cat=111&amp;_nc_ht=scontent.xx&amp;oh=c1bf64eee4681fbd13b03d104d654c00&amp;oe=5CEB12D6" TargetMode="External" /><Relationship Id="rId282" Type="http://schemas.openxmlformats.org/officeDocument/2006/relationships/hyperlink" Target="https://scontent.xx.fbcdn.net/v/t1.0-9/p720x720/27066864_934564270043565_3293452576145117442_n.jpg?_nc_cat=101&amp;_nc_ht=scontent.xx&amp;oh=12df5a87fba6ea8ab2529665f2661ef6&amp;oe=5CDC7C84" TargetMode="External" /><Relationship Id="rId283" Type="http://schemas.openxmlformats.org/officeDocument/2006/relationships/hyperlink" Target="https://scontent.xx.fbcdn.net/v/t1.0-9/p720x720/27336959_1772370432833426_1375814412061197047_n.jpg?_nc_cat=102&amp;_nc_ht=scontent.xx&amp;oh=ce9202654d57e910986a7752df575423&amp;oe=5CF82824" TargetMode="External" /><Relationship Id="rId284" Type="http://schemas.openxmlformats.org/officeDocument/2006/relationships/hyperlink" Target="https://scontent.xx.fbcdn.net/v/t1.0-0/p480x480/528682_131468303683451_1962956757_n.jpg?_nc_cat=106&amp;_nc_ht=scontent.xx&amp;oh=b497ac1da7d46ae76d324d82c288b707&amp;oe=5D2380D5" TargetMode="External" /><Relationship Id="rId285" Type="http://schemas.openxmlformats.org/officeDocument/2006/relationships/hyperlink" Target="https://scontent.xx.fbcdn.net/v/t1.0-9/27858028_1634367059990250_380623965369022346_n.jpg?_nc_cat=108&amp;_nc_ht=scontent.xx&amp;oh=6e7a2c8e8bfefe96a7cfba5c10eb7642&amp;oe=5CF782BC" TargetMode="External" /><Relationship Id="rId286" Type="http://schemas.openxmlformats.org/officeDocument/2006/relationships/hyperlink" Target="https://scontent.xx.fbcdn.net/v/t1.0-9/s720x720/31218618_924863207638530_6738262783022592022_n.jpg?_nc_cat=109&amp;_nc_ht=scontent.xx&amp;oh=b2dafd3ab8d62beb01f7969a22e7b07b&amp;oe=5CF15DE3" TargetMode="External" /><Relationship Id="rId287" Type="http://schemas.openxmlformats.org/officeDocument/2006/relationships/hyperlink" Target="https://scontent.xx.fbcdn.net/v/t1.0-9/q81/s720x720/10410847_247003205500935_3784644067982562956_n.jpg?_nc_cat=111&amp;_nc_ht=scontent.xx&amp;oh=e65d67828981c848fa8ad89a9e4b2f30&amp;oe=5CEA2065" TargetMode="External" /><Relationship Id="rId288" Type="http://schemas.openxmlformats.org/officeDocument/2006/relationships/hyperlink" Target="https://scontent.xx.fbcdn.net/v/t1.0-9/205223_367212783349798_748553255_n.jpg?_nc_cat=101&amp;_nc_ht=scontent.xx&amp;oh=2f8af5e2b0be1796a5fdc24b0877800c&amp;oe=5CEE8929" TargetMode="External" /><Relationship Id="rId289" Type="http://schemas.openxmlformats.org/officeDocument/2006/relationships/hyperlink" Target="https://scontent.xx.fbcdn.net/v/t1.0-9/s720x720/45203925_268921343666314_7547640243663405056_o.jpg?_nc_cat=100&amp;_nc_ht=scontent.xx&amp;oh=cc40b3facfba5fb52cc398ca2089d446&amp;oe=5CE1CDB4" TargetMode="External" /><Relationship Id="rId290" Type="http://schemas.openxmlformats.org/officeDocument/2006/relationships/hyperlink" Target="https://scontent.xx.fbcdn.net/v/t31.0-8/p720x720/15138549_1323779567643484_9065019624282350550_o.jpg?_nc_cat=101&amp;_nc_ht=scontent.xx&amp;oh=eca614e93ec3b80d7d5e9cc6b3f66ad6&amp;oe=5CDCEF4F" TargetMode="External" /><Relationship Id="rId291" Type="http://schemas.openxmlformats.org/officeDocument/2006/relationships/hyperlink" Target="https://scontent.xx.fbcdn.net/v/t1.0-9/s720x720/10418302_300330193483380_5705868368190101989_n.jpg?_nc_cat=103&amp;_nc_ht=scontent.xx&amp;oh=f63f11a0dcee54ce387fa896a8ff8c37&amp;oe=5D221CB0" TargetMode="External" /><Relationship Id="rId292" Type="http://schemas.openxmlformats.org/officeDocument/2006/relationships/hyperlink" Target="https://scontent.xx.fbcdn.net/v/t1.0-9/s720x720/48187969_2531594140189603_3988626434330460160_n.jpg?_nc_cat=107&amp;_nc_ht=scontent.xx&amp;oh=b8c776a06db2e4899f59de56adfb212f&amp;oe=5CEB4609" TargetMode="External" /><Relationship Id="rId293" Type="http://schemas.openxmlformats.org/officeDocument/2006/relationships/hyperlink" Target="https://scontent.xx.fbcdn.net/v/t1.0-9/s720x720/48398827_2168485716723831_4585170333450895360_o.jpg?_nc_cat=102&amp;_nc_ht=scontent.xx&amp;oh=d4fc8c4b0c87e0e19dfb633d3b83fae7&amp;oe=5CDED4B3" TargetMode="External" /><Relationship Id="rId294" Type="http://schemas.openxmlformats.org/officeDocument/2006/relationships/hyperlink" Target="https://scontent.xx.fbcdn.net/v/t1.0-9/s720x720/45309853_1962962213821827_122482928159555584_n.jpg?_nc_cat=111&amp;_nc_ht=scontent.xx&amp;oh=784ac38cb56889facbb2189c40a3c5c0&amp;oe=5CECC0DB" TargetMode="External" /><Relationship Id="rId295" Type="http://schemas.openxmlformats.org/officeDocument/2006/relationships/hyperlink" Target="https://scontent.xx.fbcdn.net/v/t1.0-9/s720x720/12494915_1702455020002292_6383831397745066602_n.jpg?_nc_cat=110&amp;_nc_ht=scontent.xx&amp;oh=7bc89efa15b9c5a0182138b75f7da0f3&amp;oe=5CE298A7" TargetMode="External" /><Relationship Id="rId296" Type="http://schemas.openxmlformats.org/officeDocument/2006/relationships/hyperlink" Target="https://scontent.xx.fbcdn.net/v/t31.0-0/p240x240/20645455_1583735798312702_4818688687934943686_o.png?_nc_cat=107&amp;_nc_ht=scontent.xx&amp;oh=fbb382dd7711d56bf0ef0a31cbb888b4&amp;oe=5CEB54E5" TargetMode="External" /><Relationship Id="rId297" Type="http://schemas.openxmlformats.org/officeDocument/2006/relationships/hyperlink" Target="https://scontent.xx.fbcdn.net/v/t31.0-0/q90/p240x240/28337086_1203668336403342_6146629269404727646_o.jpg?_nc_cat=104&amp;_nc_ht=scontent.xx&amp;oh=3a3ed8b85e9430e7d7fdc97af99a8776&amp;oe=5CF8CC3D" TargetMode="External" /><Relationship Id="rId298" Type="http://schemas.openxmlformats.org/officeDocument/2006/relationships/hyperlink" Target="https://scontent.xx.fbcdn.net/v/t31.0-8/s720x720/18121171_1538114556198579_7775920520879625970_o.jpg?_nc_cat=109&amp;_nc_ht=scontent.xx&amp;oh=76b36a722c158fda2a9730dfe2ac5d43&amp;oe=5CE237D1" TargetMode="External" /><Relationship Id="rId299" Type="http://schemas.openxmlformats.org/officeDocument/2006/relationships/hyperlink" Target="https://scontent.xx.fbcdn.net/v/t1.0-9/s720x720/48275072_1720515881387343_1911790699087396864_n.png?_nc_cat=109&amp;_nc_ht=scontent.xx&amp;oh=a9932ed0179649a5f9fd763d8e99e817&amp;oe=5D27B61D" TargetMode="External" /><Relationship Id="rId300" Type="http://schemas.openxmlformats.org/officeDocument/2006/relationships/hyperlink" Target="https://scontent.xx.fbcdn.net/v/t1.0-9/s720x720/46501961_261145184572563_163219125299052544_o.png?_nc_cat=110&amp;_nc_ht=scontent.xx&amp;oh=482c87176ecbd3bc354239ffad73262e&amp;oe=5CED21BE" TargetMode="External" /><Relationship Id="rId301" Type="http://schemas.openxmlformats.org/officeDocument/2006/relationships/hyperlink" Target="https://scontent.xx.fbcdn.net/v/t31.0-8/s720x720/20247685_824391101075919_3585715774127064188_o.jpg?_nc_cat=102&amp;_nc_ht=scontent.xx&amp;oh=71a44d3825d9ea2af03f1666499424bd&amp;oe=5CE288BF" TargetMode="External" /><Relationship Id="rId302" Type="http://schemas.openxmlformats.org/officeDocument/2006/relationships/hyperlink" Target="https://scontent.xx.fbcdn.net/v/t31.0-8/s720x720/12968044_948710615243690_3181752817610978680_o.jpg?_nc_cat=110&amp;_nc_ht=scontent.xx&amp;oh=f4da125ddb2259e1918c2ba98db428a8&amp;oe=5D25664C" TargetMode="External" /><Relationship Id="rId303" Type="http://schemas.openxmlformats.org/officeDocument/2006/relationships/hyperlink" Target="https://scontent.xx.fbcdn.net/v/t31.0-8/s720x720/19780768_866052913552751_2072049729477034966_o.jpg?_nc_cat=105&amp;_nc_ht=scontent.xx&amp;oh=59d082c913ccedae8241014214515bb3&amp;oe=5CDE14D0" TargetMode="External" /><Relationship Id="rId304" Type="http://schemas.openxmlformats.org/officeDocument/2006/relationships/hyperlink" Target="https://scontent.xx.fbcdn.net/v/t1.0-9/s720x720/52451479_2531632293576361_7809102601215016960_n.jpg?_nc_cat=109&amp;_nc_ht=scontent.xx&amp;oh=eaf5bc61ae597d5114cea4293551f84b&amp;oe=5CE61F85" TargetMode="External" /><Relationship Id="rId305" Type="http://schemas.openxmlformats.org/officeDocument/2006/relationships/hyperlink" Target="https://scontent.xx.fbcdn.net/v/t1.0-9/10676261_1035431749805361_6053601088362444298_n.png?_nc_cat=110&amp;_nc_ht=scontent.xx&amp;oh=fcc7badf56a379af5cf18cb30604c246&amp;oe=5CEFDEA2" TargetMode="External" /><Relationship Id="rId306" Type="http://schemas.openxmlformats.org/officeDocument/2006/relationships/hyperlink" Target="https://scontent.xx.fbcdn.net/v/t31.0-8/s720x720/25532102_2103747466524444_2052960308549490663_o.jpg?_nc_cat=103&amp;_nc_ht=scontent.xx&amp;oh=6d1f5a81034df32618f85c45f39f4ec1&amp;oe=5CF853F6" TargetMode="External" /><Relationship Id="rId307" Type="http://schemas.openxmlformats.org/officeDocument/2006/relationships/hyperlink" Target="https://scontent.xx.fbcdn.net/v/t1.0-9/s720x720/12115860_1676954509216172_3298844366926234321_n.png?_nc_cat=102&amp;_nc_ht=scontent.xx&amp;oh=96057b336fbd56b3720ab6b268506525&amp;oe=5CE7104B" TargetMode="External" /><Relationship Id="rId308" Type="http://schemas.openxmlformats.org/officeDocument/2006/relationships/hyperlink" Target="https://scontent.xx.fbcdn.net/v/t1.0-9/s720x720/37712754_2150565578566450_8144774881175666688_o.jpg?_nc_cat=100&amp;_nc_ht=scontent.xx&amp;oh=6ad2e014703a9c8e3d75e9b38737ba03&amp;oe=5CE56893" TargetMode="External" /><Relationship Id="rId309" Type="http://schemas.openxmlformats.org/officeDocument/2006/relationships/hyperlink" Target="https://scontent.xx.fbcdn.net/v/t1.0-9/s720x720/41205974_1827811414002949_3913890004765507584_n.jpg?_nc_cat=100&amp;_nc_ht=scontent.xx&amp;oh=236d163a06ddb9f6ffe9ad8036fd59c1&amp;oe=5CE4EEEB" TargetMode="External" /><Relationship Id="rId310" Type="http://schemas.openxmlformats.org/officeDocument/2006/relationships/hyperlink" Target="https://scontent.xx.fbcdn.net/v/t31.0-8/s720x720/19787307_1393830020694584_2569940708917770444_o.jpg?_nc_cat=102&amp;_nc_ht=scontent.xx&amp;oh=5e14c400da6fca1180bcfc4501752df0&amp;oe=5CE8D988" TargetMode="External" /><Relationship Id="rId311" Type="http://schemas.openxmlformats.org/officeDocument/2006/relationships/hyperlink" Target="https://scontent.xx.fbcdn.net/v/t1.0-9/s851x315/38788478_537055546751590_4314731305272082432_o.jpg?_nc_cat=105&amp;_nc_ht=scontent.xx&amp;oh=7853b9254d6571c7e8169d71c1cb4c37&amp;oe=5CDEFCC2" TargetMode="External" /><Relationship Id="rId312" Type="http://schemas.openxmlformats.org/officeDocument/2006/relationships/hyperlink" Target="https://scontent.xx.fbcdn.net/v/t31.0-8/q82/s851x315/23000049_303174423516508_8501213019847317069_o.jpg?_nc_cat=101&amp;_nc_ht=scontent.xx&amp;oh=1aa866796299b0227960cf9168e660f2&amp;oe=5CF06BD4" TargetMode="External" /><Relationship Id="rId313" Type="http://schemas.openxmlformats.org/officeDocument/2006/relationships/hyperlink" Target="https://scontent.xx.fbcdn.net/v/t1.0-9/s720x720/45228703_559706284490983_6151087505169973248_n.jpg?_nc_cat=107&amp;_nc_ht=scontent.xx&amp;oh=3cc327a145d1bc3cb580cf8a61f16efb&amp;oe=5CF430FC" TargetMode="External" /><Relationship Id="rId314" Type="http://schemas.openxmlformats.org/officeDocument/2006/relationships/hyperlink" Target="https://scontent.xx.fbcdn.net/v/t1.0-9/q81/s720x720/13612169_1057140104365457_8116290178785388382_n.jpg?_nc_cat=110&amp;_nc_ht=scontent.xx&amp;oh=142f6fec8c9326c44c8c1384c3e78732&amp;oe=5CF4B581" TargetMode="External" /><Relationship Id="rId315" Type="http://schemas.openxmlformats.org/officeDocument/2006/relationships/hyperlink" Target="https://www.facebook.com/PrimeTimeRussia/" TargetMode="External" /><Relationship Id="rId316" Type="http://schemas.openxmlformats.org/officeDocument/2006/relationships/hyperlink" Target="https://www.facebook.com/RTAmerica/" TargetMode="External" /><Relationship Id="rId317" Type="http://schemas.openxmlformats.org/officeDocument/2006/relationships/hyperlink" Target="https://www.facebook.com/crosstalkrules/" TargetMode="External" /><Relationship Id="rId318" Type="http://schemas.openxmlformats.org/officeDocument/2006/relationships/hyperlink" Target="https://www.facebook.com/rtsportnews/" TargetMode="External" /><Relationship Id="rId319" Type="http://schemas.openxmlformats.org/officeDocument/2006/relationships/hyperlink" Target="https://www.facebook.com/ActualidadRT/" TargetMode="External" /><Relationship Id="rId320" Type="http://schemas.openxmlformats.org/officeDocument/2006/relationships/hyperlink" Target="https://www.facebook.com/rtarabic.ru/" TargetMode="External" /><Relationship Id="rId321" Type="http://schemas.openxmlformats.org/officeDocument/2006/relationships/hyperlink" Target="https://www.facebook.com/Occupy-Wall-Street-Community-352777161408936/" TargetMode="External" /><Relationship Id="rId322" Type="http://schemas.openxmlformats.org/officeDocument/2006/relationships/hyperlink" Target="https://www.facebook.com/moscowout/" TargetMode="External" /><Relationship Id="rId323" Type="http://schemas.openxmlformats.org/officeDocument/2006/relationships/hyperlink" Target="https://www.facebook.com/BreakingTheSet/" TargetMode="External" /><Relationship Id="rId324" Type="http://schemas.openxmlformats.org/officeDocument/2006/relationships/hyperlink" Target="https://www.facebook.com/GoingUndergroundRT/" TargetMode="External" /><Relationship Id="rId325" Type="http://schemas.openxmlformats.org/officeDocument/2006/relationships/hyperlink" Target="https://www.facebook.com/TechUpdateRT/" TargetMode="External" /><Relationship Id="rId326" Type="http://schemas.openxmlformats.org/officeDocument/2006/relationships/hyperlink" Target="https://www.facebook.com/RTUKnews/" TargetMode="External" /><Relationship Id="rId327" Type="http://schemas.openxmlformats.org/officeDocument/2006/relationships/hyperlink" Target="https://www.facebook.com/WatchingTheHawks/" TargetMode="External" /><Relationship Id="rId328" Type="http://schemas.openxmlformats.org/officeDocument/2006/relationships/hyperlink" Target="https://www.facebook.com/RTvids/" TargetMode="External" /><Relationship Id="rId329" Type="http://schemas.openxmlformats.org/officeDocument/2006/relationships/hyperlink" Target="https://www.facebook.com/StanCollymoreShow/" TargetMode="External" /><Relationship Id="rId330" Type="http://schemas.openxmlformats.org/officeDocument/2006/relationships/hyperlink" Target="https://www.facebook.com/XinhuaNewsAgency/" TargetMode="External" /><Relationship Id="rId331" Type="http://schemas.openxmlformats.org/officeDocument/2006/relationships/hyperlink" Target="https://www.facebook.com/RTnews/" TargetMode="External" /><Relationship Id="rId332" Type="http://schemas.openxmlformats.org/officeDocument/2006/relationships/hyperlink" Target="https://www.facebook.com/anissanaouai/" TargetMode="External" /><Relationship Id="rId333" Type="http://schemas.openxmlformats.org/officeDocument/2006/relationships/hyperlink" Target="https://www.facebook.com/OccupyWallSt/" TargetMode="External" /><Relationship Id="rId334" Type="http://schemas.openxmlformats.org/officeDocument/2006/relationships/hyperlink" Target="https://www.facebook.com/RTDocumentary/" TargetMode="External" /><Relationship Id="rId335" Type="http://schemas.openxmlformats.org/officeDocument/2006/relationships/hyperlink" Target="https://www.facebook.com/WorldsApart.RT/" TargetMode="External" /><Relationship Id="rId336" Type="http://schemas.openxmlformats.org/officeDocument/2006/relationships/hyperlink" Target="https://www.facebook.com/detainedvoices/" TargetMode="External" /><Relationship Id="rId337" Type="http://schemas.openxmlformats.org/officeDocument/2006/relationships/hyperlink" Target="https://www.facebook.com/RealMariaFinoshina/" TargetMode="External" /><Relationship Id="rId338" Type="http://schemas.openxmlformats.org/officeDocument/2006/relationships/hyperlink" Target="https://www.facebook.com/Mauricio-Ampuero-292885458050/" TargetMode="External" /><Relationship Id="rId339" Type="http://schemas.openxmlformats.org/officeDocument/2006/relationships/hyperlink" Target="https://www.facebook.com/mexicanoenrusia/" TargetMode="External" /><Relationship Id="rId340" Type="http://schemas.openxmlformats.org/officeDocument/2006/relationships/hyperlink" Target="https://www.facebook.com/elZoomRT/" TargetMode="External" /><Relationship Id="rId341" Type="http://schemas.openxmlformats.org/officeDocument/2006/relationships/hyperlink" Target="https://www.facebook.com/KeiserReportES/" TargetMode="External" /><Relationship Id="rId342" Type="http://schemas.openxmlformats.org/officeDocument/2006/relationships/hyperlink" Target="https://www.facebook.com/esRTmedia/" TargetMode="External" /><Relationship Id="rId343" Type="http://schemas.openxmlformats.org/officeDocument/2006/relationships/hyperlink" Target="https://www.facebook.com/RTdocumentales/" TargetMode="External" /><Relationship Id="rId344" Type="http://schemas.openxmlformats.org/officeDocument/2006/relationships/hyperlink" Target="https://www.facebook.com/Mar&#237;a-Rodr&#237;guez-Abalde-120911184697046/" TargetMode="External" /><Relationship Id="rId345" Type="http://schemas.openxmlformats.org/officeDocument/2006/relationships/hyperlink" Target="https://www.facebook.com/RtMadrid/" TargetMode="External" /><Relationship Id="rId346" Type="http://schemas.openxmlformats.org/officeDocument/2006/relationships/hyperlink" Target="https://www.facebook.com/RTviral/" TargetMode="External" /><Relationship Id="rId347" Type="http://schemas.openxmlformats.org/officeDocument/2006/relationships/hyperlink" Target="https://www.facebook.com/MariaStarostinaTV/" TargetMode="External" /><Relationship Id="rId348" Type="http://schemas.openxmlformats.org/officeDocument/2006/relationships/hyperlink" Target="https://www.facebook.com/RTfuturo/" TargetMode="External" /><Relationship Id="rId349" Type="http://schemas.openxmlformats.org/officeDocument/2006/relationships/hyperlink" Target="https://www.facebook.com/JournalistAbbyMartin/" TargetMode="External" /><Relationship Id="rId350" Type="http://schemas.openxmlformats.org/officeDocument/2006/relationships/hyperlink" Target="https://www.facebook.com/LeeCampComedian/" TargetMode="External" /><Relationship Id="rId351" Type="http://schemas.openxmlformats.org/officeDocument/2006/relationships/hyperlink" Target="https://www.facebook.com/redactedtonight/" TargetMode="External" /><Relationship Id="rId352" Type="http://schemas.openxmlformats.org/officeDocument/2006/relationships/hyperlink" Target="https://www.facebook.com/rtdeutsch/" TargetMode="External" /><Relationship Id="rId353" Type="http://schemas.openxmlformats.org/officeDocument/2006/relationships/hyperlink" Target="https://www.facebook.com/JournalistManuelRapalo/" TargetMode="External" /><Relationship Id="rId354" Type="http://schemas.openxmlformats.org/officeDocument/2006/relationships/hyperlink" Target="https://www.facebook.com/jesseventura/" TargetMode="External" /><Relationship Id="rId355" Type="http://schemas.openxmlformats.org/officeDocument/2006/relationships/hyperlink" Target="https://www.facebook.com/SimoneReports/" TargetMode="External" /><Relationship Id="rId356" Type="http://schemas.openxmlformats.org/officeDocument/2006/relationships/hyperlink" Target="https://www.facebook.com/AlexeyYaroshevsky/" TargetMode="External" /><Relationship Id="rId357" Type="http://schemas.openxmlformats.org/officeDocument/2006/relationships/hyperlink" Target="https://www.facebook.com/OnContactRT/" TargetMode="External" /><Relationship Id="rId358" Type="http://schemas.openxmlformats.org/officeDocument/2006/relationships/hyperlink" Target="https://www.facebook.com/LarryKing/" TargetMode="External" /><Relationship Id="rId359" Type="http://schemas.openxmlformats.org/officeDocument/2006/relationships/hyperlink" Target="https://www.facebook.com/Oratv/" TargetMode="External" /><Relationship Id="rId360" Type="http://schemas.openxmlformats.org/officeDocument/2006/relationships/hyperlink" Target="https://www.facebook.com/ThomHartmannProgram/" TargetMode="External" /><Relationship Id="rId361" Type="http://schemas.openxmlformats.org/officeDocument/2006/relationships/hyperlink" Target="https://www.facebook.com/pages/The-Big-Picture-with-Thom-Hartmann/190992137602967" TargetMode="External" /><Relationship Id="rId362" Type="http://schemas.openxmlformats.org/officeDocument/2006/relationships/hyperlink" Target="https://www.facebook.com/edschultzshow/" TargetMode="External" /><Relationship Id="rId363" Type="http://schemas.openxmlformats.org/officeDocument/2006/relationships/hyperlink" Target="https://www.facebook.com/ameeradavid7/" TargetMode="External" /><Relationship Id="rId364" Type="http://schemas.openxmlformats.org/officeDocument/2006/relationships/hyperlink" Target="https://www.facebook.com/BoomBustRT/" TargetMode="External" /><Relationship Id="rId365" Type="http://schemas.openxmlformats.org/officeDocument/2006/relationships/hyperlink" Target="https://www.facebook.com/erinade2020/" TargetMode="External" /><Relationship Id="rId366" Type="http://schemas.openxmlformats.org/officeDocument/2006/relationships/hyperlink" Target="https://www.facebook.com/harrison.writedowns/" TargetMode="External" /><Relationship Id="rId367" Type="http://schemas.openxmlformats.org/officeDocument/2006/relationships/hyperlink" Target="https://www.facebook.com/abbyfeldmanlive/" TargetMode="External" /><Relationship Id="rId368" Type="http://schemas.openxmlformats.org/officeDocument/2006/relationships/hyperlink" Target="https://www.facebook.com/manilachanreports/" TargetMode="External" /><Relationship Id="rId369" Type="http://schemas.openxmlformats.org/officeDocument/2006/relationships/hyperlink" Target="https://www.facebook.com/KeiserReport/" TargetMode="External" /><Relationship Id="rId370" Type="http://schemas.openxmlformats.org/officeDocument/2006/relationships/hyperlink" Target="https://www.facebook.com/ICYMIvideo/" TargetMode="External" /><Relationship Id="rId371" Type="http://schemas.openxmlformats.org/officeDocument/2006/relationships/hyperlink" Target="https://www.facebook.com/360RT/" TargetMode="External" /><Relationship Id="rId372" Type="http://schemas.openxmlformats.org/officeDocument/2006/relationships/hyperlink" Target="https://www.facebook.com/LarryKingNow/" TargetMode="External" /><Relationship Id="rId373" Type="http://schemas.openxmlformats.org/officeDocument/2006/relationships/hyperlink" Target="https://www.facebook.com/Ruptly/" TargetMode="External" /><Relationship Id="rId374" Type="http://schemas.openxmlformats.org/officeDocument/2006/relationships/hyperlink" Target="https://www.facebook.com/StarmusFestival/" TargetMode="External" /><Relationship Id="rId375" Type="http://schemas.openxmlformats.org/officeDocument/2006/relationships/hyperlink" Target="https://www.facebook.com/RTRussian/" TargetMode="External" /><Relationship Id="rId376" Type="http://schemas.openxmlformats.org/officeDocument/2006/relationships/hyperlink" Target="https://www.facebook.com/therealjfod/" TargetMode="External" /><Relationship Id="rId377" Type="http://schemas.openxmlformats.org/officeDocument/2006/relationships/hyperlink" Target="https://www.facebook.com/TheResident/" TargetMode="External" /><Relationship Id="rId378" Type="http://schemas.openxmlformats.org/officeDocument/2006/relationships/hyperlink" Target="https://www.facebook.com/rtamericaslawyer/" TargetMode="External" /><Relationship Id="rId379" Type="http://schemas.openxmlformats.org/officeDocument/2006/relationships/hyperlink" Target="https://www.facebook.com/natasha.sweatte/" TargetMode="External" /><Relationship Id="rId380" Type="http://schemas.openxmlformats.org/officeDocument/2006/relationships/hyperlink" Target="https://www.facebook.com/Romanovs100/" TargetMode="External" /><Relationship Id="rId381" Type="http://schemas.openxmlformats.org/officeDocument/2006/relationships/hyperlink" Target="https://www.facebook.com/NSamizdat/" TargetMode="External" /><Relationship Id="rId382" Type="http://schemas.openxmlformats.org/officeDocument/2006/relationships/hyperlink" Target="https://www.facebook.com/RTQusara/" TargetMode="External" /><Relationship Id="rId383" Type="http://schemas.openxmlformats.org/officeDocument/2006/relationships/hyperlink" Target="https://www.facebook.com/karina.hassan.rt/" TargetMode="External" /><Relationship Id="rId384" Type="http://schemas.openxmlformats.org/officeDocument/2006/relationships/hyperlink" Target="https://www.facebook.com/RTArtOfLife/" TargetMode="External" /><Relationship Id="rId385" Type="http://schemas.openxmlformats.org/officeDocument/2006/relationships/hyperlink" Target="https://www.facebook.com/RTDru/" TargetMode="External" /><Relationship Id="rId386" Type="http://schemas.openxmlformats.org/officeDocument/2006/relationships/hyperlink" Target="https://www.facebook.com/RT.InoTV/" TargetMode="External" /><Relationship Id="rId387" Type="http://schemas.openxmlformats.org/officeDocument/2006/relationships/hyperlink" Target="https://www.facebook.com/RTFrance/" TargetMode="External" /><Relationship Id="rId388" Type="http://schemas.openxmlformats.org/officeDocument/2006/relationships/hyperlink" Target="https://www.facebook.com/FactsRT/" TargetMode="External" /><Relationship Id="rId389" Type="http://schemas.openxmlformats.org/officeDocument/2006/relationships/hyperlink" Target="https://www.facebook.com/RTPlayArabic/" TargetMode="External" /><Relationship Id="rId390" Type="http://schemas.openxmlformats.org/officeDocument/2006/relationships/hyperlink" Target="https://www.facebook.com/RTPanorama/" TargetMode="External" /><Relationship Id="rId391" Type="http://schemas.openxmlformats.org/officeDocument/2006/relationships/hyperlink" Target="https://www.facebook.com/RTRihla/" TargetMode="External" /><Relationship Id="rId392" Type="http://schemas.openxmlformats.org/officeDocument/2006/relationships/hyperlink" Target="https://www.facebook.com/rtarabic.sport/" TargetMode="External" /><Relationship Id="rId393" Type="http://schemas.openxmlformats.org/officeDocument/2006/relationships/hyperlink" Target="https://www.facebook.com/RTArabicKnowledge/" TargetMode="External" /><Relationship Id="rId394" Type="http://schemas.openxmlformats.org/officeDocument/2006/relationships/hyperlink" Target="https://www.facebook.com/rtonlinearabic/" TargetMode="External" /><Relationship Id="rId395" Type="http://schemas.openxmlformats.org/officeDocument/2006/relationships/hyperlink" Target="https://www.facebook.com/RTDocFilms/" TargetMode="External" /><Relationship Id="rId396" Type="http://schemas.openxmlformats.org/officeDocument/2006/relationships/hyperlink" Target="http://rt.com/" TargetMode="External" /><Relationship Id="rId397" Type="http://schemas.openxmlformats.org/officeDocument/2006/relationships/hyperlink" Target="http://rt.com/" TargetMode="External" /><Relationship Id="rId398" Type="http://schemas.openxmlformats.org/officeDocument/2006/relationships/hyperlink" Target="https://www.rt.com/shows/crosstalk/" TargetMode="External" /><Relationship Id="rId399" Type="http://schemas.openxmlformats.org/officeDocument/2006/relationships/hyperlink" Target="http://rt.com/sport" TargetMode="External" /><Relationship Id="rId400" Type="http://schemas.openxmlformats.org/officeDocument/2006/relationships/hyperlink" Target="https://actualidad.rt.com/" TargetMode="External" /><Relationship Id="rId401" Type="http://schemas.openxmlformats.org/officeDocument/2006/relationships/hyperlink" Target="http://arabic.rt.com/" TargetMode="External" /><Relationship Id="rId402" Type="http://schemas.openxmlformats.org/officeDocument/2006/relationships/hyperlink" Target="http://rt.com/About_Us/Programmes/Moscow_Out.html" TargetMode="External" /><Relationship Id="rId403" Type="http://schemas.openxmlformats.org/officeDocument/2006/relationships/hyperlink" Target="https://www.rt.com/shows/going-underground/" TargetMode="External" /><Relationship Id="rId404" Type="http://schemas.openxmlformats.org/officeDocument/2006/relationships/hyperlink" Target="http://rt.com/shows/technology-update/" TargetMode="External" /><Relationship Id="rId405" Type="http://schemas.openxmlformats.org/officeDocument/2006/relationships/hyperlink" Target="https://www.rt.com/uk/" TargetMode="External" /><Relationship Id="rId406" Type="http://schemas.openxmlformats.org/officeDocument/2006/relationships/hyperlink" Target="http://rt.com/shows/watching-the-hawks/" TargetMode="External" /><Relationship Id="rId407" Type="http://schemas.openxmlformats.org/officeDocument/2006/relationships/hyperlink" Target="https://www.instagram.com/rtplaysocial/" TargetMode="External" /><Relationship Id="rId408" Type="http://schemas.openxmlformats.org/officeDocument/2006/relationships/hyperlink" Target="https://goo.gl/qDm8dE" TargetMode="External" /><Relationship Id="rId409" Type="http://schemas.openxmlformats.org/officeDocument/2006/relationships/hyperlink" Target="http://news.cn/english/" TargetMode="External" /><Relationship Id="rId410" Type="http://schemas.openxmlformats.org/officeDocument/2006/relationships/hyperlink" Target="https://www.rt.com/" TargetMode="External" /><Relationship Id="rId411" Type="http://schemas.openxmlformats.org/officeDocument/2006/relationships/hyperlink" Target="https://twitter.com/AnissaNow" TargetMode="External" /><Relationship Id="rId412" Type="http://schemas.openxmlformats.org/officeDocument/2006/relationships/hyperlink" Target="https://detainedvoices.wordpress.com/" TargetMode="External" /><Relationship Id="rId413" Type="http://schemas.openxmlformats.org/officeDocument/2006/relationships/hyperlink" Target="http://twitter.com/MFinoshina_RT" TargetMode="External" /><Relationship Id="rId414" Type="http://schemas.openxmlformats.org/officeDocument/2006/relationships/hyperlink" Target="http://youtube.com/MauricioAmpuero" TargetMode="External" /><Relationship Id="rId415" Type="http://schemas.openxmlformats.org/officeDocument/2006/relationships/hyperlink" Target="http://www.youtube.com/channel/UCgGjQtyA50vAv7xU9XYu-uA" TargetMode="External" /><Relationship Id="rId416" Type="http://schemas.openxmlformats.org/officeDocument/2006/relationships/hyperlink" Target="http://actualidad.rt.com/programas/zoom" TargetMode="External" /><Relationship Id="rId417" Type="http://schemas.openxmlformats.org/officeDocument/2006/relationships/hyperlink" Target="https://actualidad.rt.com/programas/keiser_report" TargetMode="External" /><Relationship Id="rId418" Type="http://schemas.openxmlformats.org/officeDocument/2006/relationships/hyperlink" Target="http://actualidad.rt.com/" TargetMode="External" /><Relationship Id="rId419" Type="http://schemas.openxmlformats.org/officeDocument/2006/relationships/hyperlink" Target="https://actualidad.rt.com/programas/especial" TargetMode="External" /><Relationship Id="rId420" Type="http://schemas.openxmlformats.org/officeDocument/2006/relationships/hyperlink" Target="http://www.youtube.com/mariarodriguezabalde" TargetMode="External" /><Relationship Id="rId421" Type="http://schemas.openxmlformats.org/officeDocument/2006/relationships/hyperlink" Target="http://actualidad.rt.com/" TargetMode="External" /><Relationship Id="rId422" Type="http://schemas.openxmlformats.org/officeDocument/2006/relationships/hyperlink" Target="https://actualidad.rt.com/viral" TargetMode="External" /><Relationship Id="rId423" Type="http://schemas.openxmlformats.org/officeDocument/2006/relationships/hyperlink" Target="http://www.theempirefiles.tv/" TargetMode="External" /><Relationship Id="rId424" Type="http://schemas.openxmlformats.org/officeDocument/2006/relationships/hyperlink" Target="http://www.leecamp.net/" TargetMode="External" /><Relationship Id="rId425" Type="http://schemas.openxmlformats.org/officeDocument/2006/relationships/hyperlink" Target="http://bit.ly/RedactedTonight" TargetMode="External" /><Relationship Id="rId426" Type="http://schemas.openxmlformats.org/officeDocument/2006/relationships/hyperlink" Target="https://deutsch.rt.com/" TargetMode="External" /><Relationship Id="rId427" Type="http://schemas.openxmlformats.org/officeDocument/2006/relationships/hyperlink" Target="http://twitter.com/Manuel_Rapalo" TargetMode="External" /><Relationship Id="rId428" Type="http://schemas.openxmlformats.org/officeDocument/2006/relationships/hyperlink" Target="http://amzn.to/2bRU891" TargetMode="External" /><Relationship Id="rId429" Type="http://schemas.openxmlformats.org/officeDocument/2006/relationships/hyperlink" Target="http://www.simonedelrosario.com/" TargetMode="External" /><Relationship Id="rId430" Type="http://schemas.openxmlformats.org/officeDocument/2006/relationships/hyperlink" Target="http://www.rt.com/sport" TargetMode="External" /><Relationship Id="rId431" Type="http://schemas.openxmlformats.org/officeDocument/2006/relationships/hyperlink" Target="http://www.ora.tv/larrykingnow" TargetMode="External" /><Relationship Id="rId432" Type="http://schemas.openxmlformats.org/officeDocument/2006/relationships/hyperlink" Target="http://www.thomhartmann.com/" TargetMode="External" /><Relationship Id="rId433" Type="http://schemas.openxmlformats.org/officeDocument/2006/relationships/hyperlink" Target="http://www.twitter.com/ameeradavid" TargetMode="External" /><Relationship Id="rId434" Type="http://schemas.openxmlformats.org/officeDocument/2006/relationships/hyperlink" Target="https://www.youtube.com/user/BoomBustRT" TargetMode="External" /><Relationship Id="rId435" Type="http://schemas.openxmlformats.org/officeDocument/2006/relationships/hyperlink" Target="https://www.youtube.com/user/BoomBustRT" TargetMode="External" /><Relationship Id="rId436" Type="http://schemas.openxmlformats.org/officeDocument/2006/relationships/hyperlink" Target="https://pro.creditwritedowns.com/" TargetMode="External" /><Relationship Id="rId437" Type="http://schemas.openxmlformats.org/officeDocument/2006/relationships/hyperlink" Target="http://www.abbyfeldman.com/" TargetMode="External" /><Relationship Id="rId438" Type="http://schemas.openxmlformats.org/officeDocument/2006/relationships/hyperlink" Target="http://rt.com/bulletin-board/rt-america/" TargetMode="External" /><Relationship Id="rId439" Type="http://schemas.openxmlformats.org/officeDocument/2006/relationships/hyperlink" Target="http://rt.com/programs/keiser-report/" TargetMode="External" /><Relationship Id="rId440" Type="http://schemas.openxmlformats.org/officeDocument/2006/relationships/hyperlink" Target="https://www.rt.com/shows/icymi-with-polly-boiko/" TargetMode="External" /><Relationship Id="rId441" Type="http://schemas.openxmlformats.org/officeDocument/2006/relationships/hyperlink" Target="https://www.rt.com/360/" TargetMode="External" /><Relationship Id="rId442" Type="http://schemas.openxmlformats.org/officeDocument/2006/relationships/hyperlink" Target="http://rt.com/Shows/Larry-King-Now" TargetMode="External" /><Relationship Id="rId443" Type="http://schemas.openxmlformats.org/officeDocument/2006/relationships/hyperlink" Target="http://video.ruptly.tv/" TargetMode="External" /><Relationship Id="rId444" Type="http://schemas.openxmlformats.org/officeDocument/2006/relationships/hyperlink" Target="http://www.starmus.com/" TargetMode="External" /><Relationship Id="rId445" Type="http://schemas.openxmlformats.org/officeDocument/2006/relationships/hyperlink" Target="http://livefromouterspace.com/" TargetMode="External" /><Relationship Id="rId446" Type="http://schemas.openxmlformats.org/officeDocument/2006/relationships/hyperlink" Target="http://www.theresident.net/" TargetMode="External" /><Relationship Id="rId447" Type="http://schemas.openxmlformats.org/officeDocument/2006/relationships/hyperlink" Target="https://www.natashasweatte.com/" TargetMode="External" /><Relationship Id="rId448" Type="http://schemas.openxmlformats.org/officeDocument/2006/relationships/hyperlink" Target="https://www.newsamizdat.com/" TargetMode="External" /><Relationship Id="rId449" Type="http://schemas.openxmlformats.org/officeDocument/2006/relationships/hyperlink" Target="http://arabic.rt.com/prg/program/595360" TargetMode="External" /><Relationship Id="rId450" Type="http://schemas.openxmlformats.org/officeDocument/2006/relationships/hyperlink" Target="https://arabic.rt.com/persons/10598-%D9%83%D8%A7%D8%B1%D9%8A%D9%86%D8%A7_%D8%AD%D8%B3%D9%86/" TargetMode="External" /><Relationship Id="rId451" Type="http://schemas.openxmlformats.org/officeDocument/2006/relationships/hyperlink" Target="https://arabic.rt.com/prg/program/819272" TargetMode="External" /><Relationship Id="rId452" Type="http://schemas.openxmlformats.org/officeDocument/2006/relationships/hyperlink" Target="http://doc.rt.com/" TargetMode="External" /><Relationship Id="rId453" Type="http://schemas.openxmlformats.org/officeDocument/2006/relationships/hyperlink" Target="http://inotv.rt.com/" TargetMode="External" /><Relationship Id="rId454" Type="http://schemas.openxmlformats.org/officeDocument/2006/relationships/hyperlink" Target="https://russian.rt.com/fiction_fact" TargetMode="External" /><Relationship Id="rId455" Type="http://schemas.openxmlformats.org/officeDocument/2006/relationships/hyperlink" Target="http://arabic.rt.com/prg/program/10516/" TargetMode="External" /><Relationship Id="rId456" Type="http://schemas.openxmlformats.org/officeDocument/2006/relationships/hyperlink" Target="http://arabic.rt.com/prg/program/10616/" TargetMode="External" /><Relationship Id="rId457" Type="http://schemas.openxmlformats.org/officeDocument/2006/relationships/hyperlink" Target="https://arabic.rt.com/sport/" TargetMode="External" /><Relationship Id="rId458" Type="http://schemas.openxmlformats.org/officeDocument/2006/relationships/hyperlink" Target="https://arabic.rt.com/varieties/" TargetMode="External" /><Relationship Id="rId459" Type="http://schemas.openxmlformats.org/officeDocument/2006/relationships/hyperlink" Target="http://catalog.rt.com/ar/" TargetMode="External" /><Relationship Id="rId460" Type="http://schemas.openxmlformats.org/officeDocument/2006/relationships/comments" Target="../comments2.xml" /><Relationship Id="rId461" Type="http://schemas.openxmlformats.org/officeDocument/2006/relationships/vmlDrawing" Target="../drawings/vmlDrawing2.vml" /><Relationship Id="rId462" Type="http://schemas.openxmlformats.org/officeDocument/2006/relationships/table" Target="../tables/table2.xml" /><Relationship Id="rId4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89"/>
  <sheetViews>
    <sheetView workbookViewId="0" topLeftCell="A1">
      <pane xSplit="2" ySplit="2" topLeftCell="C3" activePane="bottomRight" state="frozen"/>
      <selection pane="topRight" activeCell="C1" sqref="C1"/>
      <selection pane="bottomLeft" activeCell="A3" sqref="A3"/>
      <selection pane="bottomRight" activeCell="A2" sqref="A2:AC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1.140625" style="0" bestFit="1" customWidth="1"/>
    <col min="21" max="21" width="21.7109375" style="0" bestFit="1" customWidth="1"/>
    <col min="22" max="22" width="27.421875" style="0" bestFit="1" customWidth="1"/>
    <col min="23" max="23" width="22.57421875" style="0" bestFit="1" customWidth="1"/>
    <col min="24" max="24" width="28.421875" style="0" bestFit="1" customWidth="1"/>
    <col min="25" max="25" width="34.7109375" style="0" bestFit="1" customWidth="1"/>
    <col min="26" max="26" width="38.00390625" style="0" bestFit="1" customWidth="1"/>
    <col min="27" max="27" width="18.57421875" style="0" bestFit="1" customWidth="1"/>
    <col min="28" max="28" width="22.28125" style="0" bestFit="1" customWidth="1"/>
    <col min="29" max="29" width="15.7109375" style="0" bestFit="1" customWidth="1"/>
  </cols>
  <sheetData>
    <row r="1" spans="3:14" ht="15">
      <c r="C1" s="16" t="s">
        <v>39</v>
      </c>
      <c r="D1" s="17"/>
      <c r="E1" s="17"/>
      <c r="F1" s="17"/>
      <c r="G1" s="16"/>
      <c r="H1" s="14" t="s">
        <v>43</v>
      </c>
      <c r="I1" s="51"/>
      <c r="J1" s="51"/>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t="s">
        <v>1254</v>
      </c>
      <c r="S2" s="13" t="s">
        <v>1266</v>
      </c>
      <c r="T2" s="13" t="s">
        <v>1267</v>
      </c>
      <c r="U2" s="53" t="s">
        <v>1408</v>
      </c>
      <c r="V2" s="53" t="s">
        <v>1409</v>
      </c>
      <c r="W2" s="53" t="s">
        <v>1410</v>
      </c>
      <c r="X2" s="53" t="s">
        <v>1411</v>
      </c>
      <c r="Y2" s="53" t="s">
        <v>1412</v>
      </c>
      <c r="Z2" s="53" t="s">
        <v>1413</v>
      </c>
      <c r="AA2" s="53" t="s">
        <v>1414</v>
      </c>
      <c r="AB2" s="53" t="s">
        <v>1415</v>
      </c>
      <c r="AC2" s="53" t="s">
        <v>1416</v>
      </c>
    </row>
    <row r="3" spans="1:29" ht="15" customHeight="1">
      <c r="A3" s="66" t="s">
        <v>202</v>
      </c>
      <c r="B3" s="66" t="s">
        <v>235</v>
      </c>
      <c r="C3" s="67" t="s">
        <v>1502</v>
      </c>
      <c r="D3" s="68">
        <v>3</v>
      </c>
      <c r="E3" s="69"/>
      <c r="F3" s="70">
        <v>50</v>
      </c>
      <c r="G3" s="67"/>
      <c r="H3" s="71"/>
      <c r="I3" s="72"/>
      <c r="J3" s="72"/>
      <c r="K3" s="34" t="s">
        <v>65</v>
      </c>
      <c r="L3" s="73">
        <v>3</v>
      </c>
      <c r="M3" s="73"/>
      <c r="N3" s="74"/>
      <c r="O3" s="80" t="s">
        <v>283</v>
      </c>
      <c r="P3" s="80" t="s">
        <v>284</v>
      </c>
      <c r="Q3" s="80" t="s">
        <v>285</v>
      </c>
      <c r="R3">
        <v>1</v>
      </c>
      <c r="S3" s="80" t="str">
        <f>REPLACE(INDEX(GroupVertices[Group],MATCH(Edges[[#This Row],[Vertex 1]],GroupVertices[Vertex],0)),1,1,"")</f>
        <v>5</v>
      </c>
      <c r="T3" s="80" t="str">
        <f>REPLACE(INDEX(GroupVertices[Group],MATCH(Edges[[#This Row],[Vertex 2]],GroupVertices[Vertex],0)),1,1,"")</f>
        <v>2</v>
      </c>
      <c r="U3" s="34"/>
      <c r="V3" s="34"/>
      <c r="W3" s="34"/>
      <c r="X3" s="34"/>
      <c r="Y3" s="34"/>
      <c r="Z3" s="34"/>
      <c r="AA3" s="34"/>
      <c r="AB3" s="34"/>
      <c r="AC3" s="34"/>
    </row>
    <row r="4" spans="1:29" ht="15" customHeight="1">
      <c r="A4" s="66" t="s">
        <v>203</v>
      </c>
      <c r="B4" s="66" t="s">
        <v>202</v>
      </c>
      <c r="C4" s="67" t="s">
        <v>1502</v>
      </c>
      <c r="D4" s="68">
        <v>3</v>
      </c>
      <c r="E4" s="69"/>
      <c r="F4" s="70">
        <v>50</v>
      </c>
      <c r="G4" s="67"/>
      <c r="H4" s="71"/>
      <c r="I4" s="72"/>
      <c r="J4" s="72"/>
      <c r="K4" s="34" t="s">
        <v>65</v>
      </c>
      <c r="L4" s="79">
        <v>4</v>
      </c>
      <c r="M4" s="79"/>
      <c r="N4" s="74"/>
      <c r="O4" s="81" t="s">
        <v>283</v>
      </c>
      <c r="P4" s="81" t="s">
        <v>284</v>
      </c>
      <c r="Q4" s="81" t="s">
        <v>285</v>
      </c>
      <c r="R4">
        <v>1</v>
      </c>
      <c r="S4" s="80" t="str">
        <f>REPLACE(INDEX(GroupVertices[Group],MATCH(Edges[[#This Row],[Vertex 1]],GroupVertices[Vertex],0)),1,1,"")</f>
        <v>5</v>
      </c>
      <c r="T4" s="80" t="str">
        <f>REPLACE(INDEX(GroupVertices[Group],MATCH(Edges[[#This Row],[Vertex 2]],GroupVertices[Vertex],0)),1,1,"")</f>
        <v>5</v>
      </c>
      <c r="U4" s="34"/>
      <c r="V4" s="34"/>
      <c r="W4" s="34"/>
      <c r="X4" s="34"/>
      <c r="Y4" s="34"/>
      <c r="Z4" s="34"/>
      <c r="AA4" s="34"/>
      <c r="AB4" s="34"/>
      <c r="AC4" s="34"/>
    </row>
    <row r="5" spans="1:29" ht="15">
      <c r="A5" s="66" t="s">
        <v>204</v>
      </c>
      <c r="B5" s="66" t="s">
        <v>202</v>
      </c>
      <c r="C5" s="67" t="s">
        <v>1502</v>
      </c>
      <c r="D5" s="68">
        <v>3</v>
      </c>
      <c r="E5" s="69"/>
      <c r="F5" s="70">
        <v>50</v>
      </c>
      <c r="G5" s="67"/>
      <c r="H5" s="71"/>
      <c r="I5" s="72"/>
      <c r="J5" s="72"/>
      <c r="K5" s="34" t="s">
        <v>65</v>
      </c>
      <c r="L5" s="79">
        <v>5</v>
      </c>
      <c r="M5" s="79"/>
      <c r="N5" s="74"/>
      <c r="O5" s="81" t="s">
        <v>283</v>
      </c>
      <c r="P5" s="81" t="s">
        <v>284</v>
      </c>
      <c r="Q5" s="81" t="s">
        <v>285</v>
      </c>
      <c r="R5">
        <v>1</v>
      </c>
      <c r="S5" s="80" t="str">
        <f>REPLACE(INDEX(GroupVertices[Group],MATCH(Edges[[#This Row],[Vertex 1]],GroupVertices[Vertex],0)),1,1,"")</f>
        <v>1</v>
      </c>
      <c r="T5" s="80" t="str">
        <f>REPLACE(INDEX(GroupVertices[Group],MATCH(Edges[[#This Row],[Vertex 2]],GroupVertices[Vertex],0)),1,1,"")</f>
        <v>5</v>
      </c>
      <c r="U5" s="34"/>
      <c r="V5" s="34"/>
      <c r="W5" s="34"/>
      <c r="X5" s="34"/>
      <c r="Y5" s="34"/>
      <c r="Z5" s="34"/>
      <c r="AA5" s="34"/>
      <c r="AB5" s="34"/>
      <c r="AC5" s="34"/>
    </row>
    <row r="6" spans="1:29" ht="15">
      <c r="A6" s="66" t="s">
        <v>205</v>
      </c>
      <c r="B6" s="66" t="s">
        <v>202</v>
      </c>
      <c r="C6" s="67" t="s">
        <v>1502</v>
      </c>
      <c r="D6" s="68">
        <v>3</v>
      </c>
      <c r="E6" s="69"/>
      <c r="F6" s="70">
        <v>50</v>
      </c>
      <c r="G6" s="67"/>
      <c r="H6" s="71"/>
      <c r="I6" s="72"/>
      <c r="J6" s="72"/>
      <c r="K6" s="34" t="s">
        <v>65</v>
      </c>
      <c r="L6" s="79">
        <v>6</v>
      </c>
      <c r="M6" s="79"/>
      <c r="N6" s="74"/>
      <c r="O6" s="81" t="s">
        <v>283</v>
      </c>
      <c r="P6" s="81" t="s">
        <v>284</v>
      </c>
      <c r="Q6" s="81" t="s">
        <v>285</v>
      </c>
      <c r="R6">
        <v>1</v>
      </c>
      <c r="S6" s="80" t="str">
        <f>REPLACE(INDEX(GroupVertices[Group],MATCH(Edges[[#This Row],[Vertex 1]],GroupVertices[Vertex],0)),1,1,"")</f>
        <v>3</v>
      </c>
      <c r="T6" s="80" t="str">
        <f>REPLACE(INDEX(GroupVertices[Group],MATCH(Edges[[#This Row],[Vertex 2]],GroupVertices[Vertex],0)),1,1,"")</f>
        <v>5</v>
      </c>
      <c r="U6" s="34"/>
      <c r="V6" s="34"/>
      <c r="W6" s="34"/>
      <c r="X6" s="34"/>
      <c r="Y6" s="34"/>
      <c r="Z6" s="34"/>
      <c r="AA6" s="34"/>
      <c r="AB6" s="34"/>
      <c r="AC6" s="34"/>
    </row>
    <row r="7" spans="1:29" ht="15">
      <c r="A7" s="66" t="s">
        <v>206</v>
      </c>
      <c r="B7" s="66" t="s">
        <v>202</v>
      </c>
      <c r="C7" s="67" t="s">
        <v>1502</v>
      </c>
      <c r="D7" s="68">
        <v>3</v>
      </c>
      <c r="E7" s="69"/>
      <c r="F7" s="70">
        <v>50</v>
      </c>
      <c r="G7" s="67"/>
      <c r="H7" s="71"/>
      <c r="I7" s="72"/>
      <c r="J7" s="72"/>
      <c r="K7" s="34" t="s">
        <v>65</v>
      </c>
      <c r="L7" s="79">
        <v>7</v>
      </c>
      <c r="M7" s="79"/>
      <c r="N7" s="74"/>
      <c r="O7" s="81" t="s">
        <v>283</v>
      </c>
      <c r="P7" s="81" t="s">
        <v>284</v>
      </c>
      <c r="Q7" s="81" t="s">
        <v>285</v>
      </c>
      <c r="R7">
        <v>1</v>
      </c>
      <c r="S7" s="80" t="str">
        <f>REPLACE(INDEX(GroupVertices[Group],MATCH(Edges[[#This Row],[Vertex 1]],GroupVertices[Vertex],0)),1,1,"")</f>
        <v>4</v>
      </c>
      <c r="T7" s="80" t="str">
        <f>REPLACE(INDEX(GroupVertices[Group],MATCH(Edges[[#This Row],[Vertex 2]],GroupVertices[Vertex],0)),1,1,"")</f>
        <v>5</v>
      </c>
      <c r="U7" s="34"/>
      <c r="V7" s="34"/>
      <c r="W7" s="34"/>
      <c r="X7" s="34"/>
      <c r="Y7" s="34"/>
      <c r="Z7" s="34"/>
      <c r="AA7" s="34"/>
      <c r="AB7" s="34"/>
      <c r="AC7" s="34"/>
    </row>
    <row r="8" spans="1:29" ht="15">
      <c r="A8" s="66" t="s">
        <v>207</v>
      </c>
      <c r="B8" s="66" t="s">
        <v>202</v>
      </c>
      <c r="C8" s="67" t="s">
        <v>1502</v>
      </c>
      <c r="D8" s="68">
        <v>3</v>
      </c>
      <c r="E8" s="69"/>
      <c r="F8" s="70">
        <v>50</v>
      </c>
      <c r="G8" s="67"/>
      <c r="H8" s="71"/>
      <c r="I8" s="72"/>
      <c r="J8" s="72"/>
      <c r="K8" s="34" t="s">
        <v>65</v>
      </c>
      <c r="L8" s="79">
        <v>8</v>
      </c>
      <c r="M8" s="79"/>
      <c r="N8" s="74"/>
      <c r="O8" s="81" t="s">
        <v>283</v>
      </c>
      <c r="P8" s="81" t="s">
        <v>284</v>
      </c>
      <c r="Q8" s="81" t="s">
        <v>285</v>
      </c>
      <c r="R8">
        <v>1</v>
      </c>
      <c r="S8" s="80" t="str">
        <f>REPLACE(INDEX(GroupVertices[Group],MATCH(Edges[[#This Row],[Vertex 1]],GroupVertices[Vertex],0)),1,1,"")</f>
        <v>5</v>
      </c>
      <c r="T8" s="80" t="str">
        <f>REPLACE(INDEX(GroupVertices[Group],MATCH(Edges[[#This Row],[Vertex 2]],GroupVertices[Vertex],0)),1,1,"")</f>
        <v>5</v>
      </c>
      <c r="U8" s="34"/>
      <c r="V8" s="34"/>
      <c r="W8" s="34"/>
      <c r="X8" s="34"/>
      <c r="Y8" s="34"/>
      <c r="Z8" s="34"/>
      <c r="AA8" s="34"/>
      <c r="AB8" s="34"/>
      <c r="AC8" s="34"/>
    </row>
    <row r="9" spans="1:29" ht="15">
      <c r="A9" s="66" t="s">
        <v>208</v>
      </c>
      <c r="B9" s="66" t="s">
        <v>202</v>
      </c>
      <c r="C9" s="67" t="s">
        <v>1502</v>
      </c>
      <c r="D9" s="68">
        <v>3</v>
      </c>
      <c r="E9" s="69"/>
      <c r="F9" s="70">
        <v>50</v>
      </c>
      <c r="G9" s="67"/>
      <c r="H9" s="71"/>
      <c r="I9" s="72"/>
      <c r="J9" s="72"/>
      <c r="K9" s="34" t="s">
        <v>65</v>
      </c>
      <c r="L9" s="79">
        <v>9</v>
      </c>
      <c r="M9" s="79"/>
      <c r="N9" s="74"/>
      <c r="O9" s="81" t="s">
        <v>283</v>
      </c>
      <c r="P9" s="81" t="s">
        <v>284</v>
      </c>
      <c r="Q9" s="81" t="s">
        <v>285</v>
      </c>
      <c r="R9">
        <v>1</v>
      </c>
      <c r="S9" s="80" t="str">
        <f>REPLACE(INDEX(GroupVertices[Group],MATCH(Edges[[#This Row],[Vertex 1]],GroupVertices[Vertex],0)),1,1,"")</f>
        <v>5</v>
      </c>
      <c r="T9" s="80" t="str">
        <f>REPLACE(INDEX(GroupVertices[Group],MATCH(Edges[[#This Row],[Vertex 2]],GroupVertices[Vertex],0)),1,1,"")</f>
        <v>5</v>
      </c>
      <c r="U9" s="34"/>
      <c r="V9" s="34"/>
      <c r="W9" s="34"/>
      <c r="X9" s="34"/>
      <c r="Y9" s="34"/>
      <c r="Z9" s="34"/>
      <c r="AA9" s="34"/>
      <c r="AB9" s="34"/>
      <c r="AC9" s="34"/>
    </row>
    <row r="10" spans="1:29" ht="15">
      <c r="A10" s="66" t="s">
        <v>209</v>
      </c>
      <c r="B10" s="66" t="s">
        <v>202</v>
      </c>
      <c r="C10" s="67" t="s">
        <v>1502</v>
      </c>
      <c r="D10" s="68">
        <v>3</v>
      </c>
      <c r="E10" s="69"/>
      <c r="F10" s="70">
        <v>50</v>
      </c>
      <c r="G10" s="67"/>
      <c r="H10" s="71"/>
      <c r="I10" s="72"/>
      <c r="J10" s="72"/>
      <c r="K10" s="34" t="s">
        <v>65</v>
      </c>
      <c r="L10" s="79">
        <v>10</v>
      </c>
      <c r="M10" s="79"/>
      <c r="N10" s="74"/>
      <c r="O10" s="81" t="s">
        <v>283</v>
      </c>
      <c r="P10" s="81" t="s">
        <v>284</v>
      </c>
      <c r="Q10" s="81" t="s">
        <v>285</v>
      </c>
      <c r="R10">
        <v>1</v>
      </c>
      <c r="S10" s="80" t="str">
        <f>REPLACE(INDEX(GroupVertices[Group],MATCH(Edges[[#This Row],[Vertex 1]],GroupVertices[Vertex],0)),1,1,"")</f>
        <v>1</v>
      </c>
      <c r="T10" s="80" t="str">
        <f>REPLACE(INDEX(GroupVertices[Group],MATCH(Edges[[#This Row],[Vertex 2]],GroupVertices[Vertex],0)),1,1,"")</f>
        <v>5</v>
      </c>
      <c r="U10" s="34"/>
      <c r="V10" s="34"/>
      <c r="W10" s="34"/>
      <c r="X10" s="34"/>
      <c r="Y10" s="34"/>
      <c r="Z10" s="34"/>
      <c r="AA10" s="34"/>
      <c r="AB10" s="34"/>
      <c r="AC10" s="34"/>
    </row>
    <row r="11" spans="1:29" ht="15">
      <c r="A11" s="66" t="s">
        <v>210</v>
      </c>
      <c r="B11" s="66" t="s">
        <v>202</v>
      </c>
      <c r="C11" s="67" t="s">
        <v>1502</v>
      </c>
      <c r="D11" s="68">
        <v>3</v>
      </c>
      <c r="E11" s="69"/>
      <c r="F11" s="70">
        <v>50</v>
      </c>
      <c r="G11" s="67"/>
      <c r="H11" s="71"/>
      <c r="I11" s="72"/>
      <c r="J11" s="72"/>
      <c r="K11" s="34" t="s">
        <v>65</v>
      </c>
      <c r="L11" s="79">
        <v>11</v>
      </c>
      <c r="M11" s="79"/>
      <c r="N11" s="74"/>
      <c r="O11" s="81" t="s">
        <v>283</v>
      </c>
      <c r="P11" s="81" t="s">
        <v>284</v>
      </c>
      <c r="Q11" s="81" t="s">
        <v>285</v>
      </c>
      <c r="R11">
        <v>1</v>
      </c>
      <c r="S11" s="80" t="str">
        <f>REPLACE(INDEX(GroupVertices[Group],MATCH(Edges[[#This Row],[Vertex 1]],GroupVertices[Vertex],0)),1,1,"")</f>
        <v>1</v>
      </c>
      <c r="T11" s="80" t="str">
        <f>REPLACE(INDEX(GroupVertices[Group],MATCH(Edges[[#This Row],[Vertex 2]],GroupVertices[Vertex],0)),1,1,"")</f>
        <v>5</v>
      </c>
      <c r="U11" s="34"/>
      <c r="V11" s="34"/>
      <c r="W11" s="34"/>
      <c r="X11" s="34"/>
      <c r="Y11" s="34"/>
      <c r="Z11" s="34"/>
      <c r="AA11" s="34"/>
      <c r="AB11" s="34"/>
      <c r="AC11" s="34"/>
    </row>
    <row r="12" spans="1:29" ht="15">
      <c r="A12" s="66" t="s">
        <v>211</v>
      </c>
      <c r="B12" s="66" t="s">
        <v>202</v>
      </c>
      <c r="C12" s="67" t="s">
        <v>1502</v>
      </c>
      <c r="D12" s="68">
        <v>3</v>
      </c>
      <c r="E12" s="69"/>
      <c r="F12" s="70">
        <v>50</v>
      </c>
      <c r="G12" s="67"/>
      <c r="H12" s="71"/>
      <c r="I12" s="72"/>
      <c r="J12" s="72"/>
      <c r="K12" s="34" t="s">
        <v>65</v>
      </c>
      <c r="L12" s="79">
        <v>12</v>
      </c>
      <c r="M12" s="79"/>
      <c r="N12" s="74"/>
      <c r="O12" s="81" t="s">
        <v>283</v>
      </c>
      <c r="P12" s="81" t="s">
        <v>284</v>
      </c>
      <c r="Q12" s="81" t="s">
        <v>285</v>
      </c>
      <c r="R12">
        <v>1</v>
      </c>
      <c r="S12" s="80" t="str">
        <f>REPLACE(INDEX(GroupVertices[Group],MATCH(Edges[[#This Row],[Vertex 1]],GroupVertices[Vertex],0)),1,1,"")</f>
        <v>5</v>
      </c>
      <c r="T12" s="80" t="str">
        <f>REPLACE(INDEX(GroupVertices[Group],MATCH(Edges[[#This Row],[Vertex 2]],GroupVertices[Vertex],0)),1,1,"")</f>
        <v>5</v>
      </c>
      <c r="U12" s="34"/>
      <c r="V12" s="34"/>
      <c r="W12" s="34"/>
      <c r="X12" s="34"/>
      <c r="Y12" s="34"/>
      <c r="Z12" s="34"/>
      <c r="AA12" s="34"/>
      <c r="AB12" s="34"/>
      <c r="AC12" s="34"/>
    </row>
    <row r="13" spans="1:29" ht="15">
      <c r="A13" s="66" t="s">
        <v>212</v>
      </c>
      <c r="B13" s="66" t="s">
        <v>202</v>
      </c>
      <c r="C13" s="67" t="s">
        <v>1502</v>
      </c>
      <c r="D13" s="68">
        <v>3</v>
      </c>
      <c r="E13" s="69"/>
      <c r="F13" s="70">
        <v>50</v>
      </c>
      <c r="G13" s="67"/>
      <c r="H13" s="71"/>
      <c r="I13" s="72"/>
      <c r="J13" s="72"/>
      <c r="K13" s="34" t="s">
        <v>65</v>
      </c>
      <c r="L13" s="79">
        <v>13</v>
      </c>
      <c r="M13" s="79"/>
      <c r="N13" s="74"/>
      <c r="O13" s="81" t="s">
        <v>283</v>
      </c>
      <c r="P13" s="81" t="s">
        <v>284</v>
      </c>
      <c r="Q13" s="81" t="s">
        <v>285</v>
      </c>
      <c r="R13">
        <v>1</v>
      </c>
      <c r="S13" s="80" t="str">
        <f>REPLACE(INDEX(GroupVertices[Group],MATCH(Edges[[#This Row],[Vertex 1]],GroupVertices[Vertex],0)),1,1,"")</f>
        <v>1</v>
      </c>
      <c r="T13" s="80" t="str">
        <f>REPLACE(INDEX(GroupVertices[Group],MATCH(Edges[[#This Row],[Vertex 2]],GroupVertices[Vertex],0)),1,1,"")</f>
        <v>5</v>
      </c>
      <c r="U13" s="34"/>
      <c r="V13" s="34"/>
      <c r="W13" s="34"/>
      <c r="X13" s="34"/>
      <c r="Y13" s="34"/>
      <c r="Z13" s="34"/>
      <c r="AA13" s="34"/>
      <c r="AB13" s="34"/>
      <c r="AC13" s="34"/>
    </row>
    <row r="14" spans="1:29" ht="15">
      <c r="A14" s="66" t="s">
        <v>213</v>
      </c>
      <c r="B14" s="66" t="s">
        <v>202</v>
      </c>
      <c r="C14" s="67" t="s">
        <v>1502</v>
      </c>
      <c r="D14" s="68">
        <v>3</v>
      </c>
      <c r="E14" s="69"/>
      <c r="F14" s="70">
        <v>50</v>
      </c>
      <c r="G14" s="67"/>
      <c r="H14" s="71"/>
      <c r="I14" s="72"/>
      <c r="J14" s="72"/>
      <c r="K14" s="34" t="s">
        <v>65</v>
      </c>
      <c r="L14" s="79">
        <v>14</v>
      </c>
      <c r="M14" s="79"/>
      <c r="N14" s="74"/>
      <c r="O14" s="81" t="s">
        <v>283</v>
      </c>
      <c r="P14" s="81" t="s">
        <v>284</v>
      </c>
      <c r="Q14" s="81" t="s">
        <v>285</v>
      </c>
      <c r="R14">
        <v>1</v>
      </c>
      <c r="S14" s="80" t="str">
        <f>REPLACE(INDEX(GroupVertices[Group],MATCH(Edges[[#This Row],[Vertex 1]],GroupVertices[Vertex],0)),1,1,"")</f>
        <v>1</v>
      </c>
      <c r="T14" s="80" t="str">
        <f>REPLACE(INDEX(GroupVertices[Group],MATCH(Edges[[#This Row],[Vertex 2]],GroupVertices[Vertex],0)),1,1,"")</f>
        <v>5</v>
      </c>
      <c r="U14" s="34"/>
      <c r="V14" s="34"/>
      <c r="W14" s="34"/>
      <c r="X14" s="34"/>
      <c r="Y14" s="34"/>
      <c r="Z14" s="34"/>
      <c r="AA14" s="34"/>
      <c r="AB14" s="34"/>
      <c r="AC14" s="34"/>
    </row>
    <row r="15" spans="1:29" ht="15">
      <c r="A15" s="66" t="s">
        <v>214</v>
      </c>
      <c r="B15" s="66" t="s">
        <v>202</v>
      </c>
      <c r="C15" s="67" t="s">
        <v>1502</v>
      </c>
      <c r="D15" s="68">
        <v>3</v>
      </c>
      <c r="E15" s="69"/>
      <c r="F15" s="70">
        <v>50</v>
      </c>
      <c r="G15" s="67"/>
      <c r="H15" s="71"/>
      <c r="I15" s="72"/>
      <c r="J15" s="72"/>
      <c r="K15" s="34" t="s">
        <v>65</v>
      </c>
      <c r="L15" s="79">
        <v>15</v>
      </c>
      <c r="M15" s="79"/>
      <c r="N15" s="74"/>
      <c r="O15" s="81" t="s">
        <v>283</v>
      </c>
      <c r="P15" s="81" t="s">
        <v>284</v>
      </c>
      <c r="Q15" s="81" t="s">
        <v>285</v>
      </c>
      <c r="R15">
        <v>1</v>
      </c>
      <c r="S15" s="80" t="str">
        <f>REPLACE(INDEX(GroupVertices[Group],MATCH(Edges[[#This Row],[Vertex 1]],GroupVertices[Vertex],0)),1,1,"")</f>
        <v>1</v>
      </c>
      <c r="T15" s="80" t="str">
        <f>REPLACE(INDEX(GroupVertices[Group],MATCH(Edges[[#This Row],[Vertex 2]],GroupVertices[Vertex],0)),1,1,"")</f>
        <v>5</v>
      </c>
      <c r="U15" s="34"/>
      <c r="V15" s="34"/>
      <c r="W15" s="34"/>
      <c r="X15" s="34"/>
      <c r="Y15" s="34"/>
      <c r="Z15" s="34"/>
      <c r="AA15" s="34"/>
      <c r="AB15" s="34"/>
      <c r="AC15" s="34"/>
    </row>
    <row r="16" spans="1:29" ht="15">
      <c r="A16" s="66" t="s">
        <v>215</v>
      </c>
      <c r="B16" s="66" t="s">
        <v>202</v>
      </c>
      <c r="C16" s="67" t="s">
        <v>1502</v>
      </c>
      <c r="D16" s="68">
        <v>3</v>
      </c>
      <c r="E16" s="69"/>
      <c r="F16" s="70">
        <v>50</v>
      </c>
      <c r="G16" s="67"/>
      <c r="H16" s="71"/>
      <c r="I16" s="72"/>
      <c r="J16" s="72"/>
      <c r="K16" s="34" t="s">
        <v>65</v>
      </c>
      <c r="L16" s="79">
        <v>16</v>
      </c>
      <c r="M16" s="79"/>
      <c r="N16" s="74"/>
      <c r="O16" s="81" t="s">
        <v>283</v>
      </c>
      <c r="P16" s="81" t="s">
        <v>284</v>
      </c>
      <c r="Q16" s="81" t="s">
        <v>285</v>
      </c>
      <c r="R16">
        <v>1</v>
      </c>
      <c r="S16" s="80" t="str">
        <f>REPLACE(INDEX(GroupVertices[Group],MATCH(Edges[[#This Row],[Vertex 1]],GroupVertices[Vertex],0)),1,1,"")</f>
        <v>1</v>
      </c>
      <c r="T16" s="80" t="str">
        <f>REPLACE(INDEX(GroupVertices[Group],MATCH(Edges[[#This Row],[Vertex 2]],GroupVertices[Vertex],0)),1,1,"")</f>
        <v>5</v>
      </c>
      <c r="U16" s="34"/>
      <c r="V16" s="34"/>
      <c r="W16" s="34"/>
      <c r="X16" s="34"/>
      <c r="Y16" s="34"/>
      <c r="Z16" s="34"/>
      <c r="AA16" s="34"/>
      <c r="AB16" s="34"/>
      <c r="AC16" s="34"/>
    </row>
    <row r="17" spans="1:29" ht="15">
      <c r="A17" s="66" t="s">
        <v>216</v>
      </c>
      <c r="B17" s="66" t="s">
        <v>202</v>
      </c>
      <c r="C17" s="67" t="s">
        <v>1502</v>
      </c>
      <c r="D17" s="68">
        <v>3</v>
      </c>
      <c r="E17" s="69"/>
      <c r="F17" s="70">
        <v>50</v>
      </c>
      <c r="G17" s="67"/>
      <c r="H17" s="71"/>
      <c r="I17" s="72"/>
      <c r="J17" s="72"/>
      <c r="K17" s="34" t="s">
        <v>65</v>
      </c>
      <c r="L17" s="79">
        <v>17</v>
      </c>
      <c r="M17" s="79"/>
      <c r="N17" s="74"/>
      <c r="O17" s="81" t="s">
        <v>283</v>
      </c>
      <c r="P17" s="81" t="s">
        <v>284</v>
      </c>
      <c r="Q17" s="81" t="s">
        <v>285</v>
      </c>
      <c r="R17">
        <v>1</v>
      </c>
      <c r="S17" s="80" t="str">
        <f>REPLACE(INDEX(GroupVertices[Group],MATCH(Edges[[#This Row],[Vertex 1]],GroupVertices[Vertex],0)),1,1,"")</f>
        <v>5</v>
      </c>
      <c r="T17" s="80" t="str">
        <f>REPLACE(INDEX(GroupVertices[Group],MATCH(Edges[[#This Row],[Vertex 2]],GroupVertices[Vertex],0)),1,1,"")</f>
        <v>5</v>
      </c>
      <c r="U17" s="34"/>
      <c r="V17" s="34"/>
      <c r="W17" s="34"/>
      <c r="X17" s="34"/>
      <c r="Y17" s="34"/>
      <c r="Z17" s="34"/>
      <c r="AA17" s="34"/>
      <c r="AB17" s="34"/>
      <c r="AC17" s="34"/>
    </row>
    <row r="18" spans="1:29" ht="15">
      <c r="A18" s="66" t="s">
        <v>217</v>
      </c>
      <c r="B18" s="66" t="s">
        <v>202</v>
      </c>
      <c r="C18" s="67" t="s">
        <v>1502</v>
      </c>
      <c r="D18" s="68">
        <v>3</v>
      </c>
      <c r="E18" s="69"/>
      <c r="F18" s="70">
        <v>50</v>
      </c>
      <c r="G18" s="67"/>
      <c r="H18" s="71"/>
      <c r="I18" s="72"/>
      <c r="J18" s="72"/>
      <c r="K18" s="34" t="s">
        <v>65</v>
      </c>
      <c r="L18" s="79">
        <v>18</v>
      </c>
      <c r="M18" s="79"/>
      <c r="N18" s="74"/>
      <c r="O18" s="81" t="s">
        <v>283</v>
      </c>
      <c r="P18" s="81" t="s">
        <v>284</v>
      </c>
      <c r="Q18" s="81" t="s">
        <v>286</v>
      </c>
      <c r="R18">
        <v>1</v>
      </c>
      <c r="S18" s="80" t="str">
        <f>REPLACE(INDEX(GroupVertices[Group],MATCH(Edges[[#This Row],[Vertex 1]],GroupVertices[Vertex],0)),1,1,"")</f>
        <v>3</v>
      </c>
      <c r="T18" s="80" t="str">
        <f>REPLACE(INDEX(GroupVertices[Group],MATCH(Edges[[#This Row],[Vertex 2]],GroupVertices[Vertex],0)),1,1,"")</f>
        <v>5</v>
      </c>
      <c r="U18" s="34"/>
      <c r="V18" s="34"/>
      <c r="W18" s="34"/>
      <c r="X18" s="34"/>
      <c r="Y18" s="34"/>
      <c r="Z18" s="34"/>
      <c r="AA18" s="34"/>
      <c r="AB18" s="34"/>
      <c r="AC18" s="34"/>
    </row>
    <row r="19" spans="1:29" ht="15">
      <c r="A19" s="66" t="s">
        <v>203</v>
      </c>
      <c r="B19" s="66" t="s">
        <v>235</v>
      </c>
      <c r="C19" s="67" t="s">
        <v>1502</v>
      </c>
      <c r="D19" s="68">
        <v>3</v>
      </c>
      <c r="E19" s="69"/>
      <c r="F19" s="70">
        <v>50</v>
      </c>
      <c r="G19" s="67"/>
      <c r="H19" s="71"/>
      <c r="I19" s="72"/>
      <c r="J19" s="72"/>
      <c r="K19" s="34" t="s">
        <v>65</v>
      </c>
      <c r="L19" s="79">
        <v>19</v>
      </c>
      <c r="M19" s="79"/>
      <c r="N19" s="74"/>
      <c r="O19" s="81" t="s">
        <v>283</v>
      </c>
      <c r="P19" s="81" t="s">
        <v>284</v>
      </c>
      <c r="Q19" s="81" t="s">
        <v>285</v>
      </c>
      <c r="R19">
        <v>1</v>
      </c>
      <c r="S19" s="80" t="str">
        <f>REPLACE(INDEX(GroupVertices[Group],MATCH(Edges[[#This Row],[Vertex 1]],GroupVertices[Vertex],0)),1,1,"")</f>
        <v>5</v>
      </c>
      <c r="T19" s="80" t="str">
        <f>REPLACE(INDEX(GroupVertices[Group],MATCH(Edges[[#This Row],[Vertex 2]],GroupVertices[Vertex],0)),1,1,"")</f>
        <v>2</v>
      </c>
      <c r="U19" s="34"/>
      <c r="V19" s="34"/>
      <c r="W19" s="34"/>
      <c r="X19" s="34"/>
      <c r="Y19" s="34"/>
      <c r="Z19" s="34"/>
      <c r="AA19" s="34"/>
      <c r="AB19" s="34"/>
      <c r="AC19" s="34"/>
    </row>
    <row r="20" spans="1:29" ht="15">
      <c r="A20" s="66" t="s">
        <v>204</v>
      </c>
      <c r="B20" s="66" t="s">
        <v>203</v>
      </c>
      <c r="C20" s="67" t="s">
        <v>1502</v>
      </c>
      <c r="D20" s="68">
        <v>3</v>
      </c>
      <c r="E20" s="69"/>
      <c r="F20" s="70">
        <v>50</v>
      </c>
      <c r="G20" s="67"/>
      <c r="H20" s="71"/>
      <c r="I20" s="72"/>
      <c r="J20" s="72"/>
      <c r="K20" s="34" t="s">
        <v>65</v>
      </c>
      <c r="L20" s="79">
        <v>20</v>
      </c>
      <c r="M20" s="79"/>
      <c r="N20" s="74"/>
      <c r="O20" s="81" t="s">
        <v>283</v>
      </c>
      <c r="P20" s="81" t="s">
        <v>284</v>
      </c>
      <c r="Q20" s="81" t="s">
        <v>285</v>
      </c>
      <c r="R20">
        <v>1</v>
      </c>
      <c r="S20" s="80" t="str">
        <f>REPLACE(INDEX(GroupVertices[Group],MATCH(Edges[[#This Row],[Vertex 1]],GroupVertices[Vertex],0)),1,1,"")</f>
        <v>1</v>
      </c>
      <c r="T20" s="80" t="str">
        <f>REPLACE(INDEX(GroupVertices[Group],MATCH(Edges[[#This Row],[Vertex 2]],GroupVertices[Vertex],0)),1,1,"")</f>
        <v>5</v>
      </c>
      <c r="U20" s="34"/>
      <c r="V20" s="34"/>
      <c r="W20" s="34"/>
      <c r="X20" s="34"/>
      <c r="Y20" s="34"/>
      <c r="Z20" s="34"/>
      <c r="AA20" s="34"/>
      <c r="AB20" s="34"/>
      <c r="AC20" s="34"/>
    </row>
    <row r="21" spans="1:29" ht="15">
      <c r="A21" s="66" t="s">
        <v>205</v>
      </c>
      <c r="B21" s="66" t="s">
        <v>203</v>
      </c>
      <c r="C21" s="67" t="s">
        <v>1502</v>
      </c>
      <c r="D21" s="68">
        <v>3</v>
      </c>
      <c r="E21" s="69"/>
      <c r="F21" s="70">
        <v>50</v>
      </c>
      <c r="G21" s="67"/>
      <c r="H21" s="71"/>
      <c r="I21" s="72"/>
      <c r="J21" s="72"/>
      <c r="K21" s="34" t="s">
        <v>65</v>
      </c>
      <c r="L21" s="79">
        <v>21</v>
      </c>
      <c r="M21" s="79"/>
      <c r="N21" s="74"/>
      <c r="O21" s="81" t="s">
        <v>283</v>
      </c>
      <c r="P21" s="81" t="s">
        <v>284</v>
      </c>
      <c r="Q21" s="81" t="s">
        <v>285</v>
      </c>
      <c r="R21">
        <v>1</v>
      </c>
      <c r="S21" s="80" t="str">
        <f>REPLACE(INDEX(GroupVertices[Group],MATCH(Edges[[#This Row],[Vertex 1]],GroupVertices[Vertex],0)),1,1,"")</f>
        <v>3</v>
      </c>
      <c r="T21" s="80" t="str">
        <f>REPLACE(INDEX(GroupVertices[Group],MATCH(Edges[[#This Row],[Vertex 2]],GroupVertices[Vertex],0)),1,1,"")</f>
        <v>5</v>
      </c>
      <c r="U21" s="34"/>
      <c r="V21" s="34"/>
      <c r="W21" s="34"/>
      <c r="X21" s="34"/>
      <c r="Y21" s="34"/>
      <c r="Z21" s="34"/>
      <c r="AA21" s="34"/>
      <c r="AB21" s="34"/>
      <c r="AC21" s="34"/>
    </row>
    <row r="22" spans="1:29" ht="15">
      <c r="A22" s="66" t="s">
        <v>206</v>
      </c>
      <c r="B22" s="66" t="s">
        <v>203</v>
      </c>
      <c r="C22" s="67" t="s">
        <v>1502</v>
      </c>
      <c r="D22" s="68">
        <v>3</v>
      </c>
      <c r="E22" s="69"/>
      <c r="F22" s="70">
        <v>50</v>
      </c>
      <c r="G22" s="67"/>
      <c r="H22" s="71"/>
      <c r="I22" s="72"/>
      <c r="J22" s="72"/>
      <c r="K22" s="34" t="s">
        <v>65</v>
      </c>
      <c r="L22" s="79">
        <v>22</v>
      </c>
      <c r="M22" s="79"/>
      <c r="N22" s="74"/>
      <c r="O22" s="81" t="s">
        <v>283</v>
      </c>
      <c r="P22" s="81" t="s">
        <v>284</v>
      </c>
      <c r="Q22" s="81" t="s">
        <v>285</v>
      </c>
      <c r="R22">
        <v>1</v>
      </c>
      <c r="S22" s="80" t="str">
        <f>REPLACE(INDEX(GroupVertices[Group],MATCH(Edges[[#This Row],[Vertex 1]],GroupVertices[Vertex],0)),1,1,"")</f>
        <v>4</v>
      </c>
      <c r="T22" s="80" t="str">
        <f>REPLACE(INDEX(GroupVertices[Group],MATCH(Edges[[#This Row],[Vertex 2]],GroupVertices[Vertex],0)),1,1,"")</f>
        <v>5</v>
      </c>
      <c r="U22" s="34"/>
      <c r="V22" s="34"/>
      <c r="W22" s="34"/>
      <c r="X22" s="34"/>
      <c r="Y22" s="34"/>
      <c r="Z22" s="34"/>
      <c r="AA22" s="34"/>
      <c r="AB22" s="34"/>
      <c r="AC22" s="34"/>
    </row>
    <row r="23" spans="1:29" ht="15">
      <c r="A23" s="66" t="s">
        <v>207</v>
      </c>
      <c r="B23" s="66" t="s">
        <v>203</v>
      </c>
      <c r="C23" s="67" t="s">
        <v>1502</v>
      </c>
      <c r="D23" s="68">
        <v>3</v>
      </c>
      <c r="E23" s="69"/>
      <c r="F23" s="70">
        <v>50</v>
      </c>
      <c r="G23" s="67"/>
      <c r="H23" s="71"/>
      <c r="I23" s="72"/>
      <c r="J23" s="72"/>
      <c r="K23" s="34" t="s">
        <v>65</v>
      </c>
      <c r="L23" s="79">
        <v>23</v>
      </c>
      <c r="M23" s="79"/>
      <c r="N23" s="74"/>
      <c r="O23" s="81" t="s">
        <v>283</v>
      </c>
      <c r="P23" s="81" t="s">
        <v>284</v>
      </c>
      <c r="Q23" s="81" t="s">
        <v>285</v>
      </c>
      <c r="R23">
        <v>1</v>
      </c>
      <c r="S23" s="80" t="str">
        <f>REPLACE(INDEX(GroupVertices[Group],MATCH(Edges[[#This Row],[Vertex 1]],GroupVertices[Vertex],0)),1,1,"")</f>
        <v>5</v>
      </c>
      <c r="T23" s="80" t="str">
        <f>REPLACE(INDEX(GroupVertices[Group],MATCH(Edges[[#This Row],[Vertex 2]],GroupVertices[Vertex],0)),1,1,"")</f>
        <v>5</v>
      </c>
      <c r="U23" s="34"/>
      <c r="V23" s="34"/>
      <c r="W23" s="34"/>
      <c r="X23" s="34"/>
      <c r="Y23" s="34"/>
      <c r="Z23" s="34"/>
      <c r="AA23" s="34"/>
      <c r="AB23" s="34"/>
      <c r="AC23" s="34"/>
    </row>
    <row r="24" spans="1:29" ht="15">
      <c r="A24" s="66" t="s">
        <v>208</v>
      </c>
      <c r="B24" s="66" t="s">
        <v>203</v>
      </c>
      <c r="C24" s="67" t="s">
        <v>1502</v>
      </c>
      <c r="D24" s="68">
        <v>3</v>
      </c>
      <c r="E24" s="69"/>
      <c r="F24" s="70">
        <v>50</v>
      </c>
      <c r="G24" s="67"/>
      <c r="H24" s="71"/>
      <c r="I24" s="72"/>
      <c r="J24" s="72"/>
      <c r="K24" s="34" t="s">
        <v>65</v>
      </c>
      <c r="L24" s="79">
        <v>24</v>
      </c>
      <c r="M24" s="79"/>
      <c r="N24" s="74"/>
      <c r="O24" s="81" t="s">
        <v>283</v>
      </c>
      <c r="P24" s="81" t="s">
        <v>284</v>
      </c>
      <c r="Q24" s="81" t="s">
        <v>285</v>
      </c>
      <c r="R24">
        <v>1</v>
      </c>
      <c r="S24" s="80" t="str">
        <f>REPLACE(INDEX(GroupVertices[Group],MATCH(Edges[[#This Row],[Vertex 1]],GroupVertices[Vertex],0)),1,1,"")</f>
        <v>5</v>
      </c>
      <c r="T24" s="80" t="str">
        <f>REPLACE(INDEX(GroupVertices[Group],MATCH(Edges[[#This Row],[Vertex 2]],GroupVertices[Vertex],0)),1,1,"")</f>
        <v>5</v>
      </c>
      <c r="U24" s="34"/>
      <c r="V24" s="34"/>
      <c r="W24" s="34"/>
      <c r="X24" s="34"/>
      <c r="Y24" s="34"/>
      <c r="Z24" s="34"/>
      <c r="AA24" s="34"/>
      <c r="AB24" s="34"/>
      <c r="AC24" s="34"/>
    </row>
    <row r="25" spans="1:29" ht="15">
      <c r="A25" s="66" t="s">
        <v>210</v>
      </c>
      <c r="B25" s="66" t="s">
        <v>203</v>
      </c>
      <c r="C25" s="67" t="s">
        <v>1502</v>
      </c>
      <c r="D25" s="68">
        <v>3</v>
      </c>
      <c r="E25" s="69"/>
      <c r="F25" s="70">
        <v>50</v>
      </c>
      <c r="G25" s="67"/>
      <c r="H25" s="71"/>
      <c r="I25" s="72"/>
      <c r="J25" s="72"/>
      <c r="K25" s="34" t="s">
        <v>65</v>
      </c>
      <c r="L25" s="79">
        <v>25</v>
      </c>
      <c r="M25" s="79"/>
      <c r="N25" s="74"/>
      <c r="O25" s="81" t="s">
        <v>283</v>
      </c>
      <c r="P25" s="81" t="s">
        <v>284</v>
      </c>
      <c r="Q25" s="81" t="s">
        <v>285</v>
      </c>
      <c r="R25">
        <v>1</v>
      </c>
      <c r="S25" s="80" t="str">
        <f>REPLACE(INDEX(GroupVertices[Group],MATCH(Edges[[#This Row],[Vertex 1]],GroupVertices[Vertex],0)),1,1,"")</f>
        <v>1</v>
      </c>
      <c r="T25" s="80" t="str">
        <f>REPLACE(INDEX(GroupVertices[Group],MATCH(Edges[[#This Row],[Vertex 2]],GroupVertices[Vertex],0)),1,1,"")</f>
        <v>5</v>
      </c>
      <c r="U25" s="34"/>
      <c r="V25" s="34"/>
      <c r="W25" s="34"/>
      <c r="X25" s="34"/>
      <c r="Y25" s="34"/>
      <c r="Z25" s="34"/>
      <c r="AA25" s="34"/>
      <c r="AB25" s="34"/>
      <c r="AC25" s="34"/>
    </row>
    <row r="26" spans="1:29" ht="15">
      <c r="A26" s="66" t="s">
        <v>211</v>
      </c>
      <c r="B26" s="66" t="s">
        <v>203</v>
      </c>
      <c r="C26" s="67" t="s">
        <v>1502</v>
      </c>
      <c r="D26" s="68">
        <v>3</v>
      </c>
      <c r="E26" s="69"/>
      <c r="F26" s="70">
        <v>50</v>
      </c>
      <c r="G26" s="67"/>
      <c r="H26" s="71"/>
      <c r="I26" s="72"/>
      <c r="J26" s="72"/>
      <c r="K26" s="34" t="s">
        <v>65</v>
      </c>
      <c r="L26" s="79">
        <v>26</v>
      </c>
      <c r="M26" s="79"/>
      <c r="N26" s="74"/>
      <c r="O26" s="81" t="s">
        <v>283</v>
      </c>
      <c r="P26" s="81" t="s">
        <v>284</v>
      </c>
      <c r="Q26" s="81" t="s">
        <v>285</v>
      </c>
      <c r="R26">
        <v>1</v>
      </c>
      <c r="S26" s="80" t="str">
        <f>REPLACE(INDEX(GroupVertices[Group],MATCH(Edges[[#This Row],[Vertex 1]],GroupVertices[Vertex],0)),1,1,"")</f>
        <v>5</v>
      </c>
      <c r="T26" s="80" t="str">
        <f>REPLACE(INDEX(GroupVertices[Group],MATCH(Edges[[#This Row],[Vertex 2]],GroupVertices[Vertex],0)),1,1,"")</f>
        <v>5</v>
      </c>
      <c r="U26" s="34"/>
      <c r="V26" s="34"/>
      <c r="W26" s="34"/>
      <c r="X26" s="34"/>
      <c r="Y26" s="34"/>
      <c r="Z26" s="34"/>
      <c r="AA26" s="34"/>
      <c r="AB26" s="34"/>
      <c r="AC26" s="34"/>
    </row>
    <row r="27" spans="1:29" ht="15">
      <c r="A27" s="66" t="s">
        <v>212</v>
      </c>
      <c r="B27" s="66" t="s">
        <v>203</v>
      </c>
      <c r="C27" s="67" t="s">
        <v>1502</v>
      </c>
      <c r="D27" s="68">
        <v>3</v>
      </c>
      <c r="E27" s="69"/>
      <c r="F27" s="70">
        <v>50</v>
      </c>
      <c r="G27" s="67"/>
      <c r="H27" s="71"/>
      <c r="I27" s="72"/>
      <c r="J27" s="72"/>
      <c r="K27" s="34" t="s">
        <v>65</v>
      </c>
      <c r="L27" s="79">
        <v>27</v>
      </c>
      <c r="M27" s="79"/>
      <c r="N27" s="74"/>
      <c r="O27" s="81" t="s">
        <v>283</v>
      </c>
      <c r="P27" s="81" t="s">
        <v>284</v>
      </c>
      <c r="Q27" s="81" t="s">
        <v>285</v>
      </c>
      <c r="R27">
        <v>1</v>
      </c>
      <c r="S27" s="80" t="str">
        <f>REPLACE(INDEX(GroupVertices[Group],MATCH(Edges[[#This Row],[Vertex 1]],GroupVertices[Vertex],0)),1,1,"")</f>
        <v>1</v>
      </c>
      <c r="T27" s="80" t="str">
        <f>REPLACE(INDEX(GroupVertices[Group],MATCH(Edges[[#This Row],[Vertex 2]],GroupVertices[Vertex],0)),1,1,"")</f>
        <v>5</v>
      </c>
      <c r="U27" s="34"/>
      <c r="V27" s="34"/>
      <c r="W27" s="34"/>
      <c r="X27" s="34"/>
      <c r="Y27" s="34"/>
      <c r="Z27" s="34"/>
      <c r="AA27" s="34"/>
      <c r="AB27" s="34"/>
      <c r="AC27" s="34"/>
    </row>
    <row r="28" spans="1:29" ht="15">
      <c r="A28" s="66" t="s">
        <v>213</v>
      </c>
      <c r="B28" s="66" t="s">
        <v>203</v>
      </c>
      <c r="C28" s="67" t="s">
        <v>1502</v>
      </c>
      <c r="D28" s="68">
        <v>3</v>
      </c>
      <c r="E28" s="69"/>
      <c r="F28" s="70">
        <v>50</v>
      </c>
      <c r="G28" s="67"/>
      <c r="H28" s="71"/>
      <c r="I28" s="72"/>
      <c r="J28" s="72"/>
      <c r="K28" s="34" t="s">
        <v>65</v>
      </c>
      <c r="L28" s="79">
        <v>28</v>
      </c>
      <c r="M28" s="79"/>
      <c r="N28" s="74"/>
      <c r="O28" s="81" t="s">
        <v>283</v>
      </c>
      <c r="P28" s="81" t="s">
        <v>284</v>
      </c>
      <c r="Q28" s="81" t="s">
        <v>285</v>
      </c>
      <c r="R28">
        <v>1</v>
      </c>
      <c r="S28" s="80" t="str">
        <f>REPLACE(INDEX(GroupVertices[Group],MATCH(Edges[[#This Row],[Vertex 1]],GroupVertices[Vertex],0)),1,1,"")</f>
        <v>1</v>
      </c>
      <c r="T28" s="80" t="str">
        <f>REPLACE(INDEX(GroupVertices[Group],MATCH(Edges[[#This Row],[Vertex 2]],GroupVertices[Vertex],0)),1,1,"")</f>
        <v>5</v>
      </c>
      <c r="U28" s="34"/>
      <c r="V28" s="34"/>
      <c r="W28" s="34"/>
      <c r="X28" s="34"/>
      <c r="Y28" s="34"/>
      <c r="Z28" s="34"/>
      <c r="AA28" s="34"/>
      <c r="AB28" s="34"/>
      <c r="AC28" s="34"/>
    </row>
    <row r="29" spans="1:29" ht="15">
      <c r="A29" s="66" t="s">
        <v>214</v>
      </c>
      <c r="B29" s="66" t="s">
        <v>203</v>
      </c>
      <c r="C29" s="67" t="s">
        <v>1502</v>
      </c>
      <c r="D29" s="68">
        <v>3</v>
      </c>
      <c r="E29" s="69"/>
      <c r="F29" s="70">
        <v>50</v>
      </c>
      <c r="G29" s="67"/>
      <c r="H29" s="71"/>
      <c r="I29" s="72"/>
      <c r="J29" s="72"/>
      <c r="K29" s="34" t="s">
        <v>65</v>
      </c>
      <c r="L29" s="79">
        <v>29</v>
      </c>
      <c r="M29" s="79"/>
      <c r="N29" s="74"/>
      <c r="O29" s="81" t="s">
        <v>283</v>
      </c>
      <c r="P29" s="81" t="s">
        <v>284</v>
      </c>
      <c r="Q29" s="81" t="s">
        <v>285</v>
      </c>
      <c r="R29">
        <v>1</v>
      </c>
      <c r="S29" s="80" t="str">
        <f>REPLACE(INDEX(GroupVertices[Group],MATCH(Edges[[#This Row],[Vertex 1]],GroupVertices[Vertex],0)),1,1,"")</f>
        <v>1</v>
      </c>
      <c r="T29" s="80" t="str">
        <f>REPLACE(INDEX(GroupVertices[Group],MATCH(Edges[[#This Row],[Vertex 2]],GroupVertices[Vertex],0)),1,1,"")</f>
        <v>5</v>
      </c>
      <c r="U29" s="34"/>
      <c r="V29" s="34"/>
      <c r="W29" s="34"/>
      <c r="X29" s="34"/>
      <c r="Y29" s="34"/>
      <c r="Z29" s="34"/>
      <c r="AA29" s="34"/>
      <c r="AB29" s="34"/>
      <c r="AC29" s="34"/>
    </row>
    <row r="30" spans="1:29" ht="15">
      <c r="A30" s="66" t="s">
        <v>215</v>
      </c>
      <c r="B30" s="66" t="s">
        <v>203</v>
      </c>
      <c r="C30" s="67" t="s">
        <v>1502</v>
      </c>
      <c r="D30" s="68">
        <v>3</v>
      </c>
      <c r="E30" s="69"/>
      <c r="F30" s="70">
        <v>50</v>
      </c>
      <c r="G30" s="67"/>
      <c r="H30" s="71"/>
      <c r="I30" s="72"/>
      <c r="J30" s="72"/>
      <c r="K30" s="34" t="s">
        <v>65</v>
      </c>
      <c r="L30" s="79">
        <v>30</v>
      </c>
      <c r="M30" s="79"/>
      <c r="N30" s="74"/>
      <c r="O30" s="81" t="s">
        <v>283</v>
      </c>
      <c r="P30" s="81" t="s">
        <v>284</v>
      </c>
      <c r="Q30" s="81" t="s">
        <v>285</v>
      </c>
      <c r="R30">
        <v>1</v>
      </c>
      <c r="S30" s="80" t="str">
        <f>REPLACE(INDEX(GroupVertices[Group],MATCH(Edges[[#This Row],[Vertex 1]],GroupVertices[Vertex],0)),1,1,"")</f>
        <v>1</v>
      </c>
      <c r="T30" s="80" t="str">
        <f>REPLACE(INDEX(GroupVertices[Group],MATCH(Edges[[#This Row],[Vertex 2]],GroupVertices[Vertex],0)),1,1,"")</f>
        <v>5</v>
      </c>
      <c r="U30" s="34"/>
      <c r="V30" s="34"/>
      <c r="W30" s="34"/>
      <c r="X30" s="34"/>
      <c r="Y30" s="34"/>
      <c r="Z30" s="34"/>
      <c r="AA30" s="34"/>
      <c r="AB30" s="34"/>
      <c r="AC30" s="34"/>
    </row>
    <row r="31" spans="1:29" ht="15">
      <c r="A31" s="66" t="s">
        <v>216</v>
      </c>
      <c r="B31" s="66" t="s">
        <v>203</v>
      </c>
      <c r="C31" s="67" t="s">
        <v>1502</v>
      </c>
      <c r="D31" s="68">
        <v>3</v>
      </c>
      <c r="E31" s="69"/>
      <c r="F31" s="70">
        <v>50</v>
      </c>
      <c r="G31" s="67"/>
      <c r="H31" s="71"/>
      <c r="I31" s="72"/>
      <c r="J31" s="72"/>
      <c r="K31" s="34" t="s">
        <v>65</v>
      </c>
      <c r="L31" s="79">
        <v>31</v>
      </c>
      <c r="M31" s="79"/>
      <c r="N31" s="74"/>
      <c r="O31" s="81" t="s">
        <v>283</v>
      </c>
      <c r="P31" s="81" t="s">
        <v>284</v>
      </c>
      <c r="Q31" s="81" t="s">
        <v>285</v>
      </c>
      <c r="R31">
        <v>1</v>
      </c>
      <c r="S31" s="80" t="str">
        <f>REPLACE(INDEX(GroupVertices[Group],MATCH(Edges[[#This Row],[Vertex 1]],GroupVertices[Vertex],0)),1,1,"")</f>
        <v>5</v>
      </c>
      <c r="T31" s="80" t="str">
        <f>REPLACE(INDEX(GroupVertices[Group],MATCH(Edges[[#This Row],[Vertex 2]],GroupVertices[Vertex],0)),1,1,"")</f>
        <v>5</v>
      </c>
      <c r="U31" s="34"/>
      <c r="V31" s="34"/>
      <c r="W31" s="34"/>
      <c r="X31" s="34"/>
      <c r="Y31" s="34"/>
      <c r="Z31" s="34"/>
      <c r="AA31" s="34"/>
      <c r="AB31" s="34"/>
      <c r="AC31" s="34"/>
    </row>
    <row r="32" spans="1:29" ht="15">
      <c r="A32" s="66" t="s">
        <v>217</v>
      </c>
      <c r="B32" s="66" t="s">
        <v>203</v>
      </c>
      <c r="C32" s="67" t="s">
        <v>1502</v>
      </c>
      <c r="D32" s="68">
        <v>3</v>
      </c>
      <c r="E32" s="69"/>
      <c r="F32" s="70">
        <v>50</v>
      </c>
      <c r="G32" s="67"/>
      <c r="H32" s="71"/>
      <c r="I32" s="72"/>
      <c r="J32" s="72"/>
      <c r="K32" s="34" t="s">
        <v>65</v>
      </c>
      <c r="L32" s="79">
        <v>32</v>
      </c>
      <c r="M32" s="79"/>
      <c r="N32" s="74"/>
      <c r="O32" s="81" t="s">
        <v>283</v>
      </c>
      <c r="P32" s="81" t="s">
        <v>284</v>
      </c>
      <c r="Q32" s="81" t="s">
        <v>286</v>
      </c>
      <c r="R32">
        <v>1</v>
      </c>
      <c r="S32" s="80" t="str">
        <f>REPLACE(INDEX(GroupVertices[Group],MATCH(Edges[[#This Row],[Vertex 1]],GroupVertices[Vertex],0)),1,1,"")</f>
        <v>3</v>
      </c>
      <c r="T32" s="80" t="str">
        <f>REPLACE(INDEX(GroupVertices[Group],MATCH(Edges[[#This Row],[Vertex 2]],GroupVertices[Vertex],0)),1,1,"")</f>
        <v>5</v>
      </c>
      <c r="U32" s="34"/>
      <c r="V32" s="34"/>
      <c r="W32" s="34"/>
      <c r="X32" s="34"/>
      <c r="Y32" s="34"/>
      <c r="Z32" s="34"/>
      <c r="AA32" s="34"/>
      <c r="AB32" s="34"/>
      <c r="AC32" s="34"/>
    </row>
    <row r="33" spans="1:29" ht="15">
      <c r="A33" s="66" t="s">
        <v>217</v>
      </c>
      <c r="B33" s="66" t="s">
        <v>256</v>
      </c>
      <c r="C33" s="67" t="s">
        <v>1502</v>
      </c>
      <c r="D33" s="68">
        <v>3</v>
      </c>
      <c r="E33" s="69"/>
      <c r="F33" s="70">
        <v>50</v>
      </c>
      <c r="G33" s="67"/>
      <c r="H33" s="71"/>
      <c r="I33" s="72"/>
      <c r="J33" s="72"/>
      <c r="K33" s="34" t="s">
        <v>65</v>
      </c>
      <c r="L33" s="79">
        <v>33</v>
      </c>
      <c r="M33" s="79"/>
      <c r="N33" s="74"/>
      <c r="O33" s="81" t="s">
        <v>283</v>
      </c>
      <c r="P33" s="81" t="s">
        <v>284</v>
      </c>
      <c r="Q33" s="81" t="s">
        <v>286</v>
      </c>
      <c r="R33">
        <v>1</v>
      </c>
      <c r="S33" s="80" t="str">
        <f>REPLACE(INDEX(GroupVertices[Group],MATCH(Edges[[#This Row],[Vertex 1]],GroupVertices[Vertex],0)),1,1,"")</f>
        <v>3</v>
      </c>
      <c r="T33" s="80" t="str">
        <f>REPLACE(INDEX(GroupVertices[Group],MATCH(Edges[[#This Row],[Vertex 2]],GroupVertices[Vertex],0)),1,1,"")</f>
        <v>3</v>
      </c>
      <c r="U33" s="34"/>
      <c r="V33" s="34"/>
      <c r="W33" s="34"/>
      <c r="X33" s="34"/>
      <c r="Y33" s="34"/>
      <c r="Z33" s="34"/>
      <c r="AA33" s="34"/>
      <c r="AB33" s="34"/>
      <c r="AC33" s="34"/>
    </row>
    <row r="34" spans="1:29" ht="15">
      <c r="A34" s="66" t="s">
        <v>218</v>
      </c>
      <c r="B34" s="66" t="s">
        <v>235</v>
      </c>
      <c r="C34" s="67" t="s">
        <v>1502</v>
      </c>
      <c r="D34" s="68">
        <v>3</v>
      </c>
      <c r="E34" s="69"/>
      <c r="F34" s="70">
        <v>50</v>
      </c>
      <c r="G34" s="67"/>
      <c r="H34" s="71"/>
      <c r="I34" s="72"/>
      <c r="J34" s="72"/>
      <c r="K34" s="34" t="s">
        <v>65</v>
      </c>
      <c r="L34" s="79">
        <v>34</v>
      </c>
      <c r="M34" s="79"/>
      <c r="N34" s="74"/>
      <c r="O34" s="81" t="s">
        <v>283</v>
      </c>
      <c r="P34" s="81" t="s">
        <v>284</v>
      </c>
      <c r="Q34" s="81" t="s">
        <v>285</v>
      </c>
      <c r="R34">
        <v>1</v>
      </c>
      <c r="S34" s="80" t="str">
        <f>REPLACE(INDEX(GroupVertices[Group],MATCH(Edges[[#This Row],[Vertex 1]],GroupVertices[Vertex],0)),1,1,"")</f>
        <v>5</v>
      </c>
      <c r="T34" s="80" t="str">
        <f>REPLACE(INDEX(GroupVertices[Group],MATCH(Edges[[#This Row],[Vertex 2]],GroupVertices[Vertex],0)),1,1,"")</f>
        <v>2</v>
      </c>
      <c r="U34" s="34"/>
      <c r="V34" s="34"/>
      <c r="W34" s="34"/>
      <c r="X34" s="34"/>
      <c r="Y34" s="34"/>
      <c r="Z34" s="34"/>
      <c r="AA34" s="34"/>
      <c r="AB34" s="34"/>
      <c r="AC34" s="34"/>
    </row>
    <row r="35" spans="1:29" ht="15">
      <c r="A35" s="66" t="s">
        <v>207</v>
      </c>
      <c r="B35" s="66" t="s">
        <v>218</v>
      </c>
      <c r="C35" s="67" t="s">
        <v>1502</v>
      </c>
      <c r="D35" s="68">
        <v>3</v>
      </c>
      <c r="E35" s="69"/>
      <c r="F35" s="70">
        <v>50</v>
      </c>
      <c r="G35" s="67"/>
      <c r="H35" s="71"/>
      <c r="I35" s="72"/>
      <c r="J35" s="72"/>
      <c r="K35" s="34" t="s">
        <v>65</v>
      </c>
      <c r="L35" s="79">
        <v>35</v>
      </c>
      <c r="M35" s="79"/>
      <c r="N35" s="74"/>
      <c r="O35" s="81" t="s">
        <v>283</v>
      </c>
      <c r="P35" s="81" t="s">
        <v>284</v>
      </c>
      <c r="Q35" s="81" t="s">
        <v>285</v>
      </c>
      <c r="R35">
        <v>1</v>
      </c>
      <c r="S35" s="80" t="str">
        <f>REPLACE(INDEX(GroupVertices[Group],MATCH(Edges[[#This Row],[Vertex 1]],GroupVertices[Vertex],0)),1,1,"")</f>
        <v>5</v>
      </c>
      <c r="T35" s="80" t="str">
        <f>REPLACE(INDEX(GroupVertices[Group],MATCH(Edges[[#This Row],[Vertex 2]],GroupVertices[Vertex],0)),1,1,"")</f>
        <v>5</v>
      </c>
      <c r="U35" s="34"/>
      <c r="V35" s="34"/>
      <c r="W35" s="34"/>
      <c r="X35" s="34"/>
      <c r="Y35" s="34"/>
      <c r="Z35" s="34"/>
      <c r="AA35" s="34"/>
      <c r="AB35" s="34"/>
      <c r="AC35" s="34"/>
    </row>
    <row r="36" spans="1:29" ht="15">
      <c r="A36" s="66" t="s">
        <v>213</v>
      </c>
      <c r="B36" s="66" t="s">
        <v>218</v>
      </c>
      <c r="C36" s="67" t="s">
        <v>1502</v>
      </c>
      <c r="D36" s="68">
        <v>3</v>
      </c>
      <c r="E36" s="69"/>
      <c r="F36" s="70">
        <v>50</v>
      </c>
      <c r="G36" s="67"/>
      <c r="H36" s="71"/>
      <c r="I36" s="72"/>
      <c r="J36" s="72"/>
      <c r="K36" s="34" t="s">
        <v>65</v>
      </c>
      <c r="L36" s="79">
        <v>36</v>
      </c>
      <c r="M36" s="79"/>
      <c r="N36" s="74"/>
      <c r="O36" s="81" t="s">
        <v>283</v>
      </c>
      <c r="P36" s="81" t="s">
        <v>284</v>
      </c>
      <c r="Q36" s="81" t="s">
        <v>285</v>
      </c>
      <c r="R36">
        <v>1</v>
      </c>
      <c r="S36" s="80" t="str">
        <f>REPLACE(INDEX(GroupVertices[Group],MATCH(Edges[[#This Row],[Vertex 1]],GroupVertices[Vertex],0)),1,1,"")</f>
        <v>1</v>
      </c>
      <c r="T36" s="80" t="str">
        <f>REPLACE(INDEX(GroupVertices[Group],MATCH(Edges[[#This Row],[Vertex 2]],GroupVertices[Vertex],0)),1,1,"")</f>
        <v>5</v>
      </c>
      <c r="U36" s="34"/>
      <c r="V36" s="34"/>
      <c r="W36" s="34"/>
      <c r="X36" s="34"/>
      <c r="Y36" s="34"/>
      <c r="Z36" s="34"/>
      <c r="AA36" s="34"/>
      <c r="AB36" s="34"/>
      <c r="AC36" s="34"/>
    </row>
    <row r="37" spans="1:29" ht="15">
      <c r="A37" s="66" t="s">
        <v>217</v>
      </c>
      <c r="B37" s="66" t="s">
        <v>218</v>
      </c>
      <c r="C37" s="67" t="s">
        <v>1502</v>
      </c>
      <c r="D37" s="68">
        <v>3</v>
      </c>
      <c r="E37" s="69"/>
      <c r="F37" s="70">
        <v>50</v>
      </c>
      <c r="G37" s="67"/>
      <c r="H37" s="71"/>
      <c r="I37" s="72"/>
      <c r="J37" s="72"/>
      <c r="K37" s="34" t="s">
        <v>65</v>
      </c>
      <c r="L37" s="79">
        <v>37</v>
      </c>
      <c r="M37" s="79"/>
      <c r="N37" s="74"/>
      <c r="O37" s="81" t="s">
        <v>283</v>
      </c>
      <c r="P37" s="81" t="s">
        <v>284</v>
      </c>
      <c r="Q37" s="81" t="s">
        <v>286</v>
      </c>
      <c r="R37">
        <v>1</v>
      </c>
      <c r="S37" s="80" t="str">
        <f>REPLACE(INDEX(GroupVertices[Group],MATCH(Edges[[#This Row],[Vertex 1]],GroupVertices[Vertex],0)),1,1,"")</f>
        <v>3</v>
      </c>
      <c r="T37" s="80" t="str">
        <f>REPLACE(INDEX(GroupVertices[Group],MATCH(Edges[[#This Row],[Vertex 2]],GroupVertices[Vertex],0)),1,1,"")</f>
        <v>5</v>
      </c>
      <c r="U37" s="34"/>
      <c r="V37" s="34"/>
      <c r="W37" s="34"/>
      <c r="X37" s="34"/>
      <c r="Y37" s="34"/>
      <c r="Z37" s="34"/>
      <c r="AA37" s="34"/>
      <c r="AB37" s="34"/>
      <c r="AC37" s="34"/>
    </row>
    <row r="38" spans="1:29" ht="15">
      <c r="A38" s="66" t="s">
        <v>207</v>
      </c>
      <c r="B38" s="66" t="s">
        <v>235</v>
      </c>
      <c r="C38" s="67" t="s">
        <v>1502</v>
      </c>
      <c r="D38" s="68">
        <v>3</v>
      </c>
      <c r="E38" s="69"/>
      <c r="F38" s="70">
        <v>50</v>
      </c>
      <c r="G38" s="67"/>
      <c r="H38" s="71"/>
      <c r="I38" s="72"/>
      <c r="J38" s="72"/>
      <c r="K38" s="34" t="s">
        <v>65</v>
      </c>
      <c r="L38" s="79">
        <v>38</v>
      </c>
      <c r="M38" s="79"/>
      <c r="N38" s="74"/>
      <c r="O38" s="81" t="s">
        <v>283</v>
      </c>
      <c r="P38" s="81" t="s">
        <v>284</v>
      </c>
      <c r="Q38" s="81" t="s">
        <v>285</v>
      </c>
      <c r="R38">
        <v>1</v>
      </c>
      <c r="S38" s="80" t="str">
        <f>REPLACE(INDEX(GroupVertices[Group],MATCH(Edges[[#This Row],[Vertex 1]],GroupVertices[Vertex],0)),1,1,"")</f>
        <v>5</v>
      </c>
      <c r="T38" s="80" t="str">
        <f>REPLACE(INDEX(GroupVertices[Group],MATCH(Edges[[#This Row],[Vertex 2]],GroupVertices[Vertex],0)),1,1,"")</f>
        <v>2</v>
      </c>
      <c r="U38" s="34"/>
      <c r="V38" s="34"/>
      <c r="W38" s="34"/>
      <c r="X38" s="34"/>
      <c r="Y38" s="34"/>
      <c r="Z38" s="34"/>
      <c r="AA38" s="34"/>
      <c r="AB38" s="34"/>
      <c r="AC38" s="34"/>
    </row>
    <row r="39" spans="1:29" ht="15">
      <c r="A39" s="66" t="s">
        <v>207</v>
      </c>
      <c r="B39" s="66" t="s">
        <v>204</v>
      </c>
      <c r="C39" s="67" t="s">
        <v>1502</v>
      </c>
      <c r="D39" s="68">
        <v>3</v>
      </c>
      <c r="E39" s="69"/>
      <c r="F39" s="70">
        <v>50</v>
      </c>
      <c r="G39" s="67"/>
      <c r="H39" s="71"/>
      <c r="I39" s="72"/>
      <c r="J39" s="72"/>
      <c r="K39" s="34" t="s">
        <v>65</v>
      </c>
      <c r="L39" s="79">
        <v>39</v>
      </c>
      <c r="M39" s="79"/>
      <c r="N39" s="74"/>
      <c r="O39" s="81" t="s">
        <v>283</v>
      </c>
      <c r="P39" s="81" t="s">
        <v>284</v>
      </c>
      <c r="Q39" s="81" t="s">
        <v>285</v>
      </c>
      <c r="R39">
        <v>1</v>
      </c>
      <c r="S39" s="80" t="str">
        <f>REPLACE(INDEX(GroupVertices[Group],MATCH(Edges[[#This Row],[Vertex 1]],GroupVertices[Vertex],0)),1,1,"")</f>
        <v>5</v>
      </c>
      <c r="T39" s="80" t="str">
        <f>REPLACE(INDEX(GroupVertices[Group],MATCH(Edges[[#This Row],[Vertex 2]],GroupVertices[Vertex],0)),1,1,"")</f>
        <v>1</v>
      </c>
      <c r="U39" s="34"/>
      <c r="V39" s="34"/>
      <c r="W39" s="34"/>
      <c r="X39" s="34"/>
      <c r="Y39" s="34"/>
      <c r="Z39" s="34"/>
      <c r="AA39" s="34"/>
      <c r="AB39" s="34"/>
      <c r="AC39" s="34"/>
    </row>
    <row r="40" spans="1:29" ht="15">
      <c r="A40" s="66" t="s">
        <v>207</v>
      </c>
      <c r="B40" s="66" t="s">
        <v>205</v>
      </c>
      <c r="C40" s="67" t="s">
        <v>1502</v>
      </c>
      <c r="D40" s="68">
        <v>3</v>
      </c>
      <c r="E40" s="69"/>
      <c r="F40" s="70">
        <v>50</v>
      </c>
      <c r="G40" s="67"/>
      <c r="H40" s="71"/>
      <c r="I40" s="72"/>
      <c r="J40" s="72"/>
      <c r="K40" s="34" t="s">
        <v>65</v>
      </c>
      <c r="L40" s="79">
        <v>40</v>
      </c>
      <c r="M40" s="79"/>
      <c r="N40" s="74"/>
      <c r="O40" s="81" t="s">
        <v>283</v>
      </c>
      <c r="P40" s="81" t="s">
        <v>284</v>
      </c>
      <c r="Q40" s="81" t="s">
        <v>285</v>
      </c>
      <c r="R40">
        <v>1</v>
      </c>
      <c r="S40" s="80" t="str">
        <f>REPLACE(INDEX(GroupVertices[Group],MATCH(Edges[[#This Row],[Vertex 1]],GroupVertices[Vertex],0)),1,1,"")</f>
        <v>5</v>
      </c>
      <c r="T40" s="80" t="str">
        <f>REPLACE(INDEX(GroupVertices[Group],MATCH(Edges[[#This Row],[Vertex 2]],GroupVertices[Vertex],0)),1,1,"")</f>
        <v>3</v>
      </c>
      <c r="U40" s="34"/>
      <c r="V40" s="34"/>
      <c r="W40" s="34"/>
      <c r="X40" s="34"/>
      <c r="Y40" s="34"/>
      <c r="Z40" s="34"/>
      <c r="AA40" s="34"/>
      <c r="AB40" s="34"/>
      <c r="AC40" s="34"/>
    </row>
    <row r="41" spans="1:29" ht="15">
      <c r="A41" s="66" t="s">
        <v>207</v>
      </c>
      <c r="B41" s="66" t="s">
        <v>206</v>
      </c>
      <c r="C41" s="67" t="s">
        <v>1502</v>
      </c>
      <c r="D41" s="68">
        <v>3</v>
      </c>
      <c r="E41" s="69"/>
      <c r="F41" s="70">
        <v>50</v>
      </c>
      <c r="G41" s="67"/>
      <c r="H41" s="71"/>
      <c r="I41" s="72"/>
      <c r="J41" s="72"/>
      <c r="K41" s="34" t="s">
        <v>65</v>
      </c>
      <c r="L41" s="79">
        <v>41</v>
      </c>
      <c r="M41" s="79"/>
      <c r="N41" s="74"/>
      <c r="O41" s="81" t="s">
        <v>283</v>
      </c>
      <c r="P41" s="81" t="s">
        <v>284</v>
      </c>
      <c r="Q41" s="81" t="s">
        <v>285</v>
      </c>
      <c r="R41">
        <v>1</v>
      </c>
      <c r="S41" s="80" t="str">
        <f>REPLACE(INDEX(GroupVertices[Group],MATCH(Edges[[#This Row],[Vertex 1]],GroupVertices[Vertex],0)),1,1,"")</f>
        <v>5</v>
      </c>
      <c r="T41" s="80" t="str">
        <f>REPLACE(INDEX(GroupVertices[Group],MATCH(Edges[[#This Row],[Vertex 2]],GroupVertices[Vertex],0)),1,1,"")</f>
        <v>4</v>
      </c>
      <c r="U41" s="34"/>
      <c r="V41" s="34"/>
      <c r="W41" s="34"/>
      <c r="X41" s="34"/>
      <c r="Y41" s="34"/>
      <c r="Z41" s="34"/>
      <c r="AA41" s="34"/>
      <c r="AB41" s="34"/>
      <c r="AC41" s="34"/>
    </row>
    <row r="42" spans="1:29" ht="15">
      <c r="A42" s="66" t="s">
        <v>208</v>
      </c>
      <c r="B42" s="66" t="s">
        <v>207</v>
      </c>
      <c r="C42" s="67" t="s">
        <v>1502</v>
      </c>
      <c r="D42" s="68">
        <v>3</v>
      </c>
      <c r="E42" s="69"/>
      <c r="F42" s="70">
        <v>50</v>
      </c>
      <c r="G42" s="67"/>
      <c r="H42" s="71"/>
      <c r="I42" s="72"/>
      <c r="J42" s="72"/>
      <c r="K42" s="34" t="s">
        <v>65</v>
      </c>
      <c r="L42" s="79">
        <v>42</v>
      </c>
      <c r="M42" s="79"/>
      <c r="N42" s="74"/>
      <c r="O42" s="81" t="s">
        <v>283</v>
      </c>
      <c r="P42" s="81" t="s">
        <v>284</v>
      </c>
      <c r="Q42" s="81" t="s">
        <v>285</v>
      </c>
      <c r="R42">
        <v>1</v>
      </c>
      <c r="S42" s="80" t="str">
        <f>REPLACE(INDEX(GroupVertices[Group],MATCH(Edges[[#This Row],[Vertex 1]],GroupVertices[Vertex],0)),1,1,"")</f>
        <v>5</v>
      </c>
      <c r="T42" s="80" t="str">
        <f>REPLACE(INDEX(GroupVertices[Group],MATCH(Edges[[#This Row],[Vertex 2]],GroupVertices[Vertex],0)),1,1,"")</f>
        <v>5</v>
      </c>
      <c r="U42" s="34"/>
      <c r="V42" s="34"/>
      <c r="W42" s="34"/>
      <c r="X42" s="34"/>
      <c r="Y42" s="34"/>
      <c r="Z42" s="34"/>
      <c r="AA42" s="34"/>
      <c r="AB42" s="34"/>
      <c r="AC42" s="34"/>
    </row>
    <row r="43" spans="1:29" ht="15">
      <c r="A43" s="66" t="s">
        <v>210</v>
      </c>
      <c r="B43" s="66" t="s">
        <v>207</v>
      </c>
      <c r="C43" s="67" t="s">
        <v>1502</v>
      </c>
      <c r="D43" s="68">
        <v>3</v>
      </c>
      <c r="E43" s="69"/>
      <c r="F43" s="70">
        <v>50</v>
      </c>
      <c r="G43" s="67"/>
      <c r="H43" s="71"/>
      <c r="I43" s="72"/>
      <c r="J43" s="72"/>
      <c r="K43" s="34" t="s">
        <v>65</v>
      </c>
      <c r="L43" s="79">
        <v>43</v>
      </c>
      <c r="M43" s="79"/>
      <c r="N43" s="74"/>
      <c r="O43" s="81" t="s">
        <v>283</v>
      </c>
      <c r="P43" s="81" t="s">
        <v>284</v>
      </c>
      <c r="Q43" s="81" t="s">
        <v>285</v>
      </c>
      <c r="R43">
        <v>1</v>
      </c>
      <c r="S43" s="80" t="str">
        <f>REPLACE(INDEX(GroupVertices[Group],MATCH(Edges[[#This Row],[Vertex 1]],GroupVertices[Vertex],0)),1,1,"")</f>
        <v>1</v>
      </c>
      <c r="T43" s="80" t="str">
        <f>REPLACE(INDEX(GroupVertices[Group],MATCH(Edges[[#This Row],[Vertex 2]],GroupVertices[Vertex],0)),1,1,"")</f>
        <v>5</v>
      </c>
      <c r="U43" s="34"/>
      <c r="V43" s="34"/>
      <c r="W43" s="34"/>
      <c r="X43" s="34"/>
      <c r="Y43" s="34"/>
      <c r="Z43" s="34"/>
      <c r="AA43" s="34"/>
      <c r="AB43" s="34"/>
      <c r="AC43" s="34"/>
    </row>
    <row r="44" spans="1:29" ht="15">
      <c r="A44" s="66" t="s">
        <v>211</v>
      </c>
      <c r="B44" s="66" t="s">
        <v>207</v>
      </c>
      <c r="C44" s="67" t="s">
        <v>1502</v>
      </c>
      <c r="D44" s="68">
        <v>3</v>
      </c>
      <c r="E44" s="69"/>
      <c r="F44" s="70">
        <v>50</v>
      </c>
      <c r="G44" s="67"/>
      <c r="H44" s="71"/>
      <c r="I44" s="72"/>
      <c r="J44" s="72"/>
      <c r="K44" s="34" t="s">
        <v>65</v>
      </c>
      <c r="L44" s="79">
        <v>44</v>
      </c>
      <c r="M44" s="79"/>
      <c r="N44" s="74"/>
      <c r="O44" s="81" t="s">
        <v>283</v>
      </c>
      <c r="P44" s="81" t="s">
        <v>284</v>
      </c>
      <c r="Q44" s="81" t="s">
        <v>285</v>
      </c>
      <c r="R44">
        <v>1</v>
      </c>
      <c r="S44" s="80" t="str">
        <f>REPLACE(INDEX(GroupVertices[Group],MATCH(Edges[[#This Row],[Vertex 1]],GroupVertices[Vertex],0)),1,1,"")</f>
        <v>5</v>
      </c>
      <c r="T44" s="80" t="str">
        <f>REPLACE(INDEX(GroupVertices[Group],MATCH(Edges[[#This Row],[Vertex 2]],GroupVertices[Vertex],0)),1,1,"")</f>
        <v>5</v>
      </c>
      <c r="U44" s="34"/>
      <c r="V44" s="34"/>
      <c r="W44" s="34"/>
      <c r="X44" s="34"/>
      <c r="Y44" s="34"/>
      <c r="Z44" s="34"/>
      <c r="AA44" s="34"/>
      <c r="AB44" s="34"/>
      <c r="AC44" s="34"/>
    </row>
    <row r="45" spans="1:29" ht="15">
      <c r="A45" s="66" t="s">
        <v>212</v>
      </c>
      <c r="B45" s="66" t="s">
        <v>207</v>
      </c>
      <c r="C45" s="67" t="s">
        <v>1502</v>
      </c>
      <c r="D45" s="68">
        <v>3</v>
      </c>
      <c r="E45" s="69"/>
      <c r="F45" s="70">
        <v>50</v>
      </c>
      <c r="G45" s="67"/>
      <c r="H45" s="71"/>
      <c r="I45" s="72"/>
      <c r="J45" s="72"/>
      <c r="K45" s="34" t="s">
        <v>65</v>
      </c>
      <c r="L45" s="79">
        <v>45</v>
      </c>
      <c r="M45" s="79"/>
      <c r="N45" s="74"/>
      <c r="O45" s="81" t="s">
        <v>283</v>
      </c>
      <c r="P45" s="81" t="s">
        <v>284</v>
      </c>
      <c r="Q45" s="81" t="s">
        <v>285</v>
      </c>
      <c r="R45">
        <v>1</v>
      </c>
      <c r="S45" s="80" t="str">
        <f>REPLACE(INDEX(GroupVertices[Group],MATCH(Edges[[#This Row],[Vertex 1]],GroupVertices[Vertex],0)),1,1,"")</f>
        <v>1</v>
      </c>
      <c r="T45" s="80" t="str">
        <f>REPLACE(INDEX(GroupVertices[Group],MATCH(Edges[[#This Row],[Vertex 2]],GroupVertices[Vertex],0)),1,1,"")</f>
        <v>5</v>
      </c>
      <c r="U45" s="34"/>
      <c r="V45" s="34"/>
      <c r="W45" s="34"/>
      <c r="X45" s="34"/>
      <c r="Y45" s="34"/>
      <c r="Z45" s="34"/>
      <c r="AA45" s="34"/>
      <c r="AB45" s="34"/>
      <c r="AC45" s="34"/>
    </row>
    <row r="46" spans="1:29" ht="15">
      <c r="A46" s="66" t="s">
        <v>213</v>
      </c>
      <c r="B46" s="66" t="s">
        <v>207</v>
      </c>
      <c r="C46" s="67" t="s">
        <v>1502</v>
      </c>
      <c r="D46" s="68">
        <v>3</v>
      </c>
      <c r="E46" s="69"/>
      <c r="F46" s="70">
        <v>50</v>
      </c>
      <c r="G46" s="67"/>
      <c r="H46" s="71"/>
      <c r="I46" s="72"/>
      <c r="J46" s="72"/>
      <c r="K46" s="34" t="s">
        <v>65</v>
      </c>
      <c r="L46" s="79">
        <v>46</v>
      </c>
      <c r="M46" s="79"/>
      <c r="N46" s="74"/>
      <c r="O46" s="81" t="s">
        <v>283</v>
      </c>
      <c r="P46" s="81" t="s">
        <v>284</v>
      </c>
      <c r="Q46" s="81" t="s">
        <v>285</v>
      </c>
      <c r="R46">
        <v>1</v>
      </c>
      <c r="S46" s="80" t="str">
        <f>REPLACE(INDEX(GroupVertices[Group],MATCH(Edges[[#This Row],[Vertex 1]],GroupVertices[Vertex],0)),1,1,"")</f>
        <v>1</v>
      </c>
      <c r="T46" s="80" t="str">
        <f>REPLACE(INDEX(GroupVertices[Group],MATCH(Edges[[#This Row],[Vertex 2]],GroupVertices[Vertex],0)),1,1,"")</f>
        <v>5</v>
      </c>
      <c r="U46" s="34"/>
      <c r="V46" s="34"/>
      <c r="W46" s="34"/>
      <c r="X46" s="34"/>
      <c r="Y46" s="34"/>
      <c r="Z46" s="34"/>
      <c r="AA46" s="34"/>
      <c r="AB46" s="34"/>
      <c r="AC46" s="34"/>
    </row>
    <row r="47" spans="1:29" ht="15">
      <c r="A47" s="66" t="s">
        <v>214</v>
      </c>
      <c r="B47" s="66" t="s">
        <v>207</v>
      </c>
      <c r="C47" s="67" t="s">
        <v>1502</v>
      </c>
      <c r="D47" s="68">
        <v>3</v>
      </c>
      <c r="E47" s="69"/>
      <c r="F47" s="70">
        <v>50</v>
      </c>
      <c r="G47" s="67"/>
      <c r="H47" s="71"/>
      <c r="I47" s="72"/>
      <c r="J47" s="72"/>
      <c r="K47" s="34" t="s">
        <v>65</v>
      </c>
      <c r="L47" s="79">
        <v>47</v>
      </c>
      <c r="M47" s="79"/>
      <c r="N47" s="74"/>
      <c r="O47" s="81" t="s">
        <v>283</v>
      </c>
      <c r="P47" s="81" t="s">
        <v>284</v>
      </c>
      <c r="Q47" s="81" t="s">
        <v>285</v>
      </c>
      <c r="R47">
        <v>1</v>
      </c>
      <c r="S47" s="80" t="str">
        <f>REPLACE(INDEX(GroupVertices[Group],MATCH(Edges[[#This Row],[Vertex 1]],GroupVertices[Vertex],0)),1,1,"")</f>
        <v>1</v>
      </c>
      <c r="T47" s="80" t="str">
        <f>REPLACE(INDEX(GroupVertices[Group],MATCH(Edges[[#This Row],[Vertex 2]],GroupVertices[Vertex],0)),1,1,"")</f>
        <v>5</v>
      </c>
      <c r="U47" s="34"/>
      <c r="V47" s="34"/>
      <c r="W47" s="34"/>
      <c r="X47" s="34"/>
      <c r="Y47" s="34"/>
      <c r="Z47" s="34"/>
      <c r="AA47" s="34"/>
      <c r="AB47" s="34"/>
      <c r="AC47" s="34"/>
    </row>
    <row r="48" spans="1:29" ht="15">
      <c r="A48" s="66" t="s">
        <v>215</v>
      </c>
      <c r="B48" s="66" t="s">
        <v>207</v>
      </c>
      <c r="C48" s="67" t="s">
        <v>1502</v>
      </c>
      <c r="D48" s="68">
        <v>3</v>
      </c>
      <c r="E48" s="69"/>
      <c r="F48" s="70">
        <v>50</v>
      </c>
      <c r="G48" s="67"/>
      <c r="H48" s="71"/>
      <c r="I48" s="72"/>
      <c r="J48" s="72"/>
      <c r="K48" s="34" t="s">
        <v>65</v>
      </c>
      <c r="L48" s="79">
        <v>48</v>
      </c>
      <c r="M48" s="79"/>
      <c r="N48" s="74"/>
      <c r="O48" s="81" t="s">
        <v>283</v>
      </c>
      <c r="P48" s="81" t="s">
        <v>284</v>
      </c>
      <c r="Q48" s="81" t="s">
        <v>285</v>
      </c>
      <c r="R48">
        <v>1</v>
      </c>
      <c r="S48" s="80" t="str">
        <f>REPLACE(INDEX(GroupVertices[Group],MATCH(Edges[[#This Row],[Vertex 1]],GroupVertices[Vertex],0)),1,1,"")</f>
        <v>1</v>
      </c>
      <c r="T48" s="80" t="str">
        <f>REPLACE(INDEX(GroupVertices[Group],MATCH(Edges[[#This Row],[Vertex 2]],GroupVertices[Vertex],0)),1,1,"")</f>
        <v>5</v>
      </c>
      <c r="U48" s="34"/>
      <c r="V48" s="34"/>
      <c r="W48" s="34"/>
      <c r="X48" s="34"/>
      <c r="Y48" s="34"/>
      <c r="Z48" s="34"/>
      <c r="AA48" s="34"/>
      <c r="AB48" s="34"/>
      <c r="AC48" s="34"/>
    </row>
    <row r="49" spans="1:29" ht="15">
      <c r="A49" s="66" t="s">
        <v>216</v>
      </c>
      <c r="B49" s="66" t="s">
        <v>207</v>
      </c>
      <c r="C49" s="67" t="s">
        <v>1502</v>
      </c>
      <c r="D49" s="68">
        <v>3</v>
      </c>
      <c r="E49" s="69"/>
      <c r="F49" s="70">
        <v>50</v>
      </c>
      <c r="G49" s="67"/>
      <c r="H49" s="71"/>
      <c r="I49" s="72"/>
      <c r="J49" s="72"/>
      <c r="K49" s="34" t="s">
        <v>65</v>
      </c>
      <c r="L49" s="79">
        <v>49</v>
      </c>
      <c r="M49" s="79"/>
      <c r="N49" s="74"/>
      <c r="O49" s="81" t="s">
        <v>283</v>
      </c>
      <c r="P49" s="81" t="s">
        <v>284</v>
      </c>
      <c r="Q49" s="81" t="s">
        <v>285</v>
      </c>
      <c r="R49">
        <v>1</v>
      </c>
      <c r="S49" s="80" t="str">
        <f>REPLACE(INDEX(GroupVertices[Group],MATCH(Edges[[#This Row],[Vertex 1]],GroupVertices[Vertex],0)),1,1,"")</f>
        <v>5</v>
      </c>
      <c r="T49" s="80" t="str">
        <f>REPLACE(INDEX(GroupVertices[Group],MATCH(Edges[[#This Row],[Vertex 2]],GroupVertices[Vertex],0)),1,1,"")</f>
        <v>5</v>
      </c>
      <c r="U49" s="34"/>
      <c r="V49" s="34"/>
      <c r="W49" s="34"/>
      <c r="X49" s="34"/>
      <c r="Y49" s="34"/>
      <c r="Z49" s="34"/>
      <c r="AA49" s="34"/>
      <c r="AB49" s="34"/>
      <c r="AC49" s="34"/>
    </row>
    <row r="50" spans="1:29" ht="15">
      <c r="A50" s="66" t="s">
        <v>217</v>
      </c>
      <c r="B50" s="66" t="s">
        <v>207</v>
      </c>
      <c r="C50" s="67" t="s">
        <v>1502</v>
      </c>
      <c r="D50" s="68">
        <v>3</v>
      </c>
      <c r="E50" s="69"/>
      <c r="F50" s="70">
        <v>50</v>
      </c>
      <c r="G50" s="67"/>
      <c r="H50" s="71"/>
      <c r="I50" s="72"/>
      <c r="J50" s="72"/>
      <c r="K50" s="34" t="s">
        <v>65</v>
      </c>
      <c r="L50" s="79">
        <v>50</v>
      </c>
      <c r="M50" s="79"/>
      <c r="N50" s="74"/>
      <c r="O50" s="81" t="s">
        <v>283</v>
      </c>
      <c r="P50" s="81" t="s">
        <v>284</v>
      </c>
      <c r="Q50" s="81" t="s">
        <v>286</v>
      </c>
      <c r="R50">
        <v>1</v>
      </c>
      <c r="S50" s="80" t="str">
        <f>REPLACE(INDEX(GroupVertices[Group],MATCH(Edges[[#This Row],[Vertex 1]],GroupVertices[Vertex],0)),1,1,"")</f>
        <v>3</v>
      </c>
      <c r="T50" s="80" t="str">
        <f>REPLACE(INDEX(GroupVertices[Group],MATCH(Edges[[#This Row],[Vertex 2]],GroupVertices[Vertex],0)),1,1,"")</f>
        <v>5</v>
      </c>
      <c r="U50" s="34"/>
      <c r="V50" s="34"/>
      <c r="W50" s="34"/>
      <c r="X50" s="34"/>
      <c r="Y50" s="34"/>
      <c r="Z50" s="34"/>
      <c r="AA50" s="34"/>
      <c r="AB50" s="34"/>
      <c r="AC50" s="34"/>
    </row>
    <row r="51" spans="1:29" ht="15">
      <c r="A51" s="66" t="s">
        <v>208</v>
      </c>
      <c r="B51" s="66" t="s">
        <v>235</v>
      </c>
      <c r="C51" s="67" t="s">
        <v>1502</v>
      </c>
      <c r="D51" s="68">
        <v>3</v>
      </c>
      <c r="E51" s="69"/>
      <c r="F51" s="70">
        <v>50</v>
      </c>
      <c r="G51" s="67"/>
      <c r="H51" s="71"/>
      <c r="I51" s="72"/>
      <c r="J51" s="72"/>
      <c r="K51" s="34" t="s">
        <v>65</v>
      </c>
      <c r="L51" s="79">
        <v>51</v>
      </c>
      <c r="M51" s="79"/>
      <c r="N51" s="74"/>
      <c r="O51" s="81" t="s">
        <v>283</v>
      </c>
      <c r="P51" s="81" t="s">
        <v>284</v>
      </c>
      <c r="Q51" s="81" t="s">
        <v>285</v>
      </c>
      <c r="R51">
        <v>1</v>
      </c>
      <c r="S51" s="80" t="str">
        <f>REPLACE(INDEX(GroupVertices[Group],MATCH(Edges[[#This Row],[Vertex 1]],GroupVertices[Vertex],0)),1,1,"")</f>
        <v>5</v>
      </c>
      <c r="T51" s="80" t="str">
        <f>REPLACE(INDEX(GroupVertices[Group],MATCH(Edges[[#This Row],[Vertex 2]],GroupVertices[Vertex],0)),1,1,"")</f>
        <v>2</v>
      </c>
      <c r="U51" s="34"/>
      <c r="V51" s="34"/>
      <c r="W51" s="34"/>
      <c r="X51" s="34"/>
      <c r="Y51" s="34"/>
      <c r="Z51" s="34"/>
      <c r="AA51" s="34"/>
      <c r="AB51" s="34"/>
      <c r="AC51" s="34"/>
    </row>
    <row r="52" spans="1:29" ht="15">
      <c r="A52" s="66" t="s">
        <v>208</v>
      </c>
      <c r="B52" s="66" t="s">
        <v>204</v>
      </c>
      <c r="C52" s="67" t="s">
        <v>1502</v>
      </c>
      <c r="D52" s="68">
        <v>3</v>
      </c>
      <c r="E52" s="69"/>
      <c r="F52" s="70">
        <v>50</v>
      </c>
      <c r="G52" s="67"/>
      <c r="H52" s="71"/>
      <c r="I52" s="72"/>
      <c r="J52" s="72"/>
      <c r="K52" s="34" t="s">
        <v>65</v>
      </c>
      <c r="L52" s="79">
        <v>52</v>
      </c>
      <c r="M52" s="79"/>
      <c r="N52" s="74"/>
      <c r="O52" s="81" t="s">
        <v>283</v>
      </c>
      <c r="P52" s="81" t="s">
        <v>284</v>
      </c>
      <c r="Q52" s="81" t="s">
        <v>285</v>
      </c>
      <c r="R52">
        <v>1</v>
      </c>
      <c r="S52" s="80" t="str">
        <f>REPLACE(INDEX(GroupVertices[Group],MATCH(Edges[[#This Row],[Vertex 1]],GroupVertices[Vertex],0)),1,1,"")</f>
        <v>5</v>
      </c>
      <c r="T52" s="80" t="str">
        <f>REPLACE(INDEX(GroupVertices[Group],MATCH(Edges[[#This Row],[Vertex 2]],GroupVertices[Vertex],0)),1,1,"")</f>
        <v>1</v>
      </c>
      <c r="U52" s="34"/>
      <c r="V52" s="34"/>
      <c r="W52" s="34"/>
      <c r="X52" s="34"/>
      <c r="Y52" s="34"/>
      <c r="Z52" s="34"/>
      <c r="AA52" s="34"/>
      <c r="AB52" s="34"/>
      <c r="AC52" s="34"/>
    </row>
    <row r="53" spans="1:29" ht="15">
      <c r="A53" s="66" t="s">
        <v>208</v>
      </c>
      <c r="B53" s="66" t="s">
        <v>205</v>
      </c>
      <c r="C53" s="67" t="s">
        <v>1502</v>
      </c>
      <c r="D53" s="68">
        <v>3</v>
      </c>
      <c r="E53" s="69"/>
      <c r="F53" s="70">
        <v>50</v>
      </c>
      <c r="G53" s="67"/>
      <c r="H53" s="71"/>
      <c r="I53" s="72"/>
      <c r="J53" s="72"/>
      <c r="K53" s="34" t="s">
        <v>65</v>
      </c>
      <c r="L53" s="79">
        <v>53</v>
      </c>
      <c r="M53" s="79"/>
      <c r="N53" s="74"/>
      <c r="O53" s="81" t="s">
        <v>283</v>
      </c>
      <c r="P53" s="81" t="s">
        <v>284</v>
      </c>
      <c r="Q53" s="81" t="s">
        <v>285</v>
      </c>
      <c r="R53">
        <v>1</v>
      </c>
      <c r="S53" s="80" t="str">
        <f>REPLACE(INDEX(GroupVertices[Group],MATCH(Edges[[#This Row],[Vertex 1]],GroupVertices[Vertex],0)),1,1,"")</f>
        <v>5</v>
      </c>
      <c r="T53" s="80" t="str">
        <f>REPLACE(INDEX(GroupVertices[Group],MATCH(Edges[[#This Row],[Vertex 2]],GroupVertices[Vertex],0)),1,1,"")</f>
        <v>3</v>
      </c>
      <c r="U53" s="34"/>
      <c r="V53" s="34"/>
      <c r="W53" s="34"/>
      <c r="X53" s="34"/>
      <c r="Y53" s="34"/>
      <c r="Z53" s="34"/>
      <c r="AA53" s="34"/>
      <c r="AB53" s="34"/>
      <c r="AC53" s="34"/>
    </row>
    <row r="54" spans="1:29" ht="15">
      <c r="A54" s="66" t="s">
        <v>208</v>
      </c>
      <c r="B54" s="66" t="s">
        <v>206</v>
      </c>
      <c r="C54" s="67" t="s">
        <v>1502</v>
      </c>
      <c r="D54" s="68">
        <v>3</v>
      </c>
      <c r="E54" s="69"/>
      <c r="F54" s="70">
        <v>50</v>
      </c>
      <c r="G54" s="67"/>
      <c r="H54" s="71"/>
      <c r="I54" s="72"/>
      <c r="J54" s="72"/>
      <c r="K54" s="34" t="s">
        <v>65</v>
      </c>
      <c r="L54" s="79">
        <v>54</v>
      </c>
      <c r="M54" s="79"/>
      <c r="N54" s="74"/>
      <c r="O54" s="81" t="s">
        <v>283</v>
      </c>
      <c r="P54" s="81" t="s">
        <v>284</v>
      </c>
      <c r="Q54" s="81" t="s">
        <v>285</v>
      </c>
      <c r="R54">
        <v>1</v>
      </c>
      <c r="S54" s="80" t="str">
        <f>REPLACE(INDEX(GroupVertices[Group],MATCH(Edges[[#This Row],[Vertex 1]],GroupVertices[Vertex],0)),1,1,"")</f>
        <v>5</v>
      </c>
      <c r="T54" s="80" t="str">
        <f>REPLACE(INDEX(GroupVertices[Group],MATCH(Edges[[#This Row],[Vertex 2]],GroupVertices[Vertex],0)),1,1,"")</f>
        <v>4</v>
      </c>
      <c r="U54" s="34"/>
      <c r="V54" s="34"/>
      <c r="W54" s="34"/>
      <c r="X54" s="34"/>
      <c r="Y54" s="34"/>
      <c r="Z54" s="34"/>
      <c r="AA54" s="34"/>
      <c r="AB54" s="34"/>
      <c r="AC54" s="34"/>
    </row>
    <row r="55" spans="1:29" ht="15">
      <c r="A55" s="66" t="s">
        <v>210</v>
      </c>
      <c r="B55" s="66" t="s">
        <v>208</v>
      </c>
      <c r="C55" s="67" t="s">
        <v>1502</v>
      </c>
      <c r="D55" s="68">
        <v>3</v>
      </c>
      <c r="E55" s="69"/>
      <c r="F55" s="70">
        <v>50</v>
      </c>
      <c r="G55" s="67"/>
      <c r="H55" s="71"/>
      <c r="I55" s="72"/>
      <c r="J55" s="72"/>
      <c r="K55" s="34" t="s">
        <v>65</v>
      </c>
      <c r="L55" s="79">
        <v>55</v>
      </c>
      <c r="M55" s="79"/>
      <c r="N55" s="74"/>
      <c r="O55" s="81" t="s">
        <v>283</v>
      </c>
      <c r="P55" s="81" t="s">
        <v>284</v>
      </c>
      <c r="Q55" s="81" t="s">
        <v>285</v>
      </c>
      <c r="R55">
        <v>1</v>
      </c>
      <c r="S55" s="80" t="str">
        <f>REPLACE(INDEX(GroupVertices[Group],MATCH(Edges[[#This Row],[Vertex 1]],GroupVertices[Vertex],0)),1,1,"")</f>
        <v>1</v>
      </c>
      <c r="T55" s="80" t="str">
        <f>REPLACE(INDEX(GroupVertices[Group],MATCH(Edges[[#This Row],[Vertex 2]],GroupVertices[Vertex],0)),1,1,"")</f>
        <v>5</v>
      </c>
      <c r="U55" s="34"/>
      <c r="V55" s="34"/>
      <c r="W55" s="34"/>
      <c r="X55" s="34"/>
      <c r="Y55" s="34"/>
      <c r="Z55" s="34"/>
      <c r="AA55" s="34"/>
      <c r="AB55" s="34"/>
      <c r="AC55" s="34"/>
    </row>
    <row r="56" spans="1:29" ht="15">
      <c r="A56" s="66" t="s">
        <v>211</v>
      </c>
      <c r="B56" s="66" t="s">
        <v>208</v>
      </c>
      <c r="C56" s="67" t="s">
        <v>1502</v>
      </c>
      <c r="D56" s="68">
        <v>3</v>
      </c>
      <c r="E56" s="69"/>
      <c r="F56" s="70">
        <v>50</v>
      </c>
      <c r="G56" s="67"/>
      <c r="H56" s="71"/>
      <c r="I56" s="72"/>
      <c r="J56" s="72"/>
      <c r="K56" s="34" t="s">
        <v>65</v>
      </c>
      <c r="L56" s="79">
        <v>56</v>
      </c>
      <c r="M56" s="79"/>
      <c r="N56" s="74"/>
      <c r="O56" s="81" t="s">
        <v>283</v>
      </c>
      <c r="P56" s="81" t="s">
        <v>284</v>
      </c>
      <c r="Q56" s="81" t="s">
        <v>285</v>
      </c>
      <c r="R56">
        <v>1</v>
      </c>
      <c r="S56" s="80" t="str">
        <f>REPLACE(INDEX(GroupVertices[Group],MATCH(Edges[[#This Row],[Vertex 1]],GroupVertices[Vertex],0)),1,1,"")</f>
        <v>5</v>
      </c>
      <c r="T56" s="80" t="str">
        <f>REPLACE(INDEX(GroupVertices[Group],MATCH(Edges[[#This Row],[Vertex 2]],GroupVertices[Vertex],0)),1,1,"")</f>
        <v>5</v>
      </c>
      <c r="U56" s="34"/>
      <c r="V56" s="34"/>
      <c r="W56" s="34"/>
      <c r="X56" s="34"/>
      <c r="Y56" s="34"/>
      <c r="Z56" s="34"/>
      <c r="AA56" s="34"/>
      <c r="AB56" s="34"/>
      <c r="AC56" s="34"/>
    </row>
    <row r="57" spans="1:29" ht="15">
      <c r="A57" s="66" t="s">
        <v>212</v>
      </c>
      <c r="B57" s="66" t="s">
        <v>208</v>
      </c>
      <c r="C57" s="67" t="s">
        <v>1502</v>
      </c>
      <c r="D57" s="68">
        <v>3</v>
      </c>
      <c r="E57" s="69"/>
      <c r="F57" s="70">
        <v>50</v>
      </c>
      <c r="G57" s="67"/>
      <c r="H57" s="71"/>
      <c r="I57" s="72"/>
      <c r="J57" s="72"/>
      <c r="K57" s="34" t="s">
        <v>65</v>
      </c>
      <c r="L57" s="79">
        <v>57</v>
      </c>
      <c r="M57" s="79"/>
      <c r="N57" s="74"/>
      <c r="O57" s="81" t="s">
        <v>283</v>
      </c>
      <c r="P57" s="81" t="s">
        <v>284</v>
      </c>
      <c r="Q57" s="81" t="s">
        <v>285</v>
      </c>
      <c r="R57">
        <v>1</v>
      </c>
      <c r="S57" s="80" t="str">
        <f>REPLACE(INDEX(GroupVertices[Group],MATCH(Edges[[#This Row],[Vertex 1]],GroupVertices[Vertex],0)),1,1,"")</f>
        <v>1</v>
      </c>
      <c r="T57" s="80" t="str">
        <f>REPLACE(INDEX(GroupVertices[Group],MATCH(Edges[[#This Row],[Vertex 2]],GroupVertices[Vertex],0)),1,1,"")</f>
        <v>5</v>
      </c>
      <c r="U57" s="34"/>
      <c r="V57" s="34"/>
      <c r="W57" s="34"/>
      <c r="X57" s="34"/>
      <c r="Y57" s="34"/>
      <c r="Z57" s="34"/>
      <c r="AA57" s="34"/>
      <c r="AB57" s="34"/>
      <c r="AC57" s="34"/>
    </row>
    <row r="58" spans="1:29" ht="15">
      <c r="A58" s="66" t="s">
        <v>213</v>
      </c>
      <c r="B58" s="66" t="s">
        <v>208</v>
      </c>
      <c r="C58" s="67" t="s">
        <v>1502</v>
      </c>
      <c r="D58" s="68">
        <v>3</v>
      </c>
      <c r="E58" s="69"/>
      <c r="F58" s="70">
        <v>50</v>
      </c>
      <c r="G58" s="67"/>
      <c r="H58" s="71"/>
      <c r="I58" s="72"/>
      <c r="J58" s="72"/>
      <c r="K58" s="34" t="s">
        <v>65</v>
      </c>
      <c r="L58" s="79">
        <v>58</v>
      </c>
      <c r="M58" s="79"/>
      <c r="N58" s="74"/>
      <c r="O58" s="81" t="s">
        <v>283</v>
      </c>
      <c r="P58" s="81" t="s">
        <v>284</v>
      </c>
      <c r="Q58" s="81" t="s">
        <v>285</v>
      </c>
      <c r="R58">
        <v>1</v>
      </c>
      <c r="S58" s="80" t="str">
        <f>REPLACE(INDEX(GroupVertices[Group],MATCH(Edges[[#This Row],[Vertex 1]],GroupVertices[Vertex],0)),1,1,"")</f>
        <v>1</v>
      </c>
      <c r="T58" s="80" t="str">
        <f>REPLACE(INDEX(GroupVertices[Group],MATCH(Edges[[#This Row],[Vertex 2]],GroupVertices[Vertex],0)),1,1,"")</f>
        <v>5</v>
      </c>
      <c r="U58" s="34"/>
      <c r="V58" s="34"/>
      <c r="W58" s="34"/>
      <c r="X58" s="34"/>
      <c r="Y58" s="34"/>
      <c r="Z58" s="34"/>
      <c r="AA58" s="34"/>
      <c r="AB58" s="34"/>
      <c r="AC58" s="34"/>
    </row>
    <row r="59" spans="1:29" ht="15">
      <c r="A59" s="66" t="s">
        <v>214</v>
      </c>
      <c r="B59" s="66" t="s">
        <v>208</v>
      </c>
      <c r="C59" s="67" t="s">
        <v>1502</v>
      </c>
      <c r="D59" s="68">
        <v>3</v>
      </c>
      <c r="E59" s="69"/>
      <c r="F59" s="70">
        <v>50</v>
      </c>
      <c r="G59" s="67"/>
      <c r="H59" s="71"/>
      <c r="I59" s="72"/>
      <c r="J59" s="72"/>
      <c r="K59" s="34" t="s">
        <v>65</v>
      </c>
      <c r="L59" s="79">
        <v>59</v>
      </c>
      <c r="M59" s="79"/>
      <c r="N59" s="74"/>
      <c r="O59" s="81" t="s">
        <v>283</v>
      </c>
      <c r="P59" s="81" t="s">
        <v>284</v>
      </c>
      <c r="Q59" s="81" t="s">
        <v>285</v>
      </c>
      <c r="R59">
        <v>1</v>
      </c>
      <c r="S59" s="80" t="str">
        <f>REPLACE(INDEX(GroupVertices[Group],MATCH(Edges[[#This Row],[Vertex 1]],GroupVertices[Vertex],0)),1,1,"")</f>
        <v>1</v>
      </c>
      <c r="T59" s="80" t="str">
        <f>REPLACE(INDEX(GroupVertices[Group],MATCH(Edges[[#This Row],[Vertex 2]],GroupVertices[Vertex],0)),1,1,"")</f>
        <v>5</v>
      </c>
      <c r="U59" s="34"/>
      <c r="V59" s="34"/>
      <c r="W59" s="34"/>
      <c r="X59" s="34"/>
      <c r="Y59" s="34"/>
      <c r="Z59" s="34"/>
      <c r="AA59" s="34"/>
      <c r="AB59" s="34"/>
      <c r="AC59" s="34"/>
    </row>
    <row r="60" spans="1:29" ht="15">
      <c r="A60" s="66" t="s">
        <v>215</v>
      </c>
      <c r="B60" s="66" t="s">
        <v>208</v>
      </c>
      <c r="C60" s="67" t="s">
        <v>1502</v>
      </c>
      <c r="D60" s="68">
        <v>3</v>
      </c>
      <c r="E60" s="69"/>
      <c r="F60" s="70">
        <v>50</v>
      </c>
      <c r="G60" s="67"/>
      <c r="H60" s="71"/>
      <c r="I60" s="72"/>
      <c r="J60" s="72"/>
      <c r="K60" s="34" t="s">
        <v>65</v>
      </c>
      <c r="L60" s="79">
        <v>60</v>
      </c>
      <c r="M60" s="79"/>
      <c r="N60" s="74"/>
      <c r="O60" s="81" t="s">
        <v>283</v>
      </c>
      <c r="P60" s="81" t="s">
        <v>284</v>
      </c>
      <c r="Q60" s="81" t="s">
        <v>285</v>
      </c>
      <c r="R60">
        <v>1</v>
      </c>
      <c r="S60" s="80" t="str">
        <f>REPLACE(INDEX(GroupVertices[Group],MATCH(Edges[[#This Row],[Vertex 1]],GroupVertices[Vertex],0)),1,1,"")</f>
        <v>1</v>
      </c>
      <c r="T60" s="80" t="str">
        <f>REPLACE(INDEX(GroupVertices[Group],MATCH(Edges[[#This Row],[Vertex 2]],GroupVertices[Vertex],0)),1,1,"")</f>
        <v>5</v>
      </c>
      <c r="U60" s="34"/>
      <c r="V60" s="34"/>
      <c r="W60" s="34"/>
      <c r="X60" s="34"/>
      <c r="Y60" s="34"/>
      <c r="Z60" s="34"/>
      <c r="AA60" s="34"/>
      <c r="AB60" s="34"/>
      <c r="AC60" s="34"/>
    </row>
    <row r="61" spans="1:29" ht="15">
      <c r="A61" s="66" t="s">
        <v>216</v>
      </c>
      <c r="B61" s="66" t="s">
        <v>208</v>
      </c>
      <c r="C61" s="67" t="s">
        <v>1502</v>
      </c>
      <c r="D61" s="68">
        <v>3</v>
      </c>
      <c r="E61" s="69"/>
      <c r="F61" s="70">
        <v>50</v>
      </c>
      <c r="G61" s="67"/>
      <c r="H61" s="71"/>
      <c r="I61" s="72"/>
      <c r="J61" s="72"/>
      <c r="K61" s="34" t="s">
        <v>65</v>
      </c>
      <c r="L61" s="79">
        <v>61</v>
      </c>
      <c r="M61" s="79"/>
      <c r="N61" s="74"/>
      <c r="O61" s="81" t="s">
        <v>283</v>
      </c>
      <c r="P61" s="81" t="s">
        <v>284</v>
      </c>
      <c r="Q61" s="81" t="s">
        <v>285</v>
      </c>
      <c r="R61">
        <v>1</v>
      </c>
      <c r="S61" s="80" t="str">
        <f>REPLACE(INDEX(GroupVertices[Group],MATCH(Edges[[#This Row],[Vertex 1]],GroupVertices[Vertex],0)),1,1,"")</f>
        <v>5</v>
      </c>
      <c r="T61" s="80" t="str">
        <f>REPLACE(INDEX(GroupVertices[Group],MATCH(Edges[[#This Row],[Vertex 2]],GroupVertices[Vertex],0)),1,1,"")</f>
        <v>5</v>
      </c>
      <c r="U61" s="34"/>
      <c r="V61" s="34"/>
      <c r="W61" s="34"/>
      <c r="X61" s="34"/>
      <c r="Y61" s="34"/>
      <c r="Z61" s="34"/>
      <c r="AA61" s="34"/>
      <c r="AB61" s="34"/>
      <c r="AC61" s="34"/>
    </row>
    <row r="62" spans="1:29" ht="15">
      <c r="A62" s="66" t="s">
        <v>217</v>
      </c>
      <c r="B62" s="66" t="s">
        <v>208</v>
      </c>
      <c r="C62" s="67" t="s">
        <v>1502</v>
      </c>
      <c r="D62" s="68">
        <v>3</v>
      </c>
      <c r="E62" s="69"/>
      <c r="F62" s="70">
        <v>50</v>
      </c>
      <c r="G62" s="67"/>
      <c r="H62" s="71"/>
      <c r="I62" s="72"/>
      <c r="J62" s="72"/>
      <c r="K62" s="34" t="s">
        <v>65</v>
      </c>
      <c r="L62" s="79">
        <v>62</v>
      </c>
      <c r="M62" s="79"/>
      <c r="N62" s="74"/>
      <c r="O62" s="81" t="s">
        <v>283</v>
      </c>
      <c r="P62" s="81" t="s">
        <v>284</v>
      </c>
      <c r="Q62" s="81" t="s">
        <v>286</v>
      </c>
      <c r="R62">
        <v>1</v>
      </c>
      <c r="S62" s="80" t="str">
        <f>REPLACE(INDEX(GroupVertices[Group],MATCH(Edges[[#This Row],[Vertex 1]],GroupVertices[Vertex],0)),1,1,"")</f>
        <v>3</v>
      </c>
      <c r="T62" s="80" t="str">
        <f>REPLACE(INDEX(GroupVertices[Group],MATCH(Edges[[#This Row],[Vertex 2]],GroupVertices[Vertex],0)),1,1,"")</f>
        <v>5</v>
      </c>
      <c r="U62" s="34"/>
      <c r="V62" s="34"/>
      <c r="W62" s="34"/>
      <c r="X62" s="34"/>
      <c r="Y62" s="34"/>
      <c r="Z62" s="34"/>
      <c r="AA62" s="34"/>
      <c r="AB62" s="34"/>
      <c r="AC62" s="34"/>
    </row>
    <row r="63" spans="1:29" ht="15">
      <c r="A63" s="66" t="s">
        <v>217</v>
      </c>
      <c r="B63" s="66" t="s">
        <v>257</v>
      </c>
      <c r="C63" s="67" t="s">
        <v>1502</v>
      </c>
      <c r="D63" s="68">
        <v>3</v>
      </c>
      <c r="E63" s="69"/>
      <c r="F63" s="70">
        <v>50</v>
      </c>
      <c r="G63" s="67"/>
      <c r="H63" s="71"/>
      <c r="I63" s="72"/>
      <c r="J63" s="72"/>
      <c r="K63" s="34" t="s">
        <v>65</v>
      </c>
      <c r="L63" s="79">
        <v>63</v>
      </c>
      <c r="M63" s="79"/>
      <c r="N63" s="74"/>
      <c r="O63" s="81" t="s">
        <v>283</v>
      </c>
      <c r="P63" s="81" t="s">
        <v>284</v>
      </c>
      <c r="Q63" s="81" t="s">
        <v>286</v>
      </c>
      <c r="R63">
        <v>1</v>
      </c>
      <c r="S63" s="80" t="str">
        <f>REPLACE(INDEX(GroupVertices[Group],MATCH(Edges[[#This Row],[Vertex 1]],GroupVertices[Vertex],0)),1,1,"")</f>
        <v>3</v>
      </c>
      <c r="T63" s="80" t="str">
        <f>REPLACE(INDEX(GroupVertices[Group],MATCH(Edges[[#This Row],[Vertex 2]],GroupVertices[Vertex],0)),1,1,"")</f>
        <v>3</v>
      </c>
      <c r="U63" s="34"/>
      <c r="V63" s="34"/>
      <c r="W63" s="34"/>
      <c r="X63" s="34"/>
      <c r="Y63" s="34"/>
      <c r="Z63" s="34"/>
      <c r="AA63" s="34"/>
      <c r="AB63" s="34"/>
      <c r="AC63" s="34"/>
    </row>
    <row r="64" spans="1:29" ht="15">
      <c r="A64" s="66" t="s">
        <v>213</v>
      </c>
      <c r="B64" s="66" t="s">
        <v>258</v>
      </c>
      <c r="C64" s="67" t="s">
        <v>1502</v>
      </c>
      <c r="D64" s="68">
        <v>3</v>
      </c>
      <c r="E64" s="69"/>
      <c r="F64" s="70">
        <v>50</v>
      </c>
      <c r="G64" s="67"/>
      <c r="H64" s="71"/>
      <c r="I64" s="72"/>
      <c r="J64" s="72"/>
      <c r="K64" s="34" t="s">
        <v>65</v>
      </c>
      <c r="L64" s="79">
        <v>64</v>
      </c>
      <c r="M64" s="79"/>
      <c r="N64" s="74"/>
      <c r="O64" s="81" t="s">
        <v>283</v>
      </c>
      <c r="P64" s="81" t="s">
        <v>284</v>
      </c>
      <c r="Q64" s="81" t="s">
        <v>285</v>
      </c>
      <c r="R64">
        <v>1</v>
      </c>
      <c r="S64" s="80" t="str">
        <f>REPLACE(INDEX(GroupVertices[Group],MATCH(Edges[[#This Row],[Vertex 1]],GroupVertices[Vertex],0)),1,1,"")</f>
        <v>1</v>
      </c>
      <c r="T64" s="80" t="str">
        <f>REPLACE(INDEX(GroupVertices[Group],MATCH(Edges[[#This Row],[Vertex 2]],GroupVertices[Vertex],0)),1,1,"")</f>
        <v>3</v>
      </c>
      <c r="U64" s="34"/>
      <c r="V64" s="34"/>
      <c r="W64" s="34"/>
      <c r="X64" s="34"/>
      <c r="Y64" s="34"/>
      <c r="Z64" s="34"/>
      <c r="AA64" s="34"/>
      <c r="AB64" s="34"/>
      <c r="AC64" s="34"/>
    </row>
    <row r="65" spans="1:29" ht="15">
      <c r="A65" s="66" t="s">
        <v>217</v>
      </c>
      <c r="B65" s="66" t="s">
        <v>258</v>
      </c>
      <c r="C65" s="67" t="s">
        <v>1502</v>
      </c>
      <c r="D65" s="68">
        <v>3</v>
      </c>
      <c r="E65" s="69"/>
      <c r="F65" s="70">
        <v>50</v>
      </c>
      <c r="G65" s="67"/>
      <c r="H65" s="71"/>
      <c r="I65" s="72"/>
      <c r="J65" s="72"/>
      <c r="K65" s="34" t="s">
        <v>65</v>
      </c>
      <c r="L65" s="79">
        <v>65</v>
      </c>
      <c r="M65" s="79"/>
      <c r="N65" s="74"/>
      <c r="O65" s="81" t="s">
        <v>283</v>
      </c>
      <c r="P65" s="81" t="s">
        <v>284</v>
      </c>
      <c r="Q65" s="81" t="s">
        <v>286</v>
      </c>
      <c r="R65">
        <v>1</v>
      </c>
      <c r="S65" s="80" t="str">
        <f>REPLACE(INDEX(GroupVertices[Group],MATCH(Edges[[#This Row],[Vertex 1]],GroupVertices[Vertex],0)),1,1,"")</f>
        <v>3</v>
      </c>
      <c r="T65" s="80" t="str">
        <f>REPLACE(INDEX(GroupVertices[Group],MATCH(Edges[[#This Row],[Vertex 2]],GroupVertices[Vertex],0)),1,1,"")</f>
        <v>3</v>
      </c>
      <c r="U65" s="34"/>
      <c r="V65" s="34"/>
      <c r="W65" s="34"/>
      <c r="X65" s="34"/>
      <c r="Y65" s="34"/>
      <c r="Z65" s="34"/>
      <c r="AA65" s="34"/>
      <c r="AB65" s="34"/>
      <c r="AC65" s="34"/>
    </row>
    <row r="66" spans="1:29" ht="15">
      <c r="A66" s="66" t="s">
        <v>211</v>
      </c>
      <c r="B66" s="66" t="s">
        <v>235</v>
      </c>
      <c r="C66" s="67" t="s">
        <v>1502</v>
      </c>
      <c r="D66" s="68">
        <v>3</v>
      </c>
      <c r="E66" s="69"/>
      <c r="F66" s="70">
        <v>50</v>
      </c>
      <c r="G66" s="67"/>
      <c r="H66" s="71"/>
      <c r="I66" s="72"/>
      <c r="J66" s="72"/>
      <c r="K66" s="34" t="s">
        <v>65</v>
      </c>
      <c r="L66" s="79">
        <v>66</v>
      </c>
      <c r="M66" s="79"/>
      <c r="N66" s="74"/>
      <c r="O66" s="81" t="s">
        <v>283</v>
      </c>
      <c r="P66" s="81" t="s">
        <v>284</v>
      </c>
      <c r="Q66" s="81" t="s">
        <v>285</v>
      </c>
      <c r="R66">
        <v>1</v>
      </c>
      <c r="S66" s="80" t="str">
        <f>REPLACE(INDEX(GroupVertices[Group],MATCH(Edges[[#This Row],[Vertex 1]],GroupVertices[Vertex],0)),1,1,"")</f>
        <v>5</v>
      </c>
      <c r="T66" s="80" t="str">
        <f>REPLACE(INDEX(GroupVertices[Group],MATCH(Edges[[#This Row],[Vertex 2]],GroupVertices[Vertex],0)),1,1,"")</f>
        <v>2</v>
      </c>
      <c r="U66" s="34"/>
      <c r="V66" s="34"/>
      <c r="W66" s="34"/>
      <c r="X66" s="34"/>
      <c r="Y66" s="34"/>
      <c r="Z66" s="34"/>
      <c r="AA66" s="34"/>
      <c r="AB66" s="34"/>
      <c r="AC66" s="34"/>
    </row>
    <row r="67" spans="1:29" ht="15">
      <c r="A67" s="66" t="s">
        <v>211</v>
      </c>
      <c r="B67" s="66" t="s">
        <v>204</v>
      </c>
      <c r="C67" s="67" t="s">
        <v>1502</v>
      </c>
      <c r="D67" s="68">
        <v>3</v>
      </c>
      <c r="E67" s="69"/>
      <c r="F67" s="70">
        <v>50</v>
      </c>
      <c r="G67" s="67"/>
      <c r="H67" s="71"/>
      <c r="I67" s="72"/>
      <c r="J67" s="72"/>
      <c r="K67" s="34" t="s">
        <v>65</v>
      </c>
      <c r="L67" s="79">
        <v>67</v>
      </c>
      <c r="M67" s="79"/>
      <c r="N67" s="74"/>
      <c r="O67" s="81" t="s">
        <v>283</v>
      </c>
      <c r="P67" s="81" t="s">
        <v>284</v>
      </c>
      <c r="Q67" s="81" t="s">
        <v>285</v>
      </c>
      <c r="R67">
        <v>1</v>
      </c>
      <c r="S67" s="80" t="str">
        <f>REPLACE(INDEX(GroupVertices[Group],MATCH(Edges[[#This Row],[Vertex 1]],GroupVertices[Vertex],0)),1,1,"")</f>
        <v>5</v>
      </c>
      <c r="T67" s="80" t="str">
        <f>REPLACE(INDEX(GroupVertices[Group],MATCH(Edges[[#This Row],[Vertex 2]],GroupVertices[Vertex],0)),1,1,"")</f>
        <v>1</v>
      </c>
      <c r="U67" s="34"/>
      <c r="V67" s="34"/>
      <c r="W67" s="34"/>
      <c r="X67" s="34"/>
      <c r="Y67" s="34"/>
      <c r="Z67" s="34"/>
      <c r="AA67" s="34"/>
      <c r="AB67" s="34"/>
      <c r="AC67" s="34"/>
    </row>
    <row r="68" spans="1:29" ht="15">
      <c r="A68" s="66" t="s">
        <v>211</v>
      </c>
      <c r="B68" s="66" t="s">
        <v>205</v>
      </c>
      <c r="C68" s="67" t="s">
        <v>1502</v>
      </c>
      <c r="D68" s="68">
        <v>3</v>
      </c>
      <c r="E68" s="69"/>
      <c r="F68" s="70">
        <v>50</v>
      </c>
      <c r="G68" s="67"/>
      <c r="H68" s="71"/>
      <c r="I68" s="72"/>
      <c r="J68" s="72"/>
      <c r="K68" s="34" t="s">
        <v>65</v>
      </c>
      <c r="L68" s="79">
        <v>68</v>
      </c>
      <c r="M68" s="79"/>
      <c r="N68" s="74"/>
      <c r="O68" s="81" t="s">
        <v>283</v>
      </c>
      <c r="P68" s="81" t="s">
        <v>284</v>
      </c>
      <c r="Q68" s="81" t="s">
        <v>285</v>
      </c>
      <c r="R68">
        <v>1</v>
      </c>
      <c r="S68" s="80" t="str">
        <f>REPLACE(INDEX(GroupVertices[Group],MATCH(Edges[[#This Row],[Vertex 1]],GroupVertices[Vertex],0)),1,1,"")</f>
        <v>5</v>
      </c>
      <c r="T68" s="80" t="str">
        <f>REPLACE(INDEX(GroupVertices[Group],MATCH(Edges[[#This Row],[Vertex 2]],GroupVertices[Vertex],0)),1,1,"")</f>
        <v>3</v>
      </c>
      <c r="U68" s="34"/>
      <c r="V68" s="34"/>
      <c r="W68" s="34"/>
      <c r="X68" s="34"/>
      <c r="Y68" s="34"/>
      <c r="Z68" s="34"/>
      <c r="AA68" s="34"/>
      <c r="AB68" s="34"/>
      <c r="AC68" s="34"/>
    </row>
    <row r="69" spans="1:29" ht="15">
      <c r="A69" s="66" t="s">
        <v>211</v>
      </c>
      <c r="B69" s="66" t="s">
        <v>206</v>
      </c>
      <c r="C69" s="67" t="s">
        <v>1502</v>
      </c>
      <c r="D69" s="68">
        <v>3</v>
      </c>
      <c r="E69" s="69"/>
      <c r="F69" s="70">
        <v>50</v>
      </c>
      <c r="G69" s="67"/>
      <c r="H69" s="71"/>
      <c r="I69" s="72"/>
      <c r="J69" s="72"/>
      <c r="K69" s="34" t="s">
        <v>65</v>
      </c>
      <c r="L69" s="79">
        <v>69</v>
      </c>
      <c r="M69" s="79"/>
      <c r="N69" s="74"/>
      <c r="O69" s="81" t="s">
        <v>283</v>
      </c>
      <c r="P69" s="81" t="s">
        <v>284</v>
      </c>
      <c r="Q69" s="81" t="s">
        <v>285</v>
      </c>
      <c r="R69">
        <v>1</v>
      </c>
      <c r="S69" s="80" t="str">
        <f>REPLACE(INDEX(GroupVertices[Group],MATCH(Edges[[#This Row],[Vertex 1]],GroupVertices[Vertex],0)),1,1,"")</f>
        <v>5</v>
      </c>
      <c r="T69" s="80" t="str">
        <f>REPLACE(INDEX(GroupVertices[Group],MATCH(Edges[[#This Row],[Vertex 2]],GroupVertices[Vertex],0)),1,1,"")</f>
        <v>4</v>
      </c>
      <c r="U69" s="34"/>
      <c r="V69" s="34"/>
      <c r="W69" s="34"/>
      <c r="X69" s="34"/>
      <c r="Y69" s="34"/>
      <c r="Z69" s="34"/>
      <c r="AA69" s="34"/>
      <c r="AB69" s="34"/>
      <c r="AC69" s="34"/>
    </row>
    <row r="70" spans="1:29" ht="15">
      <c r="A70" s="66" t="s">
        <v>211</v>
      </c>
      <c r="B70" s="66" t="s">
        <v>210</v>
      </c>
      <c r="C70" s="67" t="s">
        <v>1502</v>
      </c>
      <c r="D70" s="68">
        <v>3</v>
      </c>
      <c r="E70" s="69"/>
      <c r="F70" s="70">
        <v>50</v>
      </c>
      <c r="G70" s="67"/>
      <c r="H70" s="71"/>
      <c r="I70" s="72"/>
      <c r="J70" s="72"/>
      <c r="K70" s="34" t="s">
        <v>65</v>
      </c>
      <c r="L70" s="79">
        <v>70</v>
      </c>
      <c r="M70" s="79"/>
      <c r="N70" s="74"/>
      <c r="O70" s="81" t="s">
        <v>283</v>
      </c>
      <c r="P70" s="81" t="s">
        <v>284</v>
      </c>
      <c r="Q70" s="81" t="s">
        <v>285</v>
      </c>
      <c r="R70">
        <v>1</v>
      </c>
      <c r="S70" s="80" t="str">
        <f>REPLACE(INDEX(GroupVertices[Group],MATCH(Edges[[#This Row],[Vertex 1]],GroupVertices[Vertex],0)),1,1,"")</f>
        <v>5</v>
      </c>
      <c r="T70" s="80" t="str">
        <f>REPLACE(INDEX(GroupVertices[Group],MATCH(Edges[[#This Row],[Vertex 2]],GroupVertices[Vertex],0)),1,1,"")</f>
        <v>1</v>
      </c>
      <c r="U70" s="34"/>
      <c r="V70" s="34"/>
      <c r="W70" s="34"/>
      <c r="X70" s="34"/>
      <c r="Y70" s="34"/>
      <c r="Z70" s="34"/>
      <c r="AA70" s="34"/>
      <c r="AB70" s="34"/>
      <c r="AC70" s="34"/>
    </row>
    <row r="71" spans="1:29" ht="15">
      <c r="A71" s="66" t="s">
        <v>212</v>
      </c>
      <c r="B71" s="66" t="s">
        <v>211</v>
      </c>
      <c r="C71" s="67" t="s">
        <v>1502</v>
      </c>
      <c r="D71" s="68">
        <v>3</v>
      </c>
      <c r="E71" s="69"/>
      <c r="F71" s="70">
        <v>50</v>
      </c>
      <c r="G71" s="67"/>
      <c r="H71" s="71"/>
      <c r="I71" s="72"/>
      <c r="J71" s="72"/>
      <c r="K71" s="34" t="s">
        <v>65</v>
      </c>
      <c r="L71" s="79">
        <v>71</v>
      </c>
      <c r="M71" s="79"/>
      <c r="N71" s="74"/>
      <c r="O71" s="81" t="s">
        <v>283</v>
      </c>
      <c r="P71" s="81" t="s">
        <v>284</v>
      </c>
      <c r="Q71" s="81" t="s">
        <v>285</v>
      </c>
      <c r="R71">
        <v>1</v>
      </c>
      <c r="S71" s="80" t="str">
        <f>REPLACE(INDEX(GroupVertices[Group],MATCH(Edges[[#This Row],[Vertex 1]],GroupVertices[Vertex],0)),1,1,"")</f>
        <v>1</v>
      </c>
      <c r="T71" s="80" t="str">
        <f>REPLACE(INDEX(GroupVertices[Group],MATCH(Edges[[#This Row],[Vertex 2]],GroupVertices[Vertex],0)),1,1,"")</f>
        <v>5</v>
      </c>
      <c r="U71" s="34"/>
      <c r="V71" s="34"/>
      <c r="W71" s="34"/>
      <c r="X71" s="34"/>
      <c r="Y71" s="34"/>
      <c r="Z71" s="34"/>
      <c r="AA71" s="34"/>
      <c r="AB71" s="34"/>
      <c r="AC71" s="34"/>
    </row>
    <row r="72" spans="1:29" ht="15">
      <c r="A72" s="66" t="s">
        <v>213</v>
      </c>
      <c r="B72" s="66" t="s">
        <v>211</v>
      </c>
      <c r="C72" s="67" t="s">
        <v>1502</v>
      </c>
      <c r="D72" s="68">
        <v>3</v>
      </c>
      <c r="E72" s="69"/>
      <c r="F72" s="70">
        <v>50</v>
      </c>
      <c r="G72" s="67"/>
      <c r="H72" s="71"/>
      <c r="I72" s="72"/>
      <c r="J72" s="72"/>
      <c r="K72" s="34" t="s">
        <v>65</v>
      </c>
      <c r="L72" s="79">
        <v>72</v>
      </c>
      <c r="M72" s="79"/>
      <c r="N72" s="74"/>
      <c r="O72" s="81" t="s">
        <v>283</v>
      </c>
      <c r="P72" s="81" t="s">
        <v>284</v>
      </c>
      <c r="Q72" s="81" t="s">
        <v>285</v>
      </c>
      <c r="R72">
        <v>1</v>
      </c>
      <c r="S72" s="80" t="str">
        <f>REPLACE(INDEX(GroupVertices[Group],MATCH(Edges[[#This Row],[Vertex 1]],GroupVertices[Vertex],0)),1,1,"")</f>
        <v>1</v>
      </c>
      <c r="T72" s="80" t="str">
        <f>REPLACE(INDEX(GroupVertices[Group],MATCH(Edges[[#This Row],[Vertex 2]],GroupVertices[Vertex],0)),1,1,"")</f>
        <v>5</v>
      </c>
      <c r="U72" s="34"/>
      <c r="V72" s="34"/>
      <c r="W72" s="34"/>
      <c r="X72" s="34"/>
      <c r="Y72" s="34"/>
      <c r="Z72" s="34"/>
      <c r="AA72" s="34"/>
      <c r="AB72" s="34"/>
      <c r="AC72" s="34"/>
    </row>
    <row r="73" spans="1:29" ht="15">
      <c r="A73" s="66" t="s">
        <v>214</v>
      </c>
      <c r="B73" s="66" t="s">
        <v>211</v>
      </c>
      <c r="C73" s="67" t="s">
        <v>1502</v>
      </c>
      <c r="D73" s="68">
        <v>3</v>
      </c>
      <c r="E73" s="69"/>
      <c r="F73" s="70">
        <v>50</v>
      </c>
      <c r="G73" s="67"/>
      <c r="H73" s="71"/>
      <c r="I73" s="72"/>
      <c r="J73" s="72"/>
      <c r="K73" s="34" t="s">
        <v>65</v>
      </c>
      <c r="L73" s="79">
        <v>73</v>
      </c>
      <c r="M73" s="79"/>
      <c r="N73" s="74"/>
      <c r="O73" s="81" t="s">
        <v>283</v>
      </c>
      <c r="P73" s="81" t="s">
        <v>284</v>
      </c>
      <c r="Q73" s="81" t="s">
        <v>285</v>
      </c>
      <c r="R73">
        <v>1</v>
      </c>
      <c r="S73" s="80" t="str">
        <f>REPLACE(INDEX(GroupVertices[Group],MATCH(Edges[[#This Row],[Vertex 1]],GroupVertices[Vertex],0)),1,1,"")</f>
        <v>1</v>
      </c>
      <c r="T73" s="80" t="str">
        <f>REPLACE(INDEX(GroupVertices[Group],MATCH(Edges[[#This Row],[Vertex 2]],GroupVertices[Vertex],0)),1,1,"")</f>
        <v>5</v>
      </c>
      <c r="U73" s="34"/>
      <c r="V73" s="34"/>
      <c r="W73" s="34"/>
      <c r="X73" s="34"/>
      <c r="Y73" s="34"/>
      <c r="Z73" s="34"/>
      <c r="AA73" s="34"/>
      <c r="AB73" s="34"/>
      <c r="AC73" s="34"/>
    </row>
    <row r="74" spans="1:29" ht="15">
      <c r="A74" s="66" t="s">
        <v>215</v>
      </c>
      <c r="B74" s="66" t="s">
        <v>211</v>
      </c>
      <c r="C74" s="67" t="s">
        <v>1502</v>
      </c>
      <c r="D74" s="68">
        <v>3</v>
      </c>
      <c r="E74" s="69"/>
      <c r="F74" s="70">
        <v>50</v>
      </c>
      <c r="G74" s="67"/>
      <c r="H74" s="71"/>
      <c r="I74" s="72"/>
      <c r="J74" s="72"/>
      <c r="K74" s="34" t="s">
        <v>65</v>
      </c>
      <c r="L74" s="79">
        <v>74</v>
      </c>
      <c r="M74" s="79"/>
      <c r="N74" s="74"/>
      <c r="O74" s="81" t="s">
        <v>283</v>
      </c>
      <c r="P74" s="81" t="s">
        <v>284</v>
      </c>
      <c r="Q74" s="81" t="s">
        <v>285</v>
      </c>
      <c r="R74">
        <v>1</v>
      </c>
      <c r="S74" s="80" t="str">
        <f>REPLACE(INDEX(GroupVertices[Group],MATCH(Edges[[#This Row],[Vertex 1]],GroupVertices[Vertex],0)),1,1,"")</f>
        <v>1</v>
      </c>
      <c r="T74" s="80" t="str">
        <f>REPLACE(INDEX(GroupVertices[Group],MATCH(Edges[[#This Row],[Vertex 2]],GroupVertices[Vertex],0)),1,1,"")</f>
        <v>5</v>
      </c>
      <c r="U74" s="34"/>
      <c r="V74" s="34"/>
      <c r="W74" s="34"/>
      <c r="X74" s="34"/>
      <c r="Y74" s="34"/>
      <c r="Z74" s="34"/>
      <c r="AA74" s="34"/>
      <c r="AB74" s="34"/>
      <c r="AC74" s="34"/>
    </row>
    <row r="75" spans="1:29" ht="15">
      <c r="A75" s="66" t="s">
        <v>216</v>
      </c>
      <c r="B75" s="66" t="s">
        <v>211</v>
      </c>
      <c r="C75" s="67" t="s">
        <v>1502</v>
      </c>
      <c r="D75" s="68">
        <v>3</v>
      </c>
      <c r="E75" s="69"/>
      <c r="F75" s="70">
        <v>50</v>
      </c>
      <c r="G75" s="67"/>
      <c r="H75" s="71"/>
      <c r="I75" s="72"/>
      <c r="J75" s="72"/>
      <c r="K75" s="34" t="s">
        <v>65</v>
      </c>
      <c r="L75" s="79">
        <v>75</v>
      </c>
      <c r="M75" s="79"/>
      <c r="N75" s="74"/>
      <c r="O75" s="81" t="s">
        <v>283</v>
      </c>
      <c r="P75" s="81" t="s">
        <v>284</v>
      </c>
      <c r="Q75" s="81" t="s">
        <v>285</v>
      </c>
      <c r="R75">
        <v>1</v>
      </c>
      <c r="S75" s="80" t="str">
        <f>REPLACE(INDEX(GroupVertices[Group],MATCH(Edges[[#This Row],[Vertex 1]],GroupVertices[Vertex],0)),1,1,"")</f>
        <v>5</v>
      </c>
      <c r="T75" s="80" t="str">
        <f>REPLACE(INDEX(GroupVertices[Group],MATCH(Edges[[#This Row],[Vertex 2]],GroupVertices[Vertex],0)),1,1,"")</f>
        <v>5</v>
      </c>
      <c r="U75" s="34"/>
      <c r="V75" s="34"/>
      <c r="W75" s="34"/>
      <c r="X75" s="34"/>
      <c r="Y75" s="34"/>
      <c r="Z75" s="34"/>
      <c r="AA75" s="34"/>
      <c r="AB75" s="34"/>
      <c r="AC75" s="34"/>
    </row>
    <row r="76" spans="1:29" ht="15">
      <c r="A76" s="66" t="s">
        <v>217</v>
      </c>
      <c r="B76" s="66" t="s">
        <v>211</v>
      </c>
      <c r="C76" s="67" t="s">
        <v>1502</v>
      </c>
      <c r="D76" s="68">
        <v>3</v>
      </c>
      <c r="E76" s="69"/>
      <c r="F76" s="70">
        <v>50</v>
      </c>
      <c r="G76" s="67"/>
      <c r="H76" s="71"/>
      <c r="I76" s="72"/>
      <c r="J76" s="72"/>
      <c r="K76" s="34" t="s">
        <v>65</v>
      </c>
      <c r="L76" s="79">
        <v>76</v>
      </c>
      <c r="M76" s="79"/>
      <c r="N76" s="74"/>
      <c r="O76" s="81" t="s">
        <v>283</v>
      </c>
      <c r="P76" s="81" t="s">
        <v>284</v>
      </c>
      <c r="Q76" s="81" t="s">
        <v>286</v>
      </c>
      <c r="R76">
        <v>1</v>
      </c>
      <c r="S76" s="80" t="str">
        <f>REPLACE(INDEX(GroupVertices[Group],MATCH(Edges[[#This Row],[Vertex 1]],GroupVertices[Vertex],0)),1,1,"")</f>
        <v>3</v>
      </c>
      <c r="T76" s="80" t="str">
        <f>REPLACE(INDEX(GroupVertices[Group],MATCH(Edges[[#This Row],[Vertex 2]],GroupVertices[Vertex],0)),1,1,"")</f>
        <v>5</v>
      </c>
      <c r="U76" s="34"/>
      <c r="V76" s="34"/>
      <c r="W76" s="34"/>
      <c r="X76" s="34"/>
      <c r="Y76" s="34"/>
      <c r="Z76" s="34"/>
      <c r="AA76" s="34"/>
      <c r="AB76" s="34"/>
      <c r="AC76" s="34"/>
    </row>
    <row r="77" spans="1:29" ht="15">
      <c r="A77" s="66" t="s">
        <v>217</v>
      </c>
      <c r="B77" s="66" t="s">
        <v>259</v>
      </c>
      <c r="C77" s="67" t="s">
        <v>1502</v>
      </c>
      <c r="D77" s="68">
        <v>3</v>
      </c>
      <c r="E77" s="69"/>
      <c r="F77" s="70">
        <v>50</v>
      </c>
      <c r="G77" s="67"/>
      <c r="H77" s="71"/>
      <c r="I77" s="72"/>
      <c r="J77" s="72"/>
      <c r="K77" s="34" t="s">
        <v>65</v>
      </c>
      <c r="L77" s="79">
        <v>77</v>
      </c>
      <c r="M77" s="79"/>
      <c r="N77" s="74"/>
      <c r="O77" s="81" t="s">
        <v>283</v>
      </c>
      <c r="P77" s="81" t="s">
        <v>284</v>
      </c>
      <c r="Q77" s="81" t="s">
        <v>286</v>
      </c>
      <c r="R77">
        <v>1</v>
      </c>
      <c r="S77" s="80" t="str">
        <f>REPLACE(INDEX(GroupVertices[Group],MATCH(Edges[[#This Row],[Vertex 1]],GroupVertices[Vertex],0)),1,1,"")</f>
        <v>3</v>
      </c>
      <c r="T77" s="80" t="str">
        <f>REPLACE(INDEX(GroupVertices[Group],MATCH(Edges[[#This Row],[Vertex 2]],GroupVertices[Vertex],0)),1,1,"")</f>
        <v>3</v>
      </c>
      <c r="U77" s="34"/>
      <c r="V77" s="34"/>
      <c r="W77" s="34"/>
      <c r="X77" s="34"/>
      <c r="Y77" s="34"/>
      <c r="Z77" s="34"/>
      <c r="AA77" s="34"/>
      <c r="AB77" s="34"/>
      <c r="AC77" s="34"/>
    </row>
    <row r="78" spans="1:29" ht="15">
      <c r="A78" s="66" t="s">
        <v>217</v>
      </c>
      <c r="B78" s="66" t="s">
        <v>260</v>
      </c>
      <c r="C78" s="67" t="s">
        <v>1502</v>
      </c>
      <c r="D78" s="68">
        <v>3</v>
      </c>
      <c r="E78" s="69"/>
      <c r="F78" s="70">
        <v>50</v>
      </c>
      <c r="G78" s="67"/>
      <c r="H78" s="71"/>
      <c r="I78" s="72"/>
      <c r="J78" s="72"/>
      <c r="K78" s="34" t="s">
        <v>65</v>
      </c>
      <c r="L78" s="79">
        <v>78</v>
      </c>
      <c r="M78" s="79"/>
      <c r="N78" s="74"/>
      <c r="O78" s="81" t="s">
        <v>283</v>
      </c>
      <c r="P78" s="81" t="s">
        <v>284</v>
      </c>
      <c r="Q78" s="81" t="s">
        <v>286</v>
      </c>
      <c r="R78">
        <v>1</v>
      </c>
      <c r="S78" s="80" t="str">
        <f>REPLACE(INDEX(GroupVertices[Group],MATCH(Edges[[#This Row],[Vertex 1]],GroupVertices[Vertex],0)),1,1,"")</f>
        <v>3</v>
      </c>
      <c r="T78" s="80" t="str">
        <f>REPLACE(INDEX(GroupVertices[Group],MATCH(Edges[[#This Row],[Vertex 2]],GroupVertices[Vertex],0)),1,1,"")</f>
        <v>3</v>
      </c>
      <c r="U78" s="34"/>
      <c r="V78" s="34"/>
      <c r="W78" s="34"/>
      <c r="X78" s="34"/>
      <c r="Y78" s="34"/>
      <c r="Z78" s="34"/>
      <c r="AA78" s="34"/>
      <c r="AB78" s="34"/>
      <c r="AC78" s="34"/>
    </row>
    <row r="79" spans="1:29" ht="15">
      <c r="A79" s="66" t="s">
        <v>216</v>
      </c>
      <c r="B79" s="66" t="s">
        <v>235</v>
      </c>
      <c r="C79" s="67" t="s">
        <v>1502</v>
      </c>
      <c r="D79" s="68">
        <v>3</v>
      </c>
      <c r="E79" s="69"/>
      <c r="F79" s="70">
        <v>50</v>
      </c>
      <c r="G79" s="67"/>
      <c r="H79" s="71"/>
      <c r="I79" s="72"/>
      <c r="J79" s="72"/>
      <c r="K79" s="34" t="s">
        <v>65</v>
      </c>
      <c r="L79" s="79">
        <v>79</v>
      </c>
      <c r="M79" s="79"/>
      <c r="N79" s="74"/>
      <c r="O79" s="81" t="s">
        <v>283</v>
      </c>
      <c r="P79" s="81" t="s">
        <v>284</v>
      </c>
      <c r="Q79" s="81" t="s">
        <v>285</v>
      </c>
      <c r="R79">
        <v>1</v>
      </c>
      <c r="S79" s="80" t="str">
        <f>REPLACE(INDEX(GroupVertices[Group],MATCH(Edges[[#This Row],[Vertex 1]],GroupVertices[Vertex],0)),1,1,"")</f>
        <v>5</v>
      </c>
      <c r="T79" s="80" t="str">
        <f>REPLACE(INDEX(GroupVertices[Group],MATCH(Edges[[#This Row],[Vertex 2]],GroupVertices[Vertex],0)),1,1,"")</f>
        <v>2</v>
      </c>
      <c r="U79" s="34"/>
      <c r="V79" s="34"/>
      <c r="W79" s="34"/>
      <c r="X79" s="34"/>
      <c r="Y79" s="34"/>
      <c r="Z79" s="34"/>
      <c r="AA79" s="34"/>
      <c r="AB79" s="34"/>
      <c r="AC79" s="34"/>
    </row>
    <row r="80" spans="1:29" ht="15">
      <c r="A80" s="66" t="s">
        <v>216</v>
      </c>
      <c r="B80" s="66" t="s">
        <v>204</v>
      </c>
      <c r="C80" s="67" t="s">
        <v>1502</v>
      </c>
      <c r="D80" s="68">
        <v>3</v>
      </c>
      <c r="E80" s="69"/>
      <c r="F80" s="70">
        <v>50</v>
      </c>
      <c r="G80" s="67"/>
      <c r="H80" s="71"/>
      <c r="I80" s="72"/>
      <c r="J80" s="72"/>
      <c r="K80" s="34" t="s">
        <v>65</v>
      </c>
      <c r="L80" s="79">
        <v>80</v>
      </c>
      <c r="M80" s="79"/>
      <c r="N80" s="74"/>
      <c r="O80" s="81" t="s">
        <v>283</v>
      </c>
      <c r="P80" s="81" t="s">
        <v>284</v>
      </c>
      <c r="Q80" s="81" t="s">
        <v>285</v>
      </c>
      <c r="R80">
        <v>1</v>
      </c>
      <c r="S80" s="80" t="str">
        <f>REPLACE(INDEX(GroupVertices[Group],MATCH(Edges[[#This Row],[Vertex 1]],GroupVertices[Vertex],0)),1,1,"")</f>
        <v>5</v>
      </c>
      <c r="T80" s="80" t="str">
        <f>REPLACE(INDEX(GroupVertices[Group],MATCH(Edges[[#This Row],[Vertex 2]],GroupVertices[Vertex],0)),1,1,"")</f>
        <v>1</v>
      </c>
      <c r="U80" s="34"/>
      <c r="V80" s="34"/>
      <c r="W80" s="34"/>
      <c r="X80" s="34"/>
      <c r="Y80" s="34"/>
      <c r="Z80" s="34"/>
      <c r="AA80" s="34"/>
      <c r="AB80" s="34"/>
      <c r="AC80" s="34"/>
    </row>
    <row r="81" spans="1:29" ht="15">
      <c r="A81" s="66" t="s">
        <v>216</v>
      </c>
      <c r="B81" s="66" t="s">
        <v>205</v>
      </c>
      <c r="C81" s="67" t="s">
        <v>1502</v>
      </c>
      <c r="D81" s="68">
        <v>3</v>
      </c>
      <c r="E81" s="69"/>
      <c r="F81" s="70">
        <v>50</v>
      </c>
      <c r="G81" s="67"/>
      <c r="H81" s="71"/>
      <c r="I81" s="72"/>
      <c r="J81" s="72"/>
      <c r="K81" s="34" t="s">
        <v>65</v>
      </c>
      <c r="L81" s="79">
        <v>81</v>
      </c>
      <c r="M81" s="79"/>
      <c r="N81" s="74"/>
      <c r="O81" s="81" t="s">
        <v>283</v>
      </c>
      <c r="P81" s="81" t="s">
        <v>284</v>
      </c>
      <c r="Q81" s="81" t="s">
        <v>285</v>
      </c>
      <c r="R81">
        <v>1</v>
      </c>
      <c r="S81" s="80" t="str">
        <f>REPLACE(INDEX(GroupVertices[Group],MATCH(Edges[[#This Row],[Vertex 1]],GroupVertices[Vertex],0)),1,1,"")</f>
        <v>5</v>
      </c>
      <c r="T81" s="80" t="str">
        <f>REPLACE(INDEX(GroupVertices[Group],MATCH(Edges[[#This Row],[Vertex 2]],GroupVertices[Vertex],0)),1,1,"")</f>
        <v>3</v>
      </c>
      <c r="U81" s="34"/>
      <c r="V81" s="34"/>
      <c r="W81" s="34"/>
      <c r="X81" s="34"/>
      <c r="Y81" s="34"/>
      <c r="Z81" s="34"/>
      <c r="AA81" s="34"/>
      <c r="AB81" s="34"/>
      <c r="AC81" s="34"/>
    </row>
    <row r="82" spans="1:29" ht="15">
      <c r="A82" s="66" t="s">
        <v>216</v>
      </c>
      <c r="B82" s="66" t="s">
        <v>206</v>
      </c>
      <c r="C82" s="67" t="s">
        <v>1502</v>
      </c>
      <c r="D82" s="68">
        <v>3</v>
      </c>
      <c r="E82" s="69"/>
      <c r="F82" s="70">
        <v>50</v>
      </c>
      <c r="G82" s="67"/>
      <c r="H82" s="71"/>
      <c r="I82" s="72"/>
      <c r="J82" s="72"/>
      <c r="K82" s="34" t="s">
        <v>65</v>
      </c>
      <c r="L82" s="79">
        <v>82</v>
      </c>
      <c r="M82" s="79"/>
      <c r="N82" s="74"/>
      <c r="O82" s="81" t="s">
        <v>283</v>
      </c>
      <c r="P82" s="81" t="s">
        <v>284</v>
      </c>
      <c r="Q82" s="81" t="s">
        <v>285</v>
      </c>
      <c r="R82">
        <v>1</v>
      </c>
      <c r="S82" s="80" t="str">
        <f>REPLACE(INDEX(GroupVertices[Group],MATCH(Edges[[#This Row],[Vertex 1]],GroupVertices[Vertex],0)),1,1,"")</f>
        <v>5</v>
      </c>
      <c r="T82" s="80" t="str">
        <f>REPLACE(INDEX(GroupVertices[Group],MATCH(Edges[[#This Row],[Vertex 2]],GroupVertices[Vertex],0)),1,1,"")</f>
        <v>4</v>
      </c>
      <c r="U82" s="34"/>
      <c r="V82" s="34"/>
      <c r="W82" s="34"/>
      <c r="X82" s="34"/>
      <c r="Y82" s="34"/>
      <c r="Z82" s="34"/>
      <c r="AA82" s="34"/>
      <c r="AB82" s="34"/>
      <c r="AC82" s="34"/>
    </row>
    <row r="83" spans="1:29" ht="15">
      <c r="A83" s="66" t="s">
        <v>216</v>
      </c>
      <c r="B83" s="66" t="s">
        <v>210</v>
      </c>
      <c r="C83" s="67" t="s">
        <v>1502</v>
      </c>
      <c r="D83" s="68">
        <v>3</v>
      </c>
      <c r="E83" s="69"/>
      <c r="F83" s="70">
        <v>50</v>
      </c>
      <c r="G83" s="67"/>
      <c r="H83" s="71"/>
      <c r="I83" s="72"/>
      <c r="J83" s="72"/>
      <c r="K83" s="34" t="s">
        <v>65</v>
      </c>
      <c r="L83" s="79">
        <v>83</v>
      </c>
      <c r="M83" s="79"/>
      <c r="N83" s="74"/>
      <c r="O83" s="81" t="s">
        <v>283</v>
      </c>
      <c r="P83" s="81" t="s">
        <v>284</v>
      </c>
      <c r="Q83" s="81" t="s">
        <v>285</v>
      </c>
      <c r="R83">
        <v>1</v>
      </c>
      <c r="S83" s="80" t="str">
        <f>REPLACE(INDEX(GroupVertices[Group],MATCH(Edges[[#This Row],[Vertex 1]],GroupVertices[Vertex],0)),1,1,"")</f>
        <v>5</v>
      </c>
      <c r="T83" s="80" t="str">
        <f>REPLACE(INDEX(GroupVertices[Group],MATCH(Edges[[#This Row],[Vertex 2]],GroupVertices[Vertex],0)),1,1,"")</f>
        <v>1</v>
      </c>
      <c r="U83" s="34"/>
      <c r="V83" s="34"/>
      <c r="W83" s="34"/>
      <c r="X83" s="34"/>
      <c r="Y83" s="34"/>
      <c r="Z83" s="34"/>
      <c r="AA83" s="34"/>
      <c r="AB83" s="34"/>
      <c r="AC83" s="34"/>
    </row>
    <row r="84" spans="1:29" ht="15">
      <c r="A84" s="66" t="s">
        <v>216</v>
      </c>
      <c r="B84" s="66" t="s">
        <v>212</v>
      </c>
      <c r="C84" s="67" t="s">
        <v>1502</v>
      </c>
      <c r="D84" s="68">
        <v>3</v>
      </c>
      <c r="E84" s="69"/>
      <c r="F84" s="70">
        <v>50</v>
      </c>
      <c r="G84" s="67"/>
      <c r="H84" s="71"/>
      <c r="I84" s="72"/>
      <c r="J84" s="72"/>
      <c r="K84" s="34" t="s">
        <v>65</v>
      </c>
      <c r="L84" s="79">
        <v>84</v>
      </c>
      <c r="M84" s="79"/>
      <c r="N84" s="74"/>
      <c r="O84" s="81" t="s">
        <v>283</v>
      </c>
      <c r="P84" s="81" t="s">
        <v>284</v>
      </c>
      <c r="Q84" s="81" t="s">
        <v>285</v>
      </c>
      <c r="R84">
        <v>1</v>
      </c>
      <c r="S84" s="80" t="str">
        <f>REPLACE(INDEX(GroupVertices[Group],MATCH(Edges[[#This Row],[Vertex 1]],GroupVertices[Vertex],0)),1,1,"")</f>
        <v>5</v>
      </c>
      <c r="T84" s="80" t="str">
        <f>REPLACE(INDEX(GroupVertices[Group],MATCH(Edges[[#This Row],[Vertex 2]],GroupVertices[Vertex],0)),1,1,"")</f>
        <v>1</v>
      </c>
      <c r="U84" s="34"/>
      <c r="V84" s="34"/>
      <c r="W84" s="34"/>
      <c r="X84" s="34"/>
      <c r="Y84" s="34"/>
      <c r="Z84" s="34"/>
      <c r="AA84" s="34"/>
      <c r="AB84" s="34"/>
      <c r="AC84" s="34"/>
    </row>
    <row r="85" spans="1:29" ht="15">
      <c r="A85" s="66" t="s">
        <v>216</v>
      </c>
      <c r="B85" s="66" t="s">
        <v>213</v>
      </c>
      <c r="C85" s="67" t="s">
        <v>1502</v>
      </c>
      <c r="D85" s="68">
        <v>3</v>
      </c>
      <c r="E85" s="69"/>
      <c r="F85" s="70">
        <v>50</v>
      </c>
      <c r="G85" s="67"/>
      <c r="H85" s="71"/>
      <c r="I85" s="72"/>
      <c r="J85" s="72"/>
      <c r="K85" s="34" t="s">
        <v>65</v>
      </c>
      <c r="L85" s="79">
        <v>85</v>
      </c>
      <c r="M85" s="79"/>
      <c r="N85" s="74"/>
      <c r="O85" s="81" t="s">
        <v>283</v>
      </c>
      <c r="P85" s="81" t="s">
        <v>284</v>
      </c>
      <c r="Q85" s="81" t="s">
        <v>285</v>
      </c>
      <c r="R85">
        <v>1</v>
      </c>
      <c r="S85" s="80" t="str">
        <f>REPLACE(INDEX(GroupVertices[Group],MATCH(Edges[[#This Row],[Vertex 1]],GroupVertices[Vertex],0)),1,1,"")</f>
        <v>5</v>
      </c>
      <c r="T85" s="80" t="str">
        <f>REPLACE(INDEX(GroupVertices[Group],MATCH(Edges[[#This Row],[Vertex 2]],GroupVertices[Vertex],0)),1,1,"")</f>
        <v>1</v>
      </c>
      <c r="U85" s="34"/>
      <c r="V85" s="34"/>
      <c r="W85" s="34"/>
      <c r="X85" s="34"/>
      <c r="Y85" s="34"/>
      <c r="Z85" s="34"/>
      <c r="AA85" s="34"/>
      <c r="AB85" s="34"/>
      <c r="AC85" s="34"/>
    </row>
    <row r="86" spans="1:29" ht="15">
      <c r="A86" s="66" t="s">
        <v>216</v>
      </c>
      <c r="B86" s="66" t="s">
        <v>214</v>
      </c>
      <c r="C86" s="67" t="s">
        <v>1502</v>
      </c>
      <c r="D86" s="68">
        <v>3</v>
      </c>
      <c r="E86" s="69"/>
      <c r="F86" s="70">
        <v>50</v>
      </c>
      <c r="G86" s="67"/>
      <c r="H86" s="71"/>
      <c r="I86" s="72"/>
      <c r="J86" s="72"/>
      <c r="K86" s="34" t="s">
        <v>65</v>
      </c>
      <c r="L86" s="79">
        <v>86</v>
      </c>
      <c r="M86" s="79"/>
      <c r="N86" s="74"/>
      <c r="O86" s="81" t="s">
        <v>283</v>
      </c>
      <c r="P86" s="81" t="s">
        <v>284</v>
      </c>
      <c r="Q86" s="81" t="s">
        <v>285</v>
      </c>
      <c r="R86">
        <v>1</v>
      </c>
      <c r="S86" s="80" t="str">
        <f>REPLACE(INDEX(GroupVertices[Group],MATCH(Edges[[#This Row],[Vertex 1]],GroupVertices[Vertex],0)),1,1,"")</f>
        <v>5</v>
      </c>
      <c r="T86" s="80" t="str">
        <f>REPLACE(INDEX(GroupVertices[Group],MATCH(Edges[[#This Row],[Vertex 2]],GroupVertices[Vertex],0)),1,1,"")</f>
        <v>1</v>
      </c>
      <c r="U86" s="34"/>
      <c r="V86" s="34"/>
      <c r="W86" s="34"/>
      <c r="X86" s="34"/>
      <c r="Y86" s="34"/>
      <c r="Z86" s="34"/>
      <c r="AA86" s="34"/>
      <c r="AB86" s="34"/>
      <c r="AC86" s="34"/>
    </row>
    <row r="87" spans="1:29" ht="15">
      <c r="A87" s="66" t="s">
        <v>216</v>
      </c>
      <c r="B87" s="66" t="s">
        <v>215</v>
      </c>
      <c r="C87" s="67" t="s">
        <v>1502</v>
      </c>
      <c r="D87" s="68">
        <v>3</v>
      </c>
      <c r="E87" s="69"/>
      <c r="F87" s="70">
        <v>50</v>
      </c>
      <c r="G87" s="67"/>
      <c r="H87" s="71"/>
      <c r="I87" s="72"/>
      <c r="J87" s="72"/>
      <c r="K87" s="34" t="s">
        <v>65</v>
      </c>
      <c r="L87" s="79">
        <v>87</v>
      </c>
      <c r="M87" s="79"/>
      <c r="N87" s="74"/>
      <c r="O87" s="81" t="s">
        <v>283</v>
      </c>
      <c r="P87" s="81" t="s">
        <v>284</v>
      </c>
      <c r="Q87" s="81" t="s">
        <v>285</v>
      </c>
      <c r="R87">
        <v>1</v>
      </c>
      <c r="S87" s="80" t="str">
        <f>REPLACE(INDEX(GroupVertices[Group],MATCH(Edges[[#This Row],[Vertex 1]],GroupVertices[Vertex],0)),1,1,"")</f>
        <v>5</v>
      </c>
      <c r="T87" s="80" t="str">
        <f>REPLACE(INDEX(GroupVertices[Group],MATCH(Edges[[#This Row],[Vertex 2]],GroupVertices[Vertex],0)),1,1,"")</f>
        <v>1</v>
      </c>
      <c r="U87" s="34"/>
      <c r="V87" s="34"/>
      <c r="W87" s="34"/>
      <c r="X87" s="34"/>
      <c r="Y87" s="34"/>
      <c r="Z87" s="34"/>
      <c r="AA87" s="34"/>
      <c r="AB87" s="34"/>
      <c r="AC87" s="34"/>
    </row>
    <row r="88" spans="1:29" ht="15">
      <c r="A88" s="66" t="s">
        <v>217</v>
      </c>
      <c r="B88" s="66" t="s">
        <v>216</v>
      </c>
      <c r="C88" s="67" t="s">
        <v>1502</v>
      </c>
      <c r="D88" s="68">
        <v>3</v>
      </c>
      <c r="E88" s="69"/>
      <c r="F88" s="70">
        <v>50</v>
      </c>
      <c r="G88" s="67"/>
      <c r="H88" s="71"/>
      <c r="I88" s="72"/>
      <c r="J88" s="72"/>
      <c r="K88" s="34" t="s">
        <v>65</v>
      </c>
      <c r="L88" s="79">
        <v>88</v>
      </c>
      <c r="M88" s="79"/>
      <c r="N88" s="74"/>
      <c r="O88" s="81" t="s">
        <v>283</v>
      </c>
      <c r="P88" s="81" t="s">
        <v>284</v>
      </c>
      <c r="Q88" s="81" t="s">
        <v>286</v>
      </c>
      <c r="R88">
        <v>1</v>
      </c>
      <c r="S88" s="80" t="str">
        <f>REPLACE(INDEX(GroupVertices[Group],MATCH(Edges[[#This Row],[Vertex 1]],GroupVertices[Vertex],0)),1,1,"")</f>
        <v>3</v>
      </c>
      <c r="T88" s="80" t="str">
        <f>REPLACE(INDEX(GroupVertices[Group],MATCH(Edges[[#This Row],[Vertex 2]],GroupVertices[Vertex],0)),1,1,"")</f>
        <v>5</v>
      </c>
      <c r="U88" s="34"/>
      <c r="V88" s="34"/>
      <c r="W88" s="34"/>
      <c r="X88" s="34"/>
      <c r="Y88" s="34"/>
      <c r="Z88" s="34"/>
      <c r="AA88" s="34"/>
      <c r="AB88" s="34"/>
      <c r="AC88" s="34"/>
    </row>
    <row r="89" spans="1:29" ht="15">
      <c r="A89" s="66" t="s">
        <v>219</v>
      </c>
      <c r="B89" s="66" t="s">
        <v>217</v>
      </c>
      <c r="C89" s="67" t="s">
        <v>1502</v>
      </c>
      <c r="D89" s="68">
        <v>3</v>
      </c>
      <c r="E89" s="69"/>
      <c r="F89" s="70">
        <v>50</v>
      </c>
      <c r="G89" s="67"/>
      <c r="H89" s="71"/>
      <c r="I89" s="72"/>
      <c r="J89" s="72"/>
      <c r="K89" s="34" t="s">
        <v>65</v>
      </c>
      <c r="L89" s="79">
        <v>89</v>
      </c>
      <c r="M89" s="79"/>
      <c r="N89" s="74"/>
      <c r="O89" s="81" t="s">
        <v>283</v>
      </c>
      <c r="P89" s="81" t="s">
        <v>284</v>
      </c>
      <c r="Q89" s="81" t="s">
        <v>285</v>
      </c>
      <c r="R89">
        <v>1</v>
      </c>
      <c r="S89" s="80" t="str">
        <f>REPLACE(INDEX(GroupVertices[Group],MATCH(Edges[[#This Row],[Vertex 1]],GroupVertices[Vertex],0)),1,1,"")</f>
        <v>3</v>
      </c>
      <c r="T89" s="80" t="str">
        <f>REPLACE(INDEX(GroupVertices[Group],MATCH(Edges[[#This Row],[Vertex 2]],GroupVertices[Vertex],0)),1,1,"")</f>
        <v>3</v>
      </c>
      <c r="U89" s="34"/>
      <c r="V89" s="34"/>
      <c r="W89" s="34"/>
      <c r="X89" s="34"/>
      <c r="Y89" s="34"/>
      <c r="Z89" s="34"/>
      <c r="AA89" s="34"/>
      <c r="AB89" s="34"/>
      <c r="AC89" s="34"/>
    </row>
    <row r="90" spans="1:29" ht="15">
      <c r="A90" s="66" t="s">
        <v>220</v>
      </c>
      <c r="B90" s="66" t="s">
        <v>219</v>
      </c>
      <c r="C90" s="67" t="s">
        <v>1502</v>
      </c>
      <c r="D90" s="68">
        <v>3</v>
      </c>
      <c r="E90" s="69"/>
      <c r="F90" s="70">
        <v>50</v>
      </c>
      <c r="G90" s="67"/>
      <c r="H90" s="71"/>
      <c r="I90" s="72"/>
      <c r="J90" s="72"/>
      <c r="K90" s="34" t="s">
        <v>65</v>
      </c>
      <c r="L90" s="79">
        <v>90</v>
      </c>
      <c r="M90" s="79"/>
      <c r="N90" s="74"/>
      <c r="O90" s="81" t="s">
        <v>283</v>
      </c>
      <c r="P90" s="81" t="s">
        <v>284</v>
      </c>
      <c r="Q90" s="81" t="s">
        <v>285</v>
      </c>
      <c r="R90">
        <v>1</v>
      </c>
      <c r="S90" s="80" t="str">
        <f>REPLACE(INDEX(GroupVertices[Group],MATCH(Edges[[#This Row],[Vertex 1]],GroupVertices[Vertex],0)),1,1,"")</f>
        <v>3</v>
      </c>
      <c r="T90" s="80" t="str">
        <f>REPLACE(INDEX(GroupVertices[Group],MATCH(Edges[[#This Row],[Vertex 2]],GroupVertices[Vertex],0)),1,1,"")</f>
        <v>3</v>
      </c>
      <c r="U90" s="34"/>
      <c r="V90" s="34"/>
      <c r="W90" s="34"/>
      <c r="X90" s="34"/>
      <c r="Y90" s="34"/>
      <c r="Z90" s="34"/>
      <c r="AA90" s="34"/>
      <c r="AB90" s="34"/>
      <c r="AC90" s="34"/>
    </row>
    <row r="91" spans="1:29" ht="15">
      <c r="A91" s="66" t="s">
        <v>221</v>
      </c>
      <c r="B91" s="66" t="s">
        <v>219</v>
      </c>
      <c r="C91" s="67" t="s">
        <v>1502</v>
      </c>
      <c r="D91" s="68">
        <v>3</v>
      </c>
      <c r="E91" s="69"/>
      <c r="F91" s="70">
        <v>50</v>
      </c>
      <c r="G91" s="67"/>
      <c r="H91" s="71"/>
      <c r="I91" s="72"/>
      <c r="J91" s="72"/>
      <c r="K91" s="34" t="s">
        <v>65</v>
      </c>
      <c r="L91" s="79">
        <v>91</v>
      </c>
      <c r="M91" s="79"/>
      <c r="N91" s="74"/>
      <c r="O91" s="81" t="s">
        <v>283</v>
      </c>
      <c r="P91" s="81" t="s">
        <v>284</v>
      </c>
      <c r="Q91" s="81" t="s">
        <v>285</v>
      </c>
      <c r="R91">
        <v>1</v>
      </c>
      <c r="S91" s="80" t="str">
        <f>REPLACE(INDEX(GroupVertices[Group],MATCH(Edges[[#This Row],[Vertex 1]],GroupVertices[Vertex],0)),1,1,"")</f>
        <v>3</v>
      </c>
      <c r="T91" s="80" t="str">
        <f>REPLACE(INDEX(GroupVertices[Group],MATCH(Edges[[#This Row],[Vertex 2]],GroupVertices[Vertex],0)),1,1,"")</f>
        <v>3</v>
      </c>
      <c r="U91" s="34"/>
      <c r="V91" s="34"/>
      <c r="W91" s="34"/>
      <c r="X91" s="34"/>
      <c r="Y91" s="34"/>
      <c r="Z91" s="34"/>
      <c r="AA91" s="34"/>
      <c r="AB91" s="34"/>
      <c r="AC91" s="34"/>
    </row>
    <row r="92" spans="1:29" ht="15">
      <c r="A92" s="66" t="s">
        <v>222</v>
      </c>
      <c r="B92" s="66" t="s">
        <v>219</v>
      </c>
      <c r="C92" s="67" t="s">
        <v>1502</v>
      </c>
      <c r="D92" s="68">
        <v>3</v>
      </c>
      <c r="E92" s="69"/>
      <c r="F92" s="70">
        <v>50</v>
      </c>
      <c r="G92" s="67"/>
      <c r="H92" s="71"/>
      <c r="I92" s="72"/>
      <c r="J92" s="72"/>
      <c r="K92" s="34" t="s">
        <v>65</v>
      </c>
      <c r="L92" s="79">
        <v>92</v>
      </c>
      <c r="M92" s="79"/>
      <c r="N92" s="74"/>
      <c r="O92" s="81" t="s">
        <v>283</v>
      </c>
      <c r="P92" s="81" t="s">
        <v>284</v>
      </c>
      <c r="Q92" s="81" t="s">
        <v>285</v>
      </c>
      <c r="R92">
        <v>1</v>
      </c>
      <c r="S92" s="80" t="str">
        <f>REPLACE(INDEX(GroupVertices[Group],MATCH(Edges[[#This Row],[Vertex 1]],GroupVertices[Vertex],0)),1,1,"")</f>
        <v>3</v>
      </c>
      <c r="T92" s="80" t="str">
        <f>REPLACE(INDEX(GroupVertices[Group],MATCH(Edges[[#This Row],[Vertex 2]],GroupVertices[Vertex],0)),1,1,"")</f>
        <v>3</v>
      </c>
      <c r="U92" s="34"/>
      <c r="V92" s="34"/>
      <c r="W92" s="34"/>
      <c r="X92" s="34"/>
      <c r="Y92" s="34"/>
      <c r="Z92" s="34"/>
      <c r="AA92" s="34"/>
      <c r="AB92" s="34"/>
      <c r="AC92" s="34"/>
    </row>
    <row r="93" spans="1:29" ht="15">
      <c r="A93" s="66" t="s">
        <v>223</v>
      </c>
      <c r="B93" s="66" t="s">
        <v>219</v>
      </c>
      <c r="C93" s="67" t="s">
        <v>1502</v>
      </c>
      <c r="D93" s="68">
        <v>3</v>
      </c>
      <c r="E93" s="69"/>
      <c r="F93" s="70">
        <v>50</v>
      </c>
      <c r="G93" s="67"/>
      <c r="H93" s="71"/>
      <c r="I93" s="72"/>
      <c r="J93" s="72"/>
      <c r="K93" s="34" t="s">
        <v>65</v>
      </c>
      <c r="L93" s="79">
        <v>93</v>
      </c>
      <c r="M93" s="79"/>
      <c r="N93" s="74"/>
      <c r="O93" s="81" t="s">
        <v>283</v>
      </c>
      <c r="P93" s="81" t="s">
        <v>284</v>
      </c>
      <c r="Q93" s="81" t="s">
        <v>285</v>
      </c>
      <c r="R93">
        <v>1</v>
      </c>
      <c r="S93" s="80" t="str">
        <f>REPLACE(INDEX(GroupVertices[Group],MATCH(Edges[[#This Row],[Vertex 1]],GroupVertices[Vertex],0)),1,1,"")</f>
        <v>3</v>
      </c>
      <c r="T93" s="80" t="str">
        <f>REPLACE(INDEX(GroupVertices[Group],MATCH(Edges[[#This Row],[Vertex 2]],GroupVertices[Vertex],0)),1,1,"")</f>
        <v>3</v>
      </c>
      <c r="U93" s="34"/>
      <c r="V93" s="34"/>
      <c r="W93" s="34"/>
      <c r="X93" s="34"/>
      <c r="Y93" s="34"/>
      <c r="Z93" s="34"/>
      <c r="AA93" s="34"/>
      <c r="AB93" s="34"/>
      <c r="AC93" s="34"/>
    </row>
    <row r="94" spans="1:29" ht="15">
      <c r="A94" s="66" t="s">
        <v>224</v>
      </c>
      <c r="B94" s="66" t="s">
        <v>219</v>
      </c>
      <c r="C94" s="67" t="s">
        <v>1502</v>
      </c>
      <c r="D94" s="68">
        <v>3</v>
      </c>
      <c r="E94" s="69"/>
      <c r="F94" s="70">
        <v>50</v>
      </c>
      <c r="G94" s="67"/>
      <c r="H94" s="71"/>
      <c r="I94" s="72"/>
      <c r="J94" s="72"/>
      <c r="K94" s="34" t="s">
        <v>65</v>
      </c>
      <c r="L94" s="79">
        <v>94</v>
      </c>
      <c r="M94" s="79"/>
      <c r="N94" s="74"/>
      <c r="O94" s="81" t="s">
        <v>283</v>
      </c>
      <c r="P94" s="81" t="s">
        <v>284</v>
      </c>
      <c r="Q94" s="81" t="s">
        <v>285</v>
      </c>
      <c r="R94">
        <v>1</v>
      </c>
      <c r="S94" s="80" t="str">
        <f>REPLACE(INDEX(GroupVertices[Group],MATCH(Edges[[#This Row],[Vertex 1]],GroupVertices[Vertex],0)),1,1,"")</f>
        <v>3</v>
      </c>
      <c r="T94" s="80" t="str">
        <f>REPLACE(INDEX(GroupVertices[Group],MATCH(Edges[[#This Row],[Vertex 2]],GroupVertices[Vertex],0)),1,1,"")</f>
        <v>3</v>
      </c>
      <c r="U94" s="34"/>
      <c r="V94" s="34"/>
      <c r="W94" s="34"/>
      <c r="X94" s="34"/>
      <c r="Y94" s="34"/>
      <c r="Z94" s="34"/>
      <c r="AA94" s="34"/>
      <c r="AB94" s="34"/>
      <c r="AC94" s="34"/>
    </row>
    <row r="95" spans="1:29" ht="15">
      <c r="A95" s="66" t="s">
        <v>205</v>
      </c>
      <c r="B95" s="66" t="s">
        <v>219</v>
      </c>
      <c r="C95" s="67" t="s">
        <v>1502</v>
      </c>
      <c r="D95" s="68">
        <v>3</v>
      </c>
      <c r="E95" s="69"/>
      <c r="F95" s="70">
        <v>50</v>
      </c>
      <c r="G95" s="67"/>
      <c r="H95" s="71"/>
      <c r="I95" s="72"/>
      <c r="J95" s="72"/>
      <c r="K95" s="34" t="s">
        <v>65</v>
      </c>
      <c r="L95" s="79">
        <v>95</v>
      </c>
      <c r="M95" s="79"/>
      <c r="N95" s="74"/>
      <c r="O95" s="81" t="s">
        <v>283</v>
      </c>
      <c r="P95" s="81" t="s">
        <v>284</v>
      </c>
      <c r="Q95" s="81" t="s">
        <v>286</v>
      </c>
      <c r="R95">
        <v>1</v>
      </c>
      <c r="S95" s="80" t="str">
        <f>REPLACE(INDEX(GroupVertices[Group],MATCH(Edges[[#This Row],[Vertex 1]],GroupVertices[Vertex],0)),1,1,"")</f>
        <v>3</v>
      </c>
      <c r="T95" s="80" t="str">
        <f>REPLACE(INDEX(GroupVertices[Group],MATCH(Edges[[#This Row],[Vertex 2]],GroupVertices[Vertex],0)),1,1,"")</f>
        <v>3</v>
      </c>
      <c r="U95" s="34"/>
      <c r="V95" s="34"/>
      <c r="W95" s="34"/>
      <c r="X95" s="34"/>
      <c r="Y95" s="34"/>
      <c r="Z95" s="34"/>
      <c r="AA95" s="34"/>
      <c r="AB95" s="34"/>
      <c r="AC95" s="34"/>
    </row>
    <row r="96" spans="1:29" ht="15">
      <c r="A96" s="66" t="s">
        <v>220</v>
      </c>
      <c r="B96" s="66" t="s">
        <v>217</v>
      </c>
      <c r="C96" s="67" t="s">
        <v>1502</v>
      </c>
      <c r="D96" s="68">
        <v>3</v>
      </c>
      <c r="E96" s="69"/>
      <c r="F96" s="70">
        <v>50</v>
      </c>
      <c r="G96" s="67"/>
      <c r="H96" s="71"/>
      <c r="I96" s="72"/>
      <c r="J96" s="72"/>
      <c r="K96" s="34" t="s">
        <v>65</v>
      </c>
      <c r="L96" s="79">
        <v>96</v>
      </c>
      <c r="M96" s="79"/>
      <c r="N96" s="74"/>
      <c r="O96" s="81" t="s">
        <v>283</v>
      </c>
      <c r="P96" s="81" t="s">
        <v>284</v>
      </c>
      <c r="Q96" s="81" t="s">
        <v>285</v>
      </c>
      <c r="R96">
        <v>1</v>
      </c>
      <c r="S96" s="80" t="str">
        <f>REPLACE(INDEX(GroupVertices[Group],MATCH(Edges[[#This Row],[Vertex 1]],GroupVertices[Vertex],0)),1,1,"")</f>
        <v>3</v>
      </c>
      <c r="T96" s="80" t="str">
        <f>REPLACE(INDEX(GroupVertices[Group],MATCH(Edges[[#This Row],[Vertex 2]],GroupVertices[Vertex],0)),1,1,"")</f>
        <v>3</v>
      </c>
      <c r="U96" s="34"/>
      <c r="V96" s="34"/>
      <c r="W96" s="34"/>
      <c r="X96" s="34"/>
      <c r="Y96" s="34"/>
      <c r="Z96" s="34"/>
      <c r="AA96" s="34"/>
      <c r="AB96" s="34"/>
      <c r="AC96" s="34"/>
    </row>
    <row r="97" spans="1:29" ht="15">
      <c r="A97" s="66" t="s">
        <v>221</v>
      </c>
      <c r="B97" s="66" t="s">
        <v>220</v>
      </c>
      <c r="C97" s="67" t="s">
        <v>1502</v>
      </c>
      <c r="D97" s="68">
        <v>3</v>
      </c>
      <c r="E97" s="69"/>
      <c r="F97" s="70">
        <v>50</v>
      </c>
      <c r="G97" s="67"/>
      <c r="H97" s="71"/>
      <c r="I97" s="72"/>
      <c r="J97" s="72"/>
      <c r="K97" s="34" t="s">
        <v>65</v>
      </c>
      <c r="L97" s="79">
        <v>97</v>
      </c>
      <c r="M97" s="79"/>
      <c r="N97" s="74"/>
      <c r="O97" s="81" t="s">
        <v>283</v>
      </c>
      <c r="P97" s="81" t="s">
        <v>284</v>
      </c>
      <c r="Q97" s="81" t="s">
        <v>285</v>
      </c>
      <c r="R97">
        <v>1</v>
      </c>
      <c r="S97" s="80" t="str">
        <f>REPLACE(INDEX(GroupVertices[Group],MATCH(Edges[[#This Row],[Vertex 1]],GroupVertices[Vertex],0)),1,1,"")</f>
        <v>3</v>
      </c>
      <c r="T97" s="80" t="str">
        <f>REPLACE(INDEX(GroupVertices[Group],MATCH(Edges[[#This Row],[Vertex 2]],GroupVertices[Vertex],0)),1,1,"")</f>
        <v>3</v>
      </c>
      <c r="U97" s="34"/>
      <c r="V97" s="34"/>
      <c r="W97" s="34"/>
      <c r="X97" s="34"/>
      <c r="Y97" s="34"/>
      <c r="Z97" s="34"/>
      <c r="AA97" s="34"/>
      <c r="AB97" s="34"/>
      <c r="AC97" s="34"/>
    </row>
    <row r="98" spans="1:29" ht="15">
      <c r="A98" s="66" t="s">
        <v>222</v>
      </c>
      <c r="B98" s="66" t="s">
        <v>220</v>
      </c>
      <c r="C98" s="67" t="s">
        <v>1502</v>
      </c>
      <c r="D98" s="68">
        <v>3</v>
      </c>
      <c r="E98" s="69"/>
      <c r="F98" s="70">
        <v>50</v>
      </c>
      <c r="G98" s="67"/>
      <c r="H98" s="71"/>
      <c r="I98" s="72"/>
      <c r="J98" s="72"/>
      <c r="K98" s="34" t="s">
        <v>65</v>
      </c>
      <c r="L98" s="79">
        <v>98</v>
      </c>
      <c r="M98" s="79"/>
      <c r="N98" s="74"/>
      <c r="O98" s="81" t="s">
        <v>283</v>
      </c>
      <c r="P98" s="81" t="s">
        <v>284</v>
      </c>
      <c r="Q98" s="81" t="s">
        <v>285</v>
      </c>
      <c r="R98">
        <v>1</v>
      </c>
      <c r="S98" s="80" t="str">
        <f>REPLACE(INDEX(GroupVertices[Group],MATCH(Edges[[#This Row],[Vertex 1]],GroupVertices[Vertex],0)),1,1,"")</f>
        <v>3</v>
      </c>
      <c r="T98" s="80" t="str">
        <f>REPLACE(INDEX(GroupVertices[Group],MATCH(Edges[[#This Row],[Vertex 2]],GroupVertices[Vertex],0)),1,1,"")</f>
        <v>3</v>
      </c>
      <c r="U98" s="34"/>
      <c r="V98" s="34"/>
      <c r="W98" s="34"/>
      <c r="X98" s="34"/>
      <c r="Y98" s="34"/>
      <c r="Z98" s="34"/>
      <c r="AA98" s="34"/>
      <c r="AB98" s="34"/>
      <c r="AC98" s="34"/>
    </row>
    <row r="99" spans="1:29" ht="15">
      <c r="A99" s="66" t="s">
        <v>223</v>
      </c>
      <c r="B99" s="66" t="s">
        <v>220</v>
      </c>
      <c r="C99" s="67" t="s">
        <v>1502</v>
      </c>
      <c r="D99" s="68">
        <v>3</v>
      </c>
      <c r="E99" s="69"/>
      <c r="F99" s="70">
        <v>50</v>
      </c>
      <c r="G99" s="67"/>
      <c r="H99" s="71"/>
      <c r="I99" s="72"/>
      <c r="J99" s="72"/>
      <c r="K99" s="34" t="s">
        <v>65</v>
      </c>
      <c r="L99" s="79">
        <v>99</v>
      </c>
      <c r="M99" s="79"/>
      <c r="N99" s="74"/>
      <c r="O99" s="81" t="s">
        <v>283</v>
      </c>
      <c r="P99" s="81" t="s">
        <v>284</v>
      </c>
      <c r="Q99" s="81" t="s">
        <v>285</v>
      </c>
      <c r="R99">
        <v>1</v>
      </c>
      <c r="S99" s="80" t="str">
        <f>REPLACE(INDEX(GroupVertices[Group],MATCH(Edges[[#This Row],[Vertex 1]],GroupVertices[Vertex],0)),1,1,"")</f>
        <v>3</v>
      </c>
      <c r="T99" s="80" t="str">
        <f>REPLACE(INDEX(GroupVertices[Group],MATCH(Edges[[#This Row],[Vertex 2]],GroupVertices[Vertex],0)),1,1,"")</f>
        <v>3</v>
      </c>
      <c r="U99" s="34"/>
      <c r="V99" s="34"/>
      <c r="W99" s="34"/>
      <c r="X99" s="34"/>
      <c r="Y99" s="34"/>
      <c r="Z99" s="34"/>
      <c r="AA99" s="34"/>
      <c r="AB99" s="34"/>
      <c r="AC99" s="34"/>
    </row>
    <row r="100" spans="1:29" ht="15">
      <c r="A100" s="66" t="s">
        <v>224</v>
      </c>
      <c r="B100" s="66" t="s">
        <v>220</v>
      </c>
      <c r="C100" s="67" t="s">
        <v>1502</v>
      </c>
      <c r="D100" s="68">
        <v>3</v>
      </c>
      <c r="E100" s="69"/>
      <c r="F100" s="70">
        <v>50</v>
      </c>
      <c r="G100" s="67"/>
      <c r="H100" s="71"/>
      <c r="I100" s="72"/>
      <c r="J100" s="72"/>
      <c r="K100" s="34" t="s">
        <v>65</v>
      </c>
      <c r="L100" s="79">
        <v>100</v>
      </c>
      <c r="M100" s="79"/>
      <c r="N100" s="74"/>
      <c r="O100" s="81" t="s">
        <v>283</v>
      </c>
      <c r="P100" s="81" t="s">
        <v>284</v>
      </c>
      <c r="Q100" s="81" t="s">
        <v>285</v>
      </c>
      <c r="R100">
        <v>1</v>
      </c>
      <c r="S100" s="80" t="str">
        <f>REPLACE(INDEX(GroupVertices[Group],MATCH(Edges[[#This Row],[Vertex 1]],GroupVertices[Vertex],0)),1,1,"")</f>
        <v>3</v>
      </c>
      <c r="T100" s="80" t="str">
        <f>REPLACE(INDEX(GroupVertices[Group],MATCH(Edges[[#This Row],[Vertex 2]],GroupVertices[Vertex],0)),1,1,"")</f>
        <v>3</v>
      </c>
      <c r="U100" s="34"/>
      <c r="V100" s="34"/>
      <c r="W100" s="34"/>
      <c r="X100" s="34"/>
      <c r="Y100" s="34"/>
      <c r="Z100" s="34"/>
      <c r="AA100" s="34"/>
      <c r="AB100" s="34"/>
      <c r="AC100" s="34"/>
    </row>
    <row r="101" spans="1:29" ht="15">
      <c r="A101" s="66" t="s">
        <v>205</v>
      </c>
      <c r="B101" s="66" t="s">
        <v>220</v>
      </c>
      <c r="C101" s="67" t="s">
        <v>1502</v>
      </c>
      <c r="D101" s="68">
        <v>3</v>
      </c>
      <c r="E101" s="69"/>
      <c r="F101" s="70">
        <v>50</v>
      </c>
      <c r="G101" s="67"/>
      <c r="H101" s="71"/>
      <c r="I101" s="72"/>
      <c r="J101" s="72"/>
      <c r="K101" s="34" t="s">
        <v>65</v>
      </c>
      <c r="L101" s="79">
        <v>101</v>
      </c>
      <c r="M101" s="79"/>
      <c r="N101" s="74"/>
      <c r="O101" s="81" t="s">
        <v>283</v>
      </c>
      <c r="P101" s="81" t="s">
        <v>284</v>
      </c>
      <c r="Q101" s="81" t="s">
        <v>286</v>
      </c>
      <c r="R101">
        <v>1</v>
      </c>
      <c r="S101" s="80" t="str">
        <f>REPLACE(INDEX(GroupVertices[Group],MATCH(Edges[[#This Row],[Vertex 1]],GroupVertices[Vertex],0)),1,1,"")</f>
        <v>3</v>
      </c>
      <c r="T101" s="80" t="str">
        <f>REPLACE(INDEX(GroupVertices[Group],MATCH(Edges[[#This Row],[Vertex 2]],GroupVertices[Vertex],0)),1,1,"")</f>
        <v>3</v>
      </c>
      <c r="U101" s="34"/>
      <c r="V101" s="34"/>
      <c r="W101" s="34"/>
      <c r="X101" s="34"/>
      <c r="Y101" s="34"/>
      <c r="Z101" s="34"/>
      <c r="AA101" s="34"/>
      <c r="AB101" s="34"/>
      <c r="AC101" s="34"/>
    </row>
    <row r="102" spans="1:29" ht="15">
      <c r="A102" s="66" t="s">
        <v>223</v>
      </c>
      <c r="B102" s="66" t="s">
        <v>261</v>
      </c>
      <c r="C102" s="67" t="s">
        <v>1502</v>
      </c>
      <c r="D102" s="68">
        <v>3</v>
      </c>
      <c r="E102" s="69"/>
      <c r="F102" s="70">
        <v>50</v>
      </c>
      <c r="G102" s="67"/>
      <c r="H102" s="71"/>
      <c r="I102" s="72"/>
      <c r="J102" s="72"/>
      <c r="K102" s="34" t="s">
        <v>65</v>
      </c>
      <c r="L102" s="79">
        <v>102</v>
      </c>
      <c r="M102" s="79"/>
      <c r="N102" s="74"/>
      <c r="O102" s="81" t="s">
        <v>283</v>
      </c>
      <c r="P102" s="81" t="s">
        <v>284</v>
      </c>
      <c r="Q102" s="81" t="s">
        <v>285</v>
      </c>
      <c r="R102">
        <v>1</v>
      </c>
      <c r="S102" s="80" t="str">
        <f>REPLACE(INDEX(GroupVertices[Group],MATCH(Edges[[#This Row],[Vertex 1]],GroupVertices[Vertex],0)),1,1,"")</f>
        <v>3</v>
      </c>
      <c r="T102" s="80" t="str">
        <f>REPLACE(INDEX(GroupVertices[Group],MATCH(Edges[[#This Row],[Vertex 2]],GroupVertices[Vertex],0)),1,1,"")</f>
        <v>3</v>
      </c>
      <c r="U102" s="34"/>
      <c r="V102" s="34"/>
      <c r="W102" s="34"/>
      <c r="X102" s="34"/>
      <c r="Y102" s="34"/>
      <c r="Z102" s="34"/>
      <c r="AA102" s="34"/>
      <c r="AB102" s="34"/>
      <c r="AC102" s="34"/>
    </row>
    <row r="103" spans="1:29" ht="15">
      <c r="A103" s="66" t="s">
        <v>205</v>
      </c>
      <c r="B103" s="66" t="s">
        <v>261</v>
      </c>
      <c r="C103" s="67" t="s">
        <v>1502</v>
      </c>
      <c r="D103" s="68">
        <v>3</v>
      </c>
      <c r="E103" s="69"/>
      <c r="F103" s="70">
        <v>50</v>
      </c>
      <c r="G103" s="67"/>
      <c r="H103" s="71"/>
      <c r="I103" s="72"/>
      <c r="J103" s="72"/>
      <c r="K103" s="34" t="s">
        <v>65</v>
      </c>
      <c r="L103" s="79">
        <v>103</v>
      </c>
      <c r="M103" s="79"/>
      <c r="N103" s="74"/>
      <c r="O103" s="81" t="s">
        <v>283</v>
      </c>
      <c r="P103" s="81" t="s">
        <v>284</v>
      </c>
      <c r="Q103" s="81" t="s">
        <v>286</v>
      </c>
      <c r="R103">
        <v>1</v>
      </c>
      <c r="S103" s="80" t="str">
        <f>REPLACE(INDEX(GroupVertices[Group],MATCH(Edges[[#This Row],[Vertex 1]],GroupVertices[Vertex],0)),1,1,"")</f>
        <v>3</v>
      </c>
      <c r="T103" s="80" t="str">
        <f>REPLACE(INDEX(GroupVertices[Group],MATCH(Edges[[#This Row],[Vertex 2]],GroupVertices[Vertex],0)),1,1,"")</f>
        <v>3</v>
      </c>
      <c r="U103" s="34"/>
      <c r="V103" s="34"/>
      <c r="W103" s="34"/>
      <c r="X103" s="34"/>
      <c r="Y103" s="34"/>
      <c r="Z103" s="34"/>
      <c r="AA103" s="34"/>
      <c r="AB103" s="34"/>
      <c r="AC103" s="34"/>
    </row>
    <row r="104" spans="1:29" ht="15">
      <c r="A104" s="66" t="s">
        <v>205</v>
      </c>
      <c r="B104" s="66" t="s">
        <v>262</v>
      </c>
      <c r="C104" s="67" t="s">
        <v>1502</v>
      </c>
      <c r="D104" s="68">
        <v>3</v>
      </c>
      <c r="E104" s="69"/>
      <c r="F104" s="70">
        <v>50</v>
      </c>
      <c r="G104" s="67"/>
      <c r="H104" s="71"/>
      <c r="I104" s="72"/>
      <c r="J104" s="72"/>
      <c r="K104" s="34" t="s">
        <v>65</v>
      </c>
      <c r="L104" s="79">
        <v>104</v>
      </c>
      <c r="M104" s="79"/>
      <c r="N104" s="74"/>
      <c r="O104" s="81" t="s">
        <v>283</v>
      </c>
      <c r="P104" s="81" t="s">
        <v>284</v>
      </c>
      <c r="Q104" s="81" t="s">
        <v>286</v>
      </c>
      <c r="R104">
        <v>1</v>
      </c>
      <c r="S104" s="80" t="str">
        <f>REPLACE(INDEX(GroupVertices[Group],MATCH(Edges[[#This Row],[Vertex 1]],GroupVertices[Vertex],0)),1,1,"")</f>
        <v>3</v>
      </c>
      <c r="T104" s="80" t="str">
        <f>REPLACE(INDEX(GroupVertices[Group],MATCH(Edges[[#This Row],[Vertex 2]],GroupVertices[Vertex],0)),1,1,"")</f>
        <v>3</v>
      </c>
      <c r="U104" s="34"/>
      <c r="V104" s="34"/>
      <c r="W104" s="34"/>
      <c r="X104" s="34"/>
      <c r="Y104" s="34"/>
      <c r="Z104" s="34"/>
      <c r="AA104" s="34"/>
      <c r="AB104" s="34"/>
      <c r="AC104" s="34"/>
    </row>
    <row r="105" spans="1:29" ht="15">
      <c r="A105" s="66" t="s">
        <v>221</v>
      </c>
      <c r="B105" s="66" t="s">
        <v>217</v>
      </c>
      <c r="C105" s="67" t="s">
        <v>1502</v>
      </c>
      <c r="D105" s="68">
        <v>3</v>
      </c>
      <c r="E105" s="69"/>
      <c r="F105" s="70">
        <v>50</v>
      </c>
      <c r="G105" s="67"/>
      <c r="H105" s="71"/>
      <c r="I105" s="72"/>
      <c r="J105" s="72"/>
      <c r="K105" s="34" t="s">
        <v>65</v>
      </c>
      <c r="L105" s="79">
        <v>105</v>
      </c>
      <c r="M105" s="79"/>
      <c r="N105" s="74"/>
      <c r="O105" s="81" t="s">
        <v>283</v>
      </c>
      <c r="P105" s="81" t="s">
        <v>284</v>
      </c>
      <c r="Q105" s="81" t="s">
        <v>285</v>
      </c>
      <c r="R105">
        <v>1</v>
      </c>
      <c r="S105" s="80" t="str">
        <f>REPLACE(INDEX(GroupVertices[Group],MATCH(Edges[[#This Row],[Vertex 1]],GroupVertices[Vertex],0)),1,1,"")</f>
        <v>3</v>
      </c>
      <c r="T105" s="80" t="str">
        <f>REPLACE(INDEX(GroupVertices[Group],MATCH(Edges[[#This Row],[Vertex 2]],GroupVertices[Vertex],0)),1,1,"")</f>
        <v>3</v>
      </c>
      <c r="U105" s="34"/>
      <c r="V105" s="34"/>
      <c r="W105" s="34"/>
      <c r="X105" s="34"/>
      <c r="Y105" s="34"/>
      <c r="Z105" s="34"/>
      <c r="AA105" s="34"/>
      <c r="AB105" s="34"/>
      <c r="AC105" s="34"/>
    </row>
    <row r="106" spans="1:29" ht="15">
      <c r="A106" s="66" t="s">
        <v>222</v>
      </c>
      <c r="B106" s="66" t="s">
        <v>221</v>
      </c>
      <c r="C106" s="67" t="s">
        <v>1502</v>
      </c>
      <c r="D106" s="68">
        <v>3</v>
      </c>
      <c r="E106" s="69"/>
      <c r="F106" s="70">
        <v>50</v>
      </c>
      <c r="G106" s="67"/>
      <c r="H106" s="71"/>
      <c r="I106" s="72"/>
      <c r="J106" s="72"/>
      <c r="K106" s="34" t="s">
        <v>65</v>
      </c>
      <c r="L106" s="79">
        <v>106</v>
      </c>
      <c r="M106" s="79"/>
      <c r="N106" s="74"/>
      <c r="O106" s="81" t="s">
        <v>283</v>
      </c>
      <c r="P106" s="81" t="s">
        <v>284</v>
      </c>
      <c r="Q106" s="81" t="s">
        <v>285</v>
      </c>
      <c r="R106">
        <v>1</v>
      </c>
      <c r="S106" s="80" t="str">
        <f>REPLACE(INDEX(GroupVertices[Group],MATCH(Edges[[#This Row],[Vertex 1]],GroupVertices[Vertex],0)),1,1,"")</f>
        <v>3</v>
      </c>
      <c r="T106" s="80" t="str">
        <f>REPLACE(INDEX(GroupVertices[Group],MATCH(Edges[[#This Row],[Vertex 2]],GroupVertices[Vertex],0)),1,1,"")</f>
        <v>3</v>
      </c>
      <c r="U106" s="34"/>
      <c r="V106" s="34"/>
      <c r="W106" s="34"/>
      <c r="X106" s="34"/>
      <c r="Y106" s="34"/>
      <c r="Z106" s="34"/>
      <c r="AA106" s="34"/>
      <c r="AB106" s="34"/>
      <c r="AC106" s="34"/>
    </row>
    <row r="107" spans="1:29" ht="15">
      <c r="A107" s="66" t="s">
        <v>223</v>
      </c>
      <c r="B107" s="66" t="s">
        <v>221</v>
      </c>
      <c r="C107" s="67" t="s">
        <v>1502</v>
      </c>
      <c r="D107" s="68">
        <v>3</v>
      </c>
      <c r="E107" s="69"/>
      <c r="F107" s="70">
        <v>50</v>
      </c>
      <c r="G107" s="67"/>
      <c r="H107" s="71"/>
      <c r="I107" s="72"/>
      <c r="J107" s="72"/>
      <c r="K107" s="34" t="s">
        <v>65</v>
      </c>
      <c r="L107" s="79">
        <v>107</v>
      </c>
      <c r="M107" s="79"/>
      <c r="N107" s="74"/>
      <c r="O107" s="81" t="s">
        <v>283</v>
      </c>
      <c r="P107" s="81" t="s">
        <v>284</v>
      </c>
      <c r="Q107" s="81" t="s">
        <v>285</v>
      </c>
      <c r="R107">
        <v>1</v>
      </c>
      <c r="S107" s="80" t="str">
        <f>REPLACE(INDEX(GroupVertices[Group],MATCH(Edges[[#This Row],[Vertex 1]],GroupVertices[Vertex],0)),1,1,"")</f>
        <v>3</v>
      </c>
      <c r="T107" s="80" t="str">
        <f>REPLACE(INDEX(GroupVertices[Group],MATCH(Edges[[#This Row],[Vertex 2]],GroupVertices[Vertex],0)),1,1,"")</f>
        <v>3</v>
      </c>
      <c r="U107" s="34"/>
      <c r="V107" s="34"/>
      <c r="W107" s="34"/>
      <c r="X107" s="34"/>
      <c r="Y107" s="34"/>
      <c r="Z107" s="34"/>
      <c r="AA107" s="34"/>
      <c r="AB107" s="34"/>
      <c r="AC107" s="34"/>
    </row>
    <row r="108" spans="1:29" ht="15">
      <c r="A108" s="66" t="s">
        <v>224</v>
      </c>
      <c r="B108" s="66" t="s">
        <v>221</v>
      </c>
      <c r="C108" s="67" t="s">
        <v>1502</v>
      </c>
      <c r="D108" s="68">
        <v>3</v>
      </c>
      <c r="E108" s="69"/>
      <c r="F108" s="70">
        <v>50</v>
      </c>
      <c r="G108" s="67"/>
      <c r="H108" s="71"/>
      <c r="I108" s="72"/>
      <c r="J108" s="72"/>
      <c r="K108" s="34" t="s">
        <v>65</v>
      </c>
      <c r="L108" s="79">
        <v>108</v>
      </c>
      <c r="M108" s="79"/>
      <c r="N108" s="74"/>
      <c r="O108" s="81" t="s">
        <v>283</v>
      </c>
      <c r="P108" s="81" t="s">
        <v>284</v>
      </c>
      <c r="Q108" s="81" t="s">
        <v>285</v>
      </c>
      <c r="R108">
        <v>1</v>
      </c>
      <c r="S108" s="80" t="str">
        <f>REPLACE(INDEX(GroupVertices[Group],MATCH(Edges[[#This Row],[Vertex 1]],GroupVertices[Vertex],0)),1,1,"")</f>
        <v>3</v>
      </c>
      <c r="T108" s="80" t="str">
        <f>REPLACE(INDEX(GroupVertices[Group],MATCH(Edges[[#This Row],[Vertex 2]],GroupVertices[Vertex],0)),1,1,"")</f>
        <v>3</v>
      </c>
      <c r="U108" s="34"/>
      <c r="V108" s="34"/>
      <c r="W108" s="34"/>
      <c r="X108" s="34"/>
      <c r="Y108" s="34"/>
      <c r="Z108" s="34"/>
      <c r="AA108" s="34"/>
      <c r="AB108" s="34"/>
      <c r="AC108" s="34"/>
    </row>
    <row r="109" spans="1:29" ht="15">
      <c r="A109" s="66" t="s">
        <v>205</v>
      </c>
      <c r="B109" s="66" t="s">
        <v>221</v>
      </c>
      <c r="C109" s="67" t="s">
        <v>1502</v>
      </c>
      <c r="D109" s="68">
        <v>3</v>
      </c>
      <c r="E109" s="69"/>
      <c r="F109" s="70">
        <v>50</v>
      </c>
      <c r="G109" s="67"/>
      <c r="H109" s="71"/>
      <c r="I109" s="72"/>
      <c r="J109" s="72"/>
      <c r="K109" s="34" t="s">
        <v>65</v>
      </c>
      <c r="L109" s="79">
        <v>109</v>
      </c>
      <c r="M109" s="79"/>
      <c r="N109" s="74"/>
      <c r="O109" s="81" t="s">
        <v>283</v>
      </c>
      <c r="P109" s="81" t="s">
        <v>284</v>
      </c>
      <c r="Q109" s="81" t="s">
        <v>286</v>
      </c>
      <c r="R109">
        <v>1</v>
      </c>
      <c r="S109" s="80" t="str">
        <f>REPLACE(INDEX(GroupVertices[Group],MATCH(Edges[[#This Row],[Vertex 1]],GroupVertices[Vertex],0)),1,1,"")</f>
        <v>3</v>
      </c>
      <c r="T109" s="80" t="str">
        <f>REPLACE(INDEX(GroupVertices[Group],MATCH(Edges[[#This Row],[Vertex 2]],GroupVertices[Vertex],0)),1,1,"")</f>
        <v>3</v>
      </c>
      <c r="U109" s="34"/>
      <c r="V109" s="34"/>
      <c r="W109" s="34"/>
      <c r="X109" s="34"/>
      <c r="Y109" s="34"/>
      <c r="Z109" s="34"/>
      <c r="AA109" s="34"/>
      <c r="AB109" s="34"/>
      <c r="AC109" s="34"/>
    </row>
    <row r="110" spans="1:29" ht="15">
      <c r="A110" s="66" t="s">
        <v>222</v>
      </c>
      <c r="B110" s="66" t="s">
        <v>263</v>
      </c>
      <c r="C110" s="67" t="s">
        <v>1502</v>
      </c>
      <c r="D110" s="68">
        <v>3</v>
      </c>
      <c r="E110" s="69"/>
      <c r="F110" s="70">
        <v>50</v>
      </c>
      <c r="G110" s="67"/>
      <c r="H110" s="71"/>
      <c r="I110" s="72"/>
      <c r="J110" s="72"/>
      <c r="K110" s="34" t="s">
        <v>65</v>
      </c>
      <c r="L110" s="79">
        <v>110</v>
      </c>
      <c r="M110" s="79"/>
      <c r="N110" s="74"/>
      <c r="O110" s="81" t="s">
        <v>283</v>
      </c>
      <c r="P110" s="81" t="s">
        <v>284</v>
      </c>
      <c r="Q110" s="81" t="s">
        <v>285</v>
      </c>
      <c r="R110">
        <v>1</v>
      </c>
      <c r="S110" s="80" t="str">
        <f>REPLACE(INDEX(GroupVertices[Group],MATCH(Edges[[#This Row],[Vertex 1]],GroupVertices[Vertex],0)),1,1,"")</f>
        <v>3</v>
      </c>
      <c r="T110" s="80" t="str">
        <f>REPLACE(INDEX(GroupVertices[Group],MATCH(Edges[[#This Row],[Vertex 2]],GroupVertices[Vertex],0)),1,1,"")</f>
        <v>3</v>
      </c>
      <c r="U110" s="34"/>
      <c r="V110" s="34"/>
      <c r="W110" s="34"/>
      <c r="X110" s="34"/>
      <c r="Y110" s="34"/>
      <c r="Z110" s="34"/>
      <c r="AA110" s="34"/>
      <c r="AB110" s="34"/>
      <c r="AC110" s="34"/>
    </row>
    <row r="111" spans="1:29" ht="15">
      <c r="A111" s="66" t="s">
        <v>225</v>
      </c>
      <c r="B111" s="66" t="s">
        <v>263</v>
      </c>
      <c r="C111" s="67" t="s">
        <v>1502</v>
      </c>
      <c r="D111" s="68">
        <v>3</v>
      </c>
      <c r="E111" s="69"/>
      <c r="F111" s="70">
        <v>50</v>
      </c>
      <c r="G111" s="67"/>
      <c r="H111" s="71"/>
      <c r="I111" s="72"/>
      <c r="J111" s="72"/>
      <c r="K111" s="34" t="s">
        <v>65</v>
      </c>
      <c r="L111" s="79">
        <v>111</v>
      </c>
      <c r="M111" s="79"/>
      <c r="N111" s="74"/>
      <c r="O111" s="81" t="s">
        <v>283</v>
      </c>
      <c r="P111" s="81" t="s">
        <v>284</v>
      </c>
      <c r="Q111" s="81" t="s">
        <v>285</v>
      </c>
      <c r="R111">
        <v>1</v>
      </c>
      <c r="S111" s="80" t="str">
        <f>REPLACE(INDEX(GroupVertices[Group],MATCH(Edges[[#This Row],[Vertex 1]],GroupVertices[Vertex],0)),1,1,"")</f>
        <v>3</v>
      </c>
      <c r="T111" s="80" t="str">
        <f>REPLACE(INDEX(GroupVertices[Group],MATCH(Edges[[#This Row],[Vertex 2]],GroupVertices[Vertex],0)),1,1,"")</f>
        <v>3</v>
      </c>
      <c r="U111" s="34"/>
      <c r="V111" s="34"/>
      <c r="W111" s="34"/>
      <c r="X111" s="34"/>
      <c r="Y111" s="34"/>
      <c r="Z111" s="34"/>
      <c r="AA111" s="34"/>
      <c r="AB111" s="34"/>
      <c r="AC111" s="34"/>
    </row>
    <row r="112" spans="1:29" ht="15">
      <c r="A112" s="66" t="s">
        <v>224</v>
      </c>
      <c r="B112" s="66" t="s">
        <v>263</v>
      </c>
      <c r="C112" s="67" t="s">
        <v>1502</v>
      </c>
      <c r="D112" s="68">
        <v>3</v>
      </c>
      <c r="E112" s="69"/>
      <c r="F112" s="70">
        <v>50</v>
      </c>
      <c r="G112" s="67"/>
      <c r="H112" s="71"/>
      <c r="I112" s="72"/>
      <c r="J112" s="72"/>
      <c r="K112" s="34" t="s">
        <v>65</v>
      </c>
      <c r="L112" s="79">
        <v>112</v>
      </c>
      <c r="M112" s="79"/>
      <c r="N112" s="74"/>
      <c r="O112" s="81" t="s">
        <v>283</v>
      </c>
      <c r="P112" s="81" t="s">
        <v>284</v>
      </c>
      <c r="Q112" s="81" t="s">
        <v>285</v>
      </c>
      <c r="R112">
        <v>1</v>
      </c>
      <c r="S112" s="80" t="str">
        <f>REPLACE(INDEX(GroupVertices[Group],MATCH(Edges[[#This Row],[Vertex 1]],GroupVertices[Vertex],0)),1,1,"")</f>
        <v>3</v>
      </c>
      <c r="T112" s="80" t="str">
        <f>REPLACE(INDEX(GroupVertices[Group],MATCH(Edges[[#This Row],[Vertex 2]],GroupVertices[Vertex],0)),1,1,"")</f>
        <v>3</v>
      </c>
      <c r="U112" s="34"/>
      <c r="V112" s="34"/>
      <c r="W112" s="34"/>
      <c r="X112" s="34"/>
      <c r="Y112" s="34"/>
      <c r="Z112" s="34"/>
      <c r="AA112" s="34"/>
      <c r="AB112" s="34"/>
      <c r="AC112" s="34"/>
    </row>
    <row r="113" spans="1:29" ht="15">
      <c r="A113" s="66" t="s">
        <v>205</v>
      </c>
      <c r="B113" s="66" t="s">
        <v>263</v>
      </c>
      <c r="C113" s="67" t="s">
        <v>1502</v>
      </c>
      <c r="D113" s="68">
        <v>3</v>
      </c>
      <c r="E113" s="69"/>
      <c r="F113" s="70">
        <v>50</v>
      </c>
      <c r="G113" s="67"/>
      <c r="H113" s="71"/>
      <c r="I113" s="72"/>
      <c r="J113" s="72"/>
      <c r="K113" s="34" t="s">
        <v>65</v>
      </c>
      <c r="L113" s="79">
        <v>113</v>
      </c>
      <c r="M113" s="79"/>
      <c r="N113" s="74"/>
      <c r="O113" s="81" t="s">
        <v>283</v>
      </c>
      <c r="P113" s="81" t="s">
        <v>284</v>
      </c>
      <c r="Q113" s="81" t="s">
        <v>286</v>
      </c>
      <c r="R113">
        <v>1</v>
      </c>
      <c r="S113" s="80" t="str">
        <f>REPLACE(INDEX(GroupVertices[Group],MATCH(Edges[[#This Row],[Vertex 1]],GroupVertices[Vertex],0)),1,1,"")</f>
        <v>3</v>
      </c>
      <c r="T113" s="80" t="str">
        <f>REPLACE(INDEX(GroupVertices[Group],MATCH(Edges[[#This Row],[Vertex 2]],GroupVertices[Vertex],0)),1,1,"")</f>
        <v>3</v>
      </c>
      <c r="U113" s="34"/>
      <c r="V113" s="34"/>
      <c r="W113" s="34"/>
      <c r="X113" s="34"/>
      <c r="Y113" s="34"/>
      <c r="Z113" s="34"/>
      <c r="AA113" s="34"/>
      <c r="AB113" s="34"/>
      <c r="AC113" s="34"/>
    </row>
    <row r="114" spans="1:29" ht="15">
      <c r="A114" s="66" t="s">
        <v>222</v>
      </c>
      <c r="B114" s="66" t="s">
        <v>217</v>
      </c>
      <c r="C114" s="67" t="s">
        <v>1502</v>
      </c>
      <c r="D114" s="68">
        <v>3</v>
      </c>
      <c r="E114" s="69"/>
      <c r="F114" s="70">
        <v>50</v>
      </c>
      <c r="G114" s="67"/>
      <c r="H114" s="71"/>
      <c r="I114" s="72"/>
      <c r="J114" s="72"/>
      <c r="K114" s="34" t="s">
        <v>65</v>
      </c>
      <c r="L114" s="79">
        <v>114</v>
      </c>
      <c r="M114" s="79"/>
      <c r="N114" s="74"/>
      <c r="O114" s="81" t="s">
        <v>283</v>
      </c>
      <c r="P114" s="81" t="s">
        <v>284</v>
      </c>
      <c r="Q114" s="81" t="s">
        <v>285</v>
      </c>
      <c r="R114">
        <v>1</v>
      </c>
      <c r="S114" s="80" t="str">
        <f>REPLACE(INDEX(GroupVertices[Group],MATCH(Edges[[#This Row],[Vertex 1]],GroupVertices[Vertex],0)),1,1,"")</f>
        <v>3</v>
      </c>
      <c r="T114" s="80" t="str">
        <f>REPLACE(INDEX(GroupVertices[Group],MATCH(Edges[[#This Row],[Vertex 2]],GroupVertices[Vertex],0)),1,1,"")</f>
        <v>3</v>
      </c>
      <c r="U114" s="34"/>
      <c r="V114" s="34"/>
      <c r="W114" s="34"/>
      <c r="X114" s="34"/>
      <c r="Y114" s="34"/>
      <c r="Z114" s="34"/>
      <c r="AA114" s="34"/>
      <c r="AB114" s="34"/>
      <c r="AC114" s="34"/>
    </row>
    <row r="115" spans="1:29" ht="15">
      <c r="A115" s="66" t="s">
        <v>223</v>
      </c>
      <c r="B115" s="66" t="s">
        <v>222</v>
      </c>
      <c r="C115" s="67" t="s">
        <v>1502</v>
      </c>
      <c r="D115" s="68">
        <v>3</v>
      </c>
      <c r="E115" s="69"/>
      <c r="F115" s="70">
        <v>50</v>
      </c>
      <c r="G115" s="67"/>
      <c r="H115" s="71"/>
      <c r="I115" s="72"/>
      <c r="J115" s="72"/>
      <c r="K115" s="34" t="s">
        <v>65</v>
      </c>
      <c r="L115" s="79">
        <v>115</v>
      </c>
      <c r="M115" s="79"/>
      <c r="N115" s="74"/>
      <c r="O115" s="81" t="s">
        <v>283</v>
      </c>
      <c r="P115" s="81" t="s">
        <v>284</v>
      </c>
      <c r="Q115" s="81" t="s">
        <v>285</v>
      </c>
      <c r="R115">
        <v>1</v>
      </c>
      <c r="S115" s="80" t="str">
        <f>REPLACE(INDEX(GroupVertices[Group],MATCH(Edges[[#This Row],[Vertex 1]],GroupVertices[Vertex],0)),1,1,"")</f>
        <v>3</v>
      </c>
      <c r="T115" s="80" t="str">
        <f>REPLACE(INDEX(GroupVertices[Group],MATCH(Edges[[#This Row],[Vertex 2]],GroupVertices[Vertex],0)),1,1,"")</f>
        <v>3</v>
      </c>
      <c r="U115" s="34"/>
      <c r="V115" s="34"/>
      <c r="W115" s="34"/>
      <c r="X115" s="34"/>
      <c r="Y115" s="34"/>
      <c r="Z115" s="34"/>
      <c r="AA115" s="34"/>
      <c r="AB115" s="34"/>
      <c r="AC115" s="34"/>
    </row>
    <row r="116" spans="1:29" ht="15">
      <c r="A116" s="66" t="s">
        <v>225</v>
      </c>
      <c r="B116" s="66" t="s">
        <v>222</v>
      </c>
      <c r="C116" s="67" t="s">
        <v>1502</v>
      </c>
      <c r="D116" s="68">
        <v>3</v>
      </c>
      <c r="E116" s="69"/>
      <c r="F116" s="70">
        <v>50</v>
      </c>
      <c r="G116" s="67"/>
      <c r="H116" s="71"/>
      <c r="I116" s="72"/>
      <c r="J116" s="72"/>
      <c r="K116" s="34" t="s">
        <v>65</v>
      </c>
      <c r="L116" s="79">
        <v>116</v>
      </c>
      <c r="M116" s="79"/>
      <c r="N116" s="74"/>
      <c r="O116" s="81" t="s">
        <v>283</v>
      </c>
      <c r="P116" s="81" t="s">
        <v>284</v>
      </c>
      <c r="Q116" s="81" t="s">
        <v>285</v>
      </c>
      <c r="R116">
        <v>1</v>
      </c>
      <c r="S116" s="80" t="str">
        <f>REPLACE(INDEX(GroupVertices[Group],MATCH(Edges[[#This Row],[Vertex 1]],GroupVertices[Vertex],0)),1,1,"")</f>
        <v>3</v>
      </c>
      <c r="T116" s="80" t="str">
        <f>REPLACE(INDEX(GroupVertices[Group],MATCH(Edges[[#This Row],[Vertex 2]],GroupVertices[Vertex],0)),1,1,"")</f>
        <v>3</v>
      </c>
      <c r="U116" s="34"/>
      <c r="V116" s="34"/>
      <c r="W116" s="34"/>
      <c r="X116" s="34"/>
      <c r="Y116" s="34"/>
      <c r="Z116" s="34"/>
      <c r="AA116" s="34"/>
      <c r="AB116" s="34"/>
      <c r="AC116" s="34"/>
    </row>
    <row r="117" spans="1:29" ht="15">
      <c r="A117" s="66" t="s">
        <v>224</v>
      </c>
      <c r="B117" s="66" t="s">
        <v>222</v>
      </c>
      <c r="C117" s="67" t="s">
        <v>1502</v>
      </c>
      <c r="D117" s="68">
        <v>3</v>
      </c>
      <c r="E117" s="69"/>
      <c r="F117" s="70">
        <v>50</v>
      </c>
      <c r="G117" s="67"/>
      <c r="H117" s="71"/>
      <c r="I117" s="72"/>
      <c r="J117" s="72"/>
      <c r="K117" s="34" t="s">
        <v>65</v>
      </c>
      <c r="L117" s="79">
        <v>117</v>
      </c>
      <c r="M117" s="79"/>
      <c r="N117" s="74"/>
      <c r="O117" s="81" t="s">
        <v>283</v>
      </c>
      <c r="P117" s="81" t="s">
        <v>284</v>
      </c>
      <c r="Q117" s="81" t="s">
        <v>285</v>
      </c>
      <c r="R117">
        <v>1</v>
      </c>
      <c r="S117" s="80" t="str">
        <f>REPLACE(INDEX(GroupVertices[Group],MATCH(Edges[[#This Row],[Vertex 1]],GroupVertices[Vertex],0)),1,1,"")</f>
        <v>3</v>
      </c>
      <c r="T117" s="80" t="str">
        <f>REPLACE(INDEX(GroupVertices[Group],MATCH(Edges[[#This Row],[Vertex 2]],GroupVertices[Vertex],0)),1,1,"")</f>
        <v>3</v>
      </c>
      <c r="U117" s="34"/>
      <c r="V117" s="34"/>
      <c r="W117" s="34"/>
      <c r="X117" s="34"/>
      <c r="Y117" s="34"/>
      <c r="Z117" s="34"/>
      <c r="AA117" s="34"/>
      <c r="AB117" s="34"/>
      <c r="AC117" s="34"/>
    </row>
    <row r="118" spans="1:29" ht="15">
      <c r="A118" s="66" t="s">
        <v>205</v>
      </c>
      <c r="B118" s="66" t="s">
        <v>222</v>
      </c>
      <c r="C118" s="67" t="s">
        <v>1502</v>
      </c>
      <c r="D118" s="68">
        <v>3</v>
      </c>
      <c r="E118" s="69"/>
      <c r="F118" s="70">
        <v>50</v>
      </c>
      <c r="G118" s="67"/>
      <c r="H118" s="71"/>
      <c r="I118" s="72"/>
      <c r="J118" s="72"/>
      <c r="K118" s="34" t="s">
        <v>65</v>
      </c>
      <c r="L118" s="79">
        <v>118</v>
      </c>
      <c r="M118" s="79"/>
      <c r="N118" s="74"/>
      <c r="O118" s="81" t="s">
        <v>283</v>
      </c>
      <c r="P118" s="81" t="s">
        <v>284</v>
      </c>
      <c r="Q118" s="81" t="s">
        <v>286</v>
      </c>
      <c r="R118">
        <v>1</v>
      </c>
      <c r="S118" s="80" t="str">
        <f>REPLACE(INDEX(GroupVertices[Group],MATCH(Edges[[#This Row],[Vertex 1]],GroupVertices[Vertex],0)),1,1,"")</f>
        <v>3</v>
      </c>
      <c r="T118" s="80" t="str">
        <f>REPLACE(INDEX(GroupVertices[Group],MATCH(Edges[[#This Row],[Vertex 2]],GroupVertices[Vertex],0)),1,1,"")</f>
        <v>3</v>
      </c>
      <c r="U118" s="34"/>
      <c r="V118" s="34"/>
      <c r="W118" s="34"/>
      <c r="X118" s="34"/>
      <c r="Y118" s="34"/>
      <c r="Z118" s="34"/>
      <c r="AA118" s="34"/>
      <c r="AB118" s="34"/>
      <c r="AC118" s="34"/>
    </row>
    <row r="119" spans="1:29" ht="15">
      <c r="A119" s="66" t="s">
        <v>205</v>
      </c>
      <c r="B119" s="66" t="s">
        <v>264</v>
      </c>
      <c r="C119" s="67" t="s">
        <v>1502</v>
      </c>
      <c r="D119" s="68">
        <v>3</v>
      </c>
      <c r="E119" s="69"/>
      <c r="F119" s="70">
        <v>50</v>
      </c>
      <c r="G119" s="67"/>
      <c r="H119" s="71"/>
      <c r="I119" s="72"/>
      <c r="J119" s="72"/>
      <c r="K119" s="34" t="s">
        <v>65</v>
      </c>
      <c r="L119" s="79">
        <v>119</v>
      </c>
      <c r="M119" s="79"/>
      <c r="N119" s="74"/>
      <c r="O119" s="81" t="s">
        <v>283</v>
      </c>
      <c r="P119" s="81" t="s">
        <v>284</v>
      </c>
      <c r="Q119" s="81" t="s">
        <v>286</v>
      </c>
      <c r="R119">
        <v>1</v>
      </c>
      <c r="S119" s="80" t="str">
        <f>REPLACE(INDEX(GroupVertices[Group],MATCH(Edges[[#This Row],[Vertex 1]],GroupVertices[Vertex],0)),1,1,"")</f>
        <v>3</v>
      </c>
      <c r="T119" s="80" t="str">
        <f>REPLACE(INDEX(GroupVertices[Group],MATCH(Edges[[#This Row],[Vertex 2]],GroupVertices[Vertex],0)),1,1,"")</f>
        <v>3</v>
      </c>
      <c r="U119" s="34"/>
      <c r="V119" s="34"/>
      <c r="W119" s="34"/>
      <c r="X119" s="34"/>
      <c r="Y119" s="34"/>
      <c r="Z119" s="34"/>
      <c r="AA119" s="34"/>
      <c r="AB119" s="34"/>
      <c r="AC119" s="34"/>
    </row>
    <row r="120" spans="1:29" ht="15">
      <c r="A120" s="66" t="s">
        <v>223</v>
      </c>
      <c r="B120" s="66" t="s">
        <v>217</v>
      </c>
      <c r="C120" s="67" t="s">
        <v>1502</v>
      </c>
      <c r="D120" s="68">
        <v>3</v>
      </c>
      <c r="E120" s="69"/>
      <c r="F120" s="70">
        <v>50</v>
      </c>
      <c r="G120" s="67"/>
      <c r="H120" s="71"/>
      <c r="I120" s="72"/>
      <c r="J120" s="72"/>
      <c r="K120" s="34" t="s">
        <v>65</v>
      </c>
      <c r="L120" s="79">
        <v>120</v>
      </c>
      <c r="M120" s="79"/>
      <c r="N120" s="74"/>
      <c r="O120" s="81" t="s">
        <v>283</v>
      </c>
      <c r="P120" s="81" t="s">
        <v>284</v>
      </c>
      <c r="Q120" s="81" t="s">
        <v>285</v>
      </c>
      <c r="R120">
        <v>1</v>
      </c>
      <c r="S120" s="80" t="str">
        <f>REPLACE(INDEX(GroupVertices[Group],MATCH(Edges[[#This Row],[Vertex 1]],GroupVertices[Vertex],0)),1,1,"")</f>
        <v>3</v>
      </c>
      <c r="T120" s="80" t="str">
        <f>REPLACE(INDEX(GroupVertices[Group],MATCH(Edges[[#This Row],[Vertex 2]],GroupVertices[Vertex],0)),1,1,"")</f>
        <v>3</v>
      </c>
      <c r="U120" s="34"/>
      <c r="V120" s="34"/>
      <c r="W120" s="34"/>
      <c r="X120" s="34"/>
      <c r="Y120" s="34"/>
      <c r="Z120" s="34"/>
      <c r="AA120" s="34"/>
      <c r="AB120" s="34"/>
      <c r="AC120" s="34"/>
    </row>
    <row r="121" spans="1:29" ht="15">
      <c r="A121" s="66" t="s">
        <v>224</v>
      </c>
      <c r="B121" s="66" t="s">
        <v>223</v>
      </c>
      <c r="C121" s="67" t="s">
        <v>1502</v>
      </c>
      <c r="D121" s="68">
        <v>3</v>
      </c>
      <c r="E121" s="69"/>
      <c r="F121" s="70">
        <v>50</v>
      </c>
      <c r="G121" s="67"/>
      <c r="H121" s="71"/>
      <c r="I121" s="72"/>
      <c r="J121" s="72"/>
      <c r="K121" s="34" t="s">
        <v>65</v>
      </c>
      <c r="L121" s="79">
        <v>121</v>
      </c>
      <c r="M121" s="79"/>
      <c r="N121" s="74"/>
      <c r="O121" s="81" t="s">
        <v>283</v>
      </c>
      <c r="P121" s="81" t="s">
        <v>284</v>
      </c>
      <c r="Q121" s="81" t="s">
        <v>285</v>
      </c>
      <c r="R121">
        <v>1</v>
      </c>
      <c r="S121" s="80" t="str">
        <f>REPLACE(INDEX(GroupVertices[Group],MATCH(Edges[[#This Row],[Vertex 1]],GroupVertices[Vertex],0)),1,1,"")</f>
        <v>3</v>
      </c>
      <c r="T121" s="80" t="str">
        <f>REPLACE(INDEX(GroupVertices[Group],MATCH(Edges[[#This Row],[Vertex 2]],GroupVertices[Vertex],0)),1,1,"")</f>
        <v>3</v>
      </c>
      <c r="U121" s="34"/>
      <c r="V121" s="34"/>
      <c r="W121" s="34"/>
      <c r="X121" s="34"/>
      <c r="Y121" s="34"/>
      <c r="Z121" s="34"/>
      <c r="AA121" s="34"/>
      <c r="AB121" s="34"/>
      <c r="AC121" s="34"/>
    </row>
    <row r="122" spans="1:29" ht="15">
      <c r="A122" s="66" t="s">
        <v>205</v>
      </c>
      <c r="B122" s="66" t="s">
        <v>223</v>
      </c>
      <c r="C122" s="67" t="s">
        <v>1502</v>
      </c>
      <c r="D122" s="68">
        <v>3</v>
      </c>
      <c r="E122" s="69"/>
      <c r="F122" s="70">
        <v>50</v>
      </c>
      <c r="G122" s="67"/>
      <c r="H122" s="71"/>
      <c r="I122" s="72"/>
      <c r="J122" s="72"/>
      <c r="K122" s="34" t="s">
        <v>65</v>
      </c>
      <c r="L122" s="79">
        <v>122</v>
      </c>
      <c r="M122" s="79"/>
      <c r="N122" s="74"/>
      <c r="O122" s="81" t="s">
        <v>283</v>
      </c>
      <c r="P122" s="81" t="s">
        <v>284</v>
      </c>
      <c r="Q122" s="81" t="s">
        <v>286</v>
      </c>
      <c r="R122">
        <v>1</v>
      </c>
      <c r="S122" s="80" t="str">
        <f>REPLACE(INDEX(GroupVertices[Group],MATCH(Edges[[#This Row],[Vertex 1]],GroupVertices[Vertex],0)),1,1,"")</f>
        <v>3</v>
      </c>
      <c r="T122" s="80" t="str">
        <f>REPLACE(INDEX(GroupVertices[Group],MATCH(Edges[[#This Row],[Vertex 2]],GroupVertices[Vertex],0)),1,1,"")</f>
        <v>3</v>
      </c>
      <c r="U122" s="34"/>
      <c r="V122" s="34"/>
      <c r="W122" s="34"/>
      <c r="X122" s="34"/>
      <c r="Y122" s="34"/>
      <c r="Z122" s="34"/>
      <c r="AA122" s="34"/>
      <c r="AB122" s="34"/>
      <c r="AC122" s="34"/>
    </row>
    <row r="123" spans="1:29" ht="15">
      <c r="A123" s="66" t="s">
        <v>224</v>
      </c>
      <c r="B123" s="66" t="s">
        <v>225</v>
      </c>
      <c r="C123" s="67" t="s">
        <v>1502</v>
      </c>
      <c r="D123" s="68">
        <v>3</v>
      </c>
      <c r="E123" s="69"/>
      <c r="F123" s="70">
        <v>50</v>
      </c>
      <c r="G123" s="67"/>
      <c r="H123" s="71"/>
      <c r="I123" s="72"/>
      <c r="J123" s="72"/>
      <c r="K123" s="34" t="s">
        <v>65</v>
      </c>
      <c r="L123" s="79">
        <v>123</v>
      </c>
      <c r="M123" s="79"/>
      <c r="N123" s="74"/>
      <c r="O123" s="81" t="s">
        <v>283</v>
      </c>
      <c r="P123" s="81" t="s">
        <v>284</v>
      </c>
      <c r="Q123" s="81" t="s">
        <v>285</v>
      </c>
      <c r="R123">
        <v>1</v>
      </c>
      <c r="S123" s="80" t="str">
        <f>REPLACE(INDEX(GroupVertices[Group],MATCH(Edges[[#This Row],[Vertex 1]],GroupVertices[Vertex],0)),1,1,"")</f>
        <v>3</v>
      </c>
      <c r="T123" s="80" t="str">
        <f>REPLACE(INDEX(GroupVertices[Group],MATCH(Edges[[#This Row],[Vertex 2]],GroupVertices[Vertex],0)),1,1,"")</f>
        <v>3</v>
      </c>
      <c r="U123" s="34"/>
      <c r="V123" s="34"/>
      <c r="W123" s="34"/>
      <c r="X123" s="34"/>
      <c r="Y123" s="34"/>
      <c r="Z123" s="34"/>
      <c r="AA123" s="34"/>
      <c r="AB123" s="34"/>
      <c r="AC123" s="34"/>
    </row>
    <row r="124" spans="1:29" ht="15">
      <c r="A124" s="66" t="s">
        <v>205</v>
      </c>
      <c r="B124" s="66" t="s">
        <v>225</v>
      </c>
      <c r="C124" s="67" t="s">
        <v>1502</v>
      </c>
      <c r="D124" s="68">
        <v>3</v>
      </c>
      <c r="E124" s="69"/>
      <c r="F124" s="70">
        <v>50</v>
      </c>
      <c r="G124" s="67"/>
      <c r="H124" s="71"/>
      <c r="I124" s="72"/>
      <c r="J124" s="72"/>
      <c r="K124" s="34" t="s">
        <v>65</v>
      </c>
      <c r="L124" s="79">
        <v>124</v>
      </c>
      <c r="M124" s="79"/>
      <c r="N124" s="74"/>
      <c r="O124" s="81" t="s">
        <v>283</v>
      </c>
      <c r="P124" s="81" t="s">
        <v>284</v>
      </c>
      <c r="Q124" s="81" t="s">
        <v>286</v>
      </c>
      <c r="R124">
        <v>1</v>
      </c>
      <c r="S124" s="80" t="str">
        <f>REPLACE(INDEX(GroupVertices[Group],MATCH(Edges[[#This Row],[Vertex 1]],GroupVertices[Vertex],0)),1,1,"")</f>
        <v>3</v>
      </c>
      <c r="T124" s="80" t="str">
        <f>REPLACE(INDEX(GroupVertices[Group],MATCH(Edges[[#This Row],[Vertex 2]],GroupVertices[Vertex],0)),1,1,"")</f>
        <v>3</v>
      </c>
      <c r="U124" s="34"/>
      <c r="V124" s="34"/>
      <c r="W124" s="34"/>
      <c r="X124" s="34"/>
      <c r="Y124" s="34"/>
      <c r="Z124" s="34"/>
      <c r="AA124" s="34"/>
      <c r="AB124" s="34"/>
      <c r="AC124" s="34"/>
    </row>
    <row r="125" spans="1:29" ht="15">
      <c r="A125" s="66" t="s">
        <v>224</v>
      </c>
      <c r="B125" s="66" t="s">
        <v>217</v>
      </c>
      <c r="C125" s="67" t="s">
        <v>1502</v>
      </c>
      <c r="D125" s="68">
        <v>3</v>
      </c>
      <c r="E125" s="69"/>
      <c r="F125" s="70">
        <v>50</v>
      </c>
      <c r="G125" s="67"/>
      <c r="H125" s="71"/>
      <c r="I125" s="72"/>
      <c r="J125" s="72"/>
      <c r="K125" s="34" t="s">
        <v>65</v>
      </c>
      <c r="L125" s="79">
        <v>125</v>
      </c>
      <c r="M125" s="79"/>
      <c r="N125" s="74"/>
      <c r="O125" s="81" t="s">
        <v>283</v>
      </c>
      <c r="P125" s="81" t="s">
        <v>284</v>
      </c>
      <c r="Q125" s="81" t="s">
        <v>285</v>
      </c>
      <c r="R125">
        <v>1</v>
      </c>
      <c r="S125" s="80" t="str">
        <f>REPLACE(INDEX(GroupVertices[Group],MATCH(Edges[[#This Row],[Vertex 1]],GroupVertices[Vertex],0)),1,1,"")</f>
        <v>3</v>
      </c>
      <c r="T125" s="80" t="str">
        <f>REPLACE(INDEX(GroupVertices[Group],MATCH(Edges[[#This Row],[Vertex 2]],GroupVertices[Vertex],0)),1,1,"")</f>
        <v>3</v>
      </c>
      <c r="U125" s="34"/>
      <c r="V125" s="34"/>
      <c r="W125" s="34"/>
      <c r="X125" s="34"/>
      <c r="Y125" s="34"/>
      <c r="Z125" s="34"/>
      <c r="AA125" s="34"/>
      <c r="AB125" s="34"/>
      <c r="AC125" s="34"/>
    </row>
    <row r="126" spans="1:29" ht="15">
      <c r="A126" s="66" t="s">
        <v>205</v>
      </c>
      <c r="B126" s="66" t="s">
        <v>224</v>
      </c>
      <c r="C126" s="67" t="s">
        <v>1502</v>
      </c>
      <c r="D126" s="68">
        <v>3</v>
      </c>
      <c r="E126" s="69"/>
      <c r="F126" s="70">
        <v>50</v>
      </c>
      <c r="G126" s="67"/>
      <c r="H126" s="71"/>
      <c r="I126" s="72"/>
      <c r="J126" s="72"/>
      <c r="K126" s="34" t="s">
        <v>65</v>
      </c>
      <c r="L126" s="79">
        <v>126</v>
      </c>
      <c r="M126" s="79"/>
      <c r="N126" s="74"/>
      <c r="O126" s="81" t="s">
        <v>283</v>
      </c>
      <c r="P126" s="81" t="s">
        <v>284</v>
      </c>
      <c r="Q126" s="81" t="s">
        <v>286</v>
      </c>
      <c r="R126">
        <v>1</v>
      </c>
      <c r="S126" s="80" t="str">
        <f>REPLACE(INDEX(GroupVertices[Group],MATCH(Edges[[#This Row],[Vertex 1]],GroupVertices[Vertex],0)),1,1,"")</f>
        <v>3</v>
      </c>
      <c r="T126" s="80" t="str">
        <f>REPLACE(INDEX(GroupVertices[Group],MATCH(Edges[[#This Row],[Vertex 2]],GroupVertices[Vertex],0)),1,1,"")</f>
        <v>3</v>
      </c>
      <c r="U126" s="34"/>
      <c r="V126" s="34"/>
      <c r="W126" s="34"/>
      <c r="X126" s="34"/>
      <c r="Y126" s="34"/>
      <c r="Z126" s="34"/>
      <c r="AA126" s="34"/>
      <c r="AB126" s="34"/>
      <c r="AC126" s="34"/>
    </row>
    <row r="127" spans="1:29" ht="15">
      <c r="A127" s="66" t="s">
        <v>209</v>
      </c>
      <c r="B127" s="66" t="s">
        <v>235</v>
      </c>
      <c r="C127" s="67" t="s">
        <v>1502</v>
      </c>
      <c r="D127" s="68">
        <v>3</v>
      </c>
      <c r="E127" s="69"/>
      <c r="F127" s="70">
        <v>50</v>
      </c>
      <c r="G127" s="67"/>
      <c r="H127" s="71"/>
      <c r="I127" s="72"/>
      <c r="J127" s="72"/>
      <c r="K127" s="34" t="s">
        <v>66</v>
      </c>
      <c r="L127" s="79">
        <v>127</v>
      </c>
      <c r="M127" s="79"/>
      <c r="N127" s="74"/>
      <c r="O127" s="81" t="s">
        <v>283</v>
      </c>
      <c r="P127" s="81" t="s">
        <v>284</v>
      </c>
      <c r="Q127" s="81" t="s">
        <v>285</v>
      </c>
      <c r="R127">
        <v>1</v>
      </c>
      <c r="S127" s="80" t="str">
        <f>REPLACE(INDEX(GroupVertices[Group],MATCH(Edges[[#This Row],[Vertex 1]],GroupVertices[Vertex],0)),1,1,"")</f>
        <v>1</v>
      </c>
      <c r="T127" s="80" t="str">
        <f>REPLACE(INDEX(GroupVertices[Group],MATCH(Edges[[#This Row],[Vertex 2]],GroupVertices[Vertex],0)),1,1,"")</f>
        <v>2</v>
      </c>
      <c r="U127" s="34"/>
      <c r="V127" s="34"/>
      <c r="W127" s="34"/>
      <c r="X127" s="34"/>
      <c r="Y127" s="34"/>
      <c r="Z127" s="34"/>
      <c r="AA127" s="34"/>
      <c r="AB127" s="34"/>
      <c r="AC127" s="34"/>
    </row>
    <row r="128" spans="1:29" ht="15">
      <c r="A128" s="66" t="s">
        <v>209</v>
      </c>
      <c r="B128" s="66" t="s">
        <v>206</v>
      </c>
      <c r="C128" s="67" t="s">
        <v>1502</v>
      </c>
      <c r="D128" s="68">
        <v>3</v>
      </c>
      <c r="E128" s="69"/>
      <c r="F128" s="70">
        <v>50</v>
      </c>
      <c r="G128" s="67"/>
      <c r="H128" s="71"/>
      <c r="I128" s="72"/>
      <c r="J128" s="72"/>
      <c r="K128" s="34" t="s">
        <v>66</v>
      </c>
      <c r="L128" s="79">
        <v>128</v>
      </c>
      <c r="M128" s="79"/>
      <c r="N128" s="74"/>
      <c r="O128" s="81" t="s">
        <v>283</v>
      </c>
      <c r="P128" s="81" t="s">
        <v>284</v>
      </c>
      <c r="Q128" s="81" t="s">
        <v>285</v>
      </c>
      <c r="R128">
        <v>1</v>
      </c>
      <c r="S128" s="80" t="str">
        <f>REPLACE(INDEX(GroupVertices[Group],MATCH(Edges[[#This Row],[Vertex 1]],GroupVertices[Vertex],0)),1,1,"")</f>
        <v>1</v>
      </c>
      <c r="T128" s="80" t="str">
        <f>REPLACE(INDEX(GroupVertices[Group],MATCH(Edges[[#This Row],[Vertex 2]],GroupVertices[Vertex],0)),1,1,"")</f>
        <v>4</v>
      </c>
      <c r="U128" s="34"/>
      <c r="V128" s="34"/>
      <c r="W128" s="34"/>
      <c r="X128" s="34"/>
      <c r="Y128" s="34"/>
      <c r="Z128" s="34"/>
      <c r="AA128" s="34"/>
      <c r="AB128" s="34"/>
      <c r="AC128" s="34"/>
    </row>
    <row r="129" spans="1:29" ht="15">
      <c r="A129" s="66" t="s">
        <v>226</v>
      </c>
      <c r="B129" s="66" t="s">
        <v>209</v>
      </c>
      <c r="C129" s="67" t="s">
        <v>1503</v>
      </c>
      <c r="D129" s="68">
        <v>10</v>
      </c>
      <c r="E129" s="69"/>
      <c r="F129" s="70">
        <v>20</v>
      </c>
      <c r="G129" s="67"/>
      <c r="H129" s="71"/>
      <c r="I129" s="72"/>
      <c r="J129" s="72"/>
      <c r="K129" s="34" t="s">
        <v>65</v>
      </c>
      <c r="L129" s="79">
        <v>129</v>
      </c>
      <c r="M129" s="79"/>
      <c r="N129" s="74"/>
      <c r="O129" s="81" t="s">
        <v>283</v>
      </c>
      <c r="P129" s="81" t="s">
        <v>284</v>
      </c>
      <c r="Q129" s="81" t="s">
        <v>285</v>
      </c>
      <c r="R129">
        <v>2</v>
      </c>
      <c r="S129" s="80" t="str">
        <f>REPLACE(INDEX(GroupVertices[Group],MATCH(Edges[[#This Row],[Vertex 1]],GroupVertices[Vertex],0)),1,1,"")</f>
        <v>1</v>
      </c>
      <c r="T129" s="80" t="str">
        <f>REPLACE(INDEX(GroupVertices[Group],MATCH(Edges[[#This Row],[Vertex 2]],GroupVertices[Vertex],0)),1,1,"")</f>
        <v>1</v>
      </c>
      <c r="U129" s="34"/>
      <c r="V129" s="34"/>
      <c r="W129" s="34"/>
      <c r="X129" s="34"/>
      <c r="Y129" s="34"/>
      <c r="Z129" s="34"/>
      <c r="AA129" s="34"/>
      <c r="AB129" s="34"/>
      <c r="AC129" s="34"/>
    </row>
    <row r="130" spans="1:29" ht="15">
      <c r="A130" s="66" t="s">
        <v>210</v>
      </c>
      <c r="B130" s="66" t="s">
        <v>209</v>
      </c>
      <c r="C130" s="67" t="s">
        <v>1503</v>
      </c>
      <c r="D130" s="68">
        <v>10</v>
      </c>
      <c r="E130" s="69"/>
      <c r="F130" s="70">
        <v>20</v>
      </c>
      <c r="G130" s="67"/>
      <c r="H130" s="71"/>
      <c r="I130" s="72"/>
      <c r="J130" s="72"/>
      <c r="K130" s="34" t="s">
        <v>65</v>
      </c>
      <c r="L130" s="79">
        <v>130</v>
      </c>
      <c r="M130" s="79"/>
      <c r="N130" s="74"/>
      <c r="O130" s="81" t="s">
        <v>283</v>
      </c>
      <c r="P130" s="81" t="s">
        <v>284</v>
      </c>
      <c r="Q130" s="81" t="s">
        <v>285</v>
      </c>
      <c r="R130">
        <v>2</v>
      </c>
      <c r="S130" s="80" t="str">
        <f>REPLACE(INDEX(GroupVertices[Group],MATCH(Edges[[#This Row],[Vertex 1]],GroupVertices[Vertex],0)),1,1,"")</f>
        <v>1</v>
      </c>
      <c r="T130" s="80" t="str">
        <f>REPLACE(INDEX(GroupVertices[Group],MATCH(Edges[[#This Row],[Vertex 2]],GroupVertices[Vertex],0)),1,1,"")</f>
        <v>1</v>
      </c>
      <c r="U130" s="34"/>
      <c r="V130" s="34"/>
      <c r="W130" s="34"/>
      <c r="X130" s="34"/>
      <c r="Y130" s="34"/>
      <c r="Z130" s="34"/>
      <c r="AA130" s="34"/>
      <c r="AB130" s="34"/>
      <c r="AC130" s="34"/>
    </row>
    <row r="131" spans="1:29" ht="15">
      <c r="A131" s="66" t="s">
        <v>213</v>
      </c>
      <c r="B131" s="66" t="s">
        <v>209</v>
      </c>
      <c r="C131" s="67" t="s">
        <v>1503</v>
      </c>
      <c r="D131" s="68">
        <v>10</v>
      </c>
      <c r="E131" s="69"/>
      <c r="F131" s="70">
        <v>20</v>
      </c>
      <c r="G131" s="67"/>
      <c r="H131" s="71"/>
      <c r="I131" s="72"/>
      <c r="J131" s="72"/>
      <c r="K131" s="34" t="s">
        <v>65</v>
      </c>
      <c r="L131" s="79">
        <v>131</v>
      </c>
      <c r="M131" s="79"/>
      <c r="N131" s="74"/>
      <c r="O131" s="81" t="s">
        <v>283</v>
      </c>
      <c r="P131" s="81" t="s">
        <v>284</v>
      </c>
      <c r="Q131" s="81" t="s">
        <v>285</v>
      </c>
      <c r="R131">
        <v>2</v>
      </c>
      <c r="S131" s="80" t="str">
        <f>REPLACE(INDEX(GroupVertices[Group],MATCH(Edges[[#This Row],[Vertex 1]],GroupVertices[Vertex],0)),1,1,"")</f>
        <v>1</v>
      </c>
      <c r="T131" s="80" t="str">
        <f>REPLACE(INDEX(GroupVertices[Group],MATCH(Edges[[#This Row],[Vertex 2]],GroupVertices[Vertex],0)),1,1,"")</f>
        <v>1</v>
      </c>
      <c r="U131" s="34"/>
      <c r="V131" s="34"/>
      <c r="W131" s="34"/>
      <c r="X131" s="34"/>
      <c r="Y131" s="34"/>
      <c r="Z131" s="34"/>
      <c r="AA131" s="34"/>
      <c r="AB131" s="34"/>
      <c r="AC131" s="34"/>
    </row>
    <row r="132" spans="1:29" ht="15">
      <c r="A132" s="66" t="s">
        <v>214</v>
      </c>
      <c r="B132" s="66" t="s">
        <v>209</v>
      </c>
      <c r="C132" s="67" t="s">
        <v>1503</v>
      </c>
      <c r="D132" s="68">
        <v>10</v>
      </c>
      <c r="E132" s="69"/>
      <c r="F132" s="70">
        <v>20</v>
      </c>
      <c r="G132" s="67"/>
      <c r="H132" s="71"/>
      <c r="I132" s="72"/>
      <c r="J132" s="72"/>
      <c r="K132" s="34" t="s">
        <v>65</v>
      </c>
      <c r="L132" s="79">
        <v>132</v>
      </c>
      <c r="M132" s="79"/>
      <c r="N132" s="74"/>
      <c r="O132" s="81" t="s">
        <v>283</v>
      </c>
      <c r="P132" s="81" t="s">
        <v>284</v>
      </c>
      <c r="Q132" s="81" t="s">
        <v>285</v>
      </c>
      <c r="R132">
        <v>2</v>
      </c>
      <c r="S132" s="80" t="str">
        <f>REPLACE(INDEX(GroupVertices[Group],MATCH(Edges[[#This Row],[Vertex 1]],GroupVertices[Vertex],0)),1,1,"")</f>
        <v>1</v>
      </c>
      <c r="T132" s="80" t="str">
        <f>REPLACE(INDEX(GroupVertices[Group],MATCH(Edges[[#This Row],[Vertex 2]],GroupVertices[Vertex],0)),1,1,"")</f>
        <v>1</v>
      </c>
      <c r="U132" s="34"/>
      <c r="V132" s="34"/>
      <c r="W132" s="34"/>
      <c r="X132" s="34"/>
      <c r="Y132" s="34"/>
      <c r="Z132" s="34"/>
      <c r="AA132" s="34"/>
      <c r="AB132" s="34"/>
      <c r="AC132" s="34"/>
    </row>
    <row r="133" spans="1:29" ht="15">
      <c r="A133" s="66" t="s">
        <v>217</v>
      </c>
      <c r="B133" s="66" t="s">
        <v>209</v>
      </c>
      <c r="C133" s="67" t="s">
        <v>1502</v>
      </c>
      <c r="D133" s="68">
        <v>3</v>
      </c>
      <c r="E133" s="69"/>
      <c r="F133" s="70">
        <v>50</v>
      </c>
      <c r="G133" s="67"/>
      <c r="H133" s="71"/>
      <c r="I133" s="72"/>
      <c r="J133" s="72"/>
      <c r="K133" s="34" t="s">
        <v>66</v>
      </c>
      <c r="L133" s="79">
        <v>133</v>
      </c>
      <c r="M133" s="79"/>
      <c r="N133" s="74"/>
      <c r="O133" s="81" t="s">
        <v>283</v>
      </c>
      <c r="P133" s="81" t="s">
        <v>284</v>
      </c>
      <c r="Q133" s="81" t="s">
        <v>286</v>
      </c>
      <c r="R133">
        <v>1</v>
      </c>
      <c r="S133" s="80" t="str">
        <f>REPLACE(INDEX(GroupVertices[Group],MATCH(Edges[[#This Row],[Vertex 1]],GroupVertices[Vertex],0)),1,1,"")</f>
        <v>3</v>
      </c>
      <c r="T133" s="80" t="str">
        <f>REPLACE(INDEX(GroupVertices[Group],MATCH(Edges[[#This Row],[Vertex 2]],GroupVertices[Vertex],0)),1,1,"")</f>
        <v>1</v>
      </c>
      <c r="U133" s="34"/>
      <c r="V133" s="34"/>
      <c r="W133" s="34"/>
      <c r="X133" s="34"/>
      <c r="Y133" s="34"/>
      <c r="Z133" s="34"/>
      <c r="AA133" s="34"/>
      <c r="AB133" s="34"/>
      <c r="AC133" s="34"/>
    </row>
    <row r="134" spans="1:29" ht="15">
      <c r="A134" s="66" t="s">
        <v>209</v>
      </c>
      <c r="B134" s="66" t="s">
        <v>217</v>
      </c>
      <c r="C134" s="67" t="s">
        <v>1502</v>
      </c>
      <c r="D134" s="68">
        <v>3</v>
      </c>
      <c r="E134" s="69"/>
      <c r="F134" s="70">
        <v>50</v>
      </c>
      <c r="G134" s="67"/>
      <c r="H134" s="71"/>
      <c r="I134" s="72"/>
      <c r="J134" s="72"/>
      <c r="K134" s="34" t="s">
        <v>66</v>
      </c>
      <c r="L134" s="79">
        <v>134</v>
      </c>
      <c r="M134" s="79"/>
      <c r="N134" s="74"/>
      <c r="O134" s="81" t="s">
        <v>283</v>
      </c>
      <c r="P134" s="81" t="s">
        <v>284</v>
      </c>
      <c r="Q134" s="81" t="s">
        <v>285</v>
      </c>
      <c r="R134">
        <v>1</v>
      </c>
      <c r="S134" s="80" t="str">
        <f>REPLACE(INDEX(GroupVertices[Group],MATCH(Edges[[#This Row],[Vertex 1]],GroupVertices[Vertex],0)),1,1,"")</f>
        <v>1</v>
      </c>
      <c r="T134" s="80" t="str">
        <f>REPLACE(INDEX(GroupVertices[Group],MATCH(Edges[[#This Row],[Vertex 2]],GroupVertices[Vertex],0)),1,1,"")</f>
        <v>3</v>
      </c>
      <c r="U134" s="34"/>
      <c r="V134" s="34"/>
      <c r="W134" s="34"/>
      <c r="X134" s="34"/>
      <c r="Y134" s="34"/>
      <c r="Z134" s="34"/>
      <c r="AA134" s="34"/>
      <c r="AB134" s="34"/>
      <c r="AC134" s="34"/>
    </row>
    <row r="135" spans="1:29" ht="15">
      <c r="A135" s="66" t="s">
        <v>226</v>
      </c>
      <c r="B135" s="66" t="s">
        <v>209</v>
      </c>
      <c r="C135" s="67" t="s">
        <v>1503</v>
      </c>
      <c r="D135" s="68">
        <v>10</v>
      </c>
      <c r="E135" s="69"/>
      <c r="F135" s="70">
        <v>20</v>
      </c>
      <c r="G135" s="67"/>
      <c r="H135" s="71"/>
      <c r="I135" s="72"/>
      <c r="J135" s="72"/>
      <c r="K135" s="34" t="s">
        <v>65</v>
      </c>
      <c r="L135" s="79">
        <v>135</v>
      </c>
      <c r="M135" s="79"/>
      <c r="N135" s="74"/>
      <c r="O135" s="81" t="s">
        <v>283</v>
      </c>
      <c r="P135" s="81" t="s">
        <v>284</v>
      </c>
      <c r="Q135" s="81" t="s">
        <v>285</v>
      </c>
      <c r="R135">
        <v>2</v>
      </c>
      <c r="S135" s="80" t="str">
        <f>REPLACE(INDEX(GroupVertices[Group],MATCH(Edges[[#This Row],[Vertex 1]],GroupVertices[Vertex],0)),1,1,"")</f>
        <v>1</v>
      </c>
      <c r="T135" s="80" t="str">
        <f>REPLACE(INDEX(GroupVertices[Group],MATCH(Edges[[#This Row],[Vertex 2]],GroupVertices[Vertex],0)),1,1,"")</f>
        <v>1</v>
      </c>
      <c r="U135" s="34"/>
      <c r="V135" s="34"/>
      <c r="W135" s="34"/>
      <c r="X135" s="34"/>
      <c r="Y135" s="34"/>
      <c r="Z135" s="34"/>
      <c r="AA135" s="34"/>
      <c r="AB135" s="34"/>
      <c r="AC135" s="34"/>
    </row>
    <row r="136" spans="1:29" ht="15">
      <c r="A136" s="66" t="s">
        <v>227</v>
      </c>
      <c r="B136" s="66" t="s">
        <v>209</v>
      </c>
      <c r="C136" s="67" t="s">
        <v>1502</v>
      </c>
      <c r="D136" s="68">
        <v>3</v>
      </c>
      <c r="E136" s="69"/>
      <c r="F136" s="70">
        <v>50</v>
      </c>
      <c r="G136" s="67"/>
      <c r="H136" s="71"/>
      <c r="I136" s="72"/>
      <c r="J136" s="72"/>
      <c r="K136" s="34" t="s">
        <v>65</v>
      </c>
      <c r="L136" s="79">
        <v>136</v>
      </c>
      <c r="M136" s="79"/>
      <c r="N136" s="74"/>
      <c r="O136" s="81" t="s">
        <v>283</v>
      </c>
      <c r="P136" s="81" t="s">
        <v>284</v>
      </c>
      <c r="Q136" s="81" t="s">
        <v>285</v>
      </c>
      <c r="R136">
        <v>1</v>
      </c>
      <c r="S136" s="80" t="str">
        <f>REPLACE(INDEX(GroupVertices[Group],MATCH(Edges[[#This Row],[Vertex 1]],GroupVertices[Vertex],0)),1,1,"")</f>
        <v>1</v>
      </c>
      <c r="T136" s="80" t="str">
        <f>REPLACE(INDEX(GroupVertices[Group],MATCH(Edges[[#This Row],[Vertex 2]],GroupVertices[Vertex],0)),1,1,"")</f>
        <v>1</v>
      </c>
      <c r="U136" s="34"/>
      <c r="V136" s="34"/>
      <c r="W136" s="34"/>
      <c r="X136" s="34"/>
      <c r="Y136" s="34"/>
      <c r="Z136" s="34"/>
      <c r="AA136" s="34"/>
      <c r="AB136" s="34"/>
      <c r="AC136" s="34"/>
    </row>
    <row r="137" spans="1:29" ht="15">
      <c r="A137" s="66" t="s">
        <v>228</v>
      </c>
      <c r="B137" s="66" t="s">
        <v>209</v>
      </c>
      <c r="C137" s="67" t="s">
        <v>1502</v>
      </c>
      <c r="D137" s="68">
        <v>3</v>
      </c>
      <c r="E137" s="69"/>
      <c r="F137" s="70">
        <v>50</v>
      </c>
      <c r="G137" s="67"/>
      <c r="H137" s="71"/>
      <c r="I137" s="72"/>
      <c r="J137" s="72"/>
      <c r="K137" s="34" t="s">
        <v>65</v>
      </c>
      <c r="L137" s="79">
        <v>137</v>
      </c>
      <c r="M137" s="79"/>
      <c r="N137" s="74"/>
      <c r="O137" s="81" t="s">
        <v>283</v>
      </c>
      <c r="P137" s="81" t="s">
        <v>284</v>
      </c>
      <c r="Q137" s="81" t="s">
        <v>285</v>
      </c>
      <c r="R137">
        <v>1</v>
      </c>
      <c r="S137" s="80" t="str">
        <f>REPLACE(INDEX(GroupVertices[Group],MATCH(Edges[[#This Row],[Vertex 1]],GroupVertices[Vertex],0)),1,1,"")</f>
        <v>1</v>
      </c>
      <c r="T137" s="80" t="str">
        <f>REPLACE(INDEX(GroupVertices[Group],MATCH(Edges[[#This Row],[Vertex 2]],GroupVertices[Vertex],0)),1,1,"")</f>
        <v>1</v>
      </c>
      <c r="U137" s="34"/>
      <c r="V137" s="34"/>
      <c r="W137" s="34"/>
      <c r="X137" s="34"/>
      <c r="Y137" s="34"/>
      <c r="Z137" s="34"/>
      <c r="AA137" s="34"/>
      <c r="AB137" s="34"/>
      <c r="AC137" s="34"/>
    </row>
    <row r="138" spans="1:29" ht="15">
      <c r="A138" s="66" t="s">
        <v>229</v>
      </c>
      <c r="B138" s="66" t="s">
        <v>209</v>
      </c>
      <c r="C138" s="67" t="s">
        <v>1502</v>
      </c>
      <c r="D138" s="68">
        <v>3</v>
      </c>
      <c r="E138" s="69"/>
      <c r="F138" s="70">
        <v>50</v>
      </c>
      <c r="G138" s="67"/>
      <c r="H138" s="71"/>
      <c r="I138" s="72"/>
      <c r="J138" s="72"/>
      <c r="K138" s="34" t="s">
        <v>65</v>
      </c>
      <c r="L138" s="79">
        <v>138</v>
      </c>
      <c r="M138" s="79"/>
      <c r="N138" s="74"/>
      <c r="O138" s="81" t="s">
        <v>283</v>
      </c>
      <c r="P138" s="81" t="s">
        <v>284</v>
      </c>
      <c r="Q138" s="81" t="s">
        <v>285</v>
      </c>
      <c r="R138">
        <v>1</v>
      </c>
      <c r="S138" s="80" t="str">
        <f>REPLACE(INDEX(GroupVertices[Group],MATCH(Edges[[#This Row],[Vertex 1]],GroupVertices[Vertex],0)),1,1,"")</f>
        <v>1</v>
      </c>
      <c r="T138" s="80" t="str">
        <f>REPLACE(INDEX(GroupVertices[Group],MATCH(Edges[[#This Row],[Vertex 2]],GroupVertices[Vertex],0)),1,1,"")</f>
        <v>1</v>
      </c>
      <c r="U138" s="34"/>
      <c r="V138" s="34"/>
      <c r="W138" s="34"/>
      <c r="X138" s="34"/>
      <c r="Y138" s="34"/>
      <c r="Z138" s="34"/>
      <c r="AA138" s="34"/>
      <c r="AB138" s="34"/>
      <c r="AC138" s="34"/>
    </row>
    <row r="139" spans="1:29" ht="15">
      <c r="A139" s="66" t="s">
        <v>206</v>
      </c>
      <c r="B139" s="66" t="s">
        <v>209</v>
      </c>
      <c r="C139" s="67" t="s">
        <v>1502</v>
      </c>
      <c r="D139" s="68">
        <v>3</v>
      </c>
      <c r="E139" s="69"/>
      <c r="F139" s="70">
        <v>50</v>
      </c>
      <c r="G139" s="67"/>
      <c r="H139" s="71"/>
      <c r="I139" s="72"/>
      <c r="J139" s="72"/>
      <c r="K139" s="34" t="s">
        <v>66</v>
      </c>
      <c r="L139" s="79">
        <v>139</v>
      </c>
      <c r="M139" s="79"/>
      <c r="N139" s="74"/>
      <c r="O139" s="81" t="s">
        <v>283</v>
      </c>
      <c r="P139" s="81" t="s">
        <v>284</v>
      </c>
      <c r="Q139" s="81" t="s">
        <v>285</v>
      </c>
      <c r="R139">
        <v>1</v>
      </c>
      <c r="S139" s="80" t="str">
        <f>REPLACE(INDEX(GroupVertices[Group],MATCH(Edges[[#This Row],[Vertex 1]],GroupVertices[Vertex],0)),1,1,"")</f>
        <v>4</v>
      </c>
      <c r="T139" s="80" t="str">
        <f>REPLACE(INDEX(GroupVertices[Group],MATCH(Edges[[#This Row],[Vertex 2]],GroupVertices[Vertex],0)),1,1,"")</f>
        <v>1</v>
      </c>
      <c r="U139" s="34"/>
      <c r="V139" s="34"/>
      <c r="W139" s="34"/>
      <c r="X139" s="34"/>
      <c r="Y139" s="34"/>
      <c r="Z139" s="34"/>
      <c r="AA139" s="34"/>
      <c r="AB139" s="34"/>
      <c r="AC139" s="34"/>
    </row>
    <row r="140" spans="1:29" ht="15">
      <c r="A140" s="66" t="s">
        <v>210</v>
      </c>
      <c r="B140" s="66" t="s">
        <v>209</v>
      </c>
      <c r="C140" s="67" t="s">
        <v>1503</v>
      </c>
      <c r="D140" s="68">
        <v>10</v>
      </c>
      <c r="E140" s="69"/>
      <c r="F140" s="70">
        <v>20</v>
      </c>
      <c r="G140" s="67"/>
      <c r="H140" s="71"/>
      <c r="I140" s="72"/>
      <c r="J140" s="72"/>
      <c r="K140" s="34" t="s">
        <v>65</v>
      </c>
      <c r="L140" s="79">
        <v>140</v>
      </c>
      <c r="M140" s="79"/>
      <c r="N140" s="74"/>
      <c r="O140" s="81" t="s">
        <v>283</v>
      </c>
      <c r="P140" s="81" t="s">
        <v>284</v>
      </c>
      <c r="Q140" s="81" t="s">
        <v>285</v>
      </c>
      <c r="R140">
        <v>2</v>
      </c>
      <c r="S140" s="80" t="str">
        <f>REPLACE(INDEX(GroupVertices[Group],MATCH(Edges[[#This Row],[Vertex 1]],GroupVertices[Vertex],0)),1,1,"")</f>
        <v>1</v>
      </c>
      <c r="T140" s="80" t="str">
        <f>REPLACE(INDEX(GroupVertices[Group],MATCH(Edges[[#This Row],[Vertex 2]],GroupVertices[Vertex],0)),1,1,"")</f>
        <v>1</v>
      </c>
      <c r="U140" s="34"/>
      <c r="V140" s="34"/>
      <c r="W140" s="34"/>
      <c r="X140" s="34"/>
      <c r="Y140" s="34"/>
      <c r="Z140" s="34"/>
      <c r="AA140" s="34"/>
      <c r="AB140" s="34"/>
      <c r="AC140" s="34"/>
    </row>
    <row r="141" spans="1:29" ht="15">
      <c r="A141" s="66" t="s">
        <v>230</v>
      </c>
      <c r="B141" s="66" t="s">
        <v>209</v>
      </c>
      <c r="C141" s="67" t="s">
        <v>1502</v>
      </c>
      <c r="D141" s="68">
        <v>3</v>
      </c>
      <c r="E141" s="69"/>
      <c r="F141" s="70">
        <v>50</v>
      </c>
      <c r="G141" s="67"/>
      <c r="H141" s="71"/>
      <c r="I141" s="72"/>
      <c r="J141" s="72"/>
      <c r="K141" s="34" t="s">
        <v>65</v>
      </c>
      <c r="L141" s="79">
        <v>141</v>
      </c>
      <c r="M141" s="79"/>
      <c r="N141" s="74"/>
      <c r="O141" s="81" t="s">
        <v>283</v>
      </c>
      <c r="P141" s="81" t="s">
        <v>284</v>
      </c>
      <c r="Q141" s="81" t="s">
        <v>285</v>
      </c>
      <c r="R141">
        <v>1</v>
      </c>
      <c r="S141" s="80" t="str">
        <f>REPLACE(INDEX(GroupVertices[Group],MATCH(Edges[[#This Row],[Vertex 1]],GroupVertices[Vertex],0)),1,1,"")</f>
        <v>1</v>
      </c>
      <c r="T141" s="80" t="str">
        <f>REPLACE(INDEX(GroupVertices[Group],MATCH(Edges[[#This Row],[Vertex 2]],GroupVertices[Vertex],0)),1,1,"")</f>
        <v>1</v>
      </c>
      <c r="U141" s="34"/>
      <c r="V141" s="34"/>
      <c r="W141" s="34"/>
      <c r="X141" s="34"/>
      <c r="Y141" s="34"/>
      <c r="Z141" s="34"/>
      <c r="AA141" s="34"/>
      <c r="AB141" s="34"/>
      <c r="AC141" s="34"/>
    </row>
    <row r="142" spans="1:29" ht="15">
      <c r="A142" s="66" t="s">
        <v>213</v>
      </c>
      <c r="B142" s="66" t="s">
        <v>209</v>
      </c>
      <c r="C142" s="67" t="s">
        <v>1503</v>
      </c>
      <c r="D142" s="68">
        <v>10</v>
      </c>
      <c r="E142" s="69"/>
      <c r="F142" s="70">
        <v>20</v>
      </c>
      <c r="G142" s="67"/>
      <c r="H142" s="71"/>
      <c r="I142" s="72"/>
      <c r="J142" s="72"/>
      <c r="K142" s="34" t="s">
        <v>65</v>
      </c>
      <c r="L142" s="79">
        <v>142</v>
      </c>
      <c r="M142" s="79"/>
      <c r="N142" s="74"/>
      <c r="O142" s="81" t="s">
        <v>283</v>
      </c>
      <c r="P142" s="81" t="s">
        <v>284</v>
      </c>
      <c r="Q142" s="81" t="s">
        <v>285</v>
      </c>
      <c r="R142">
        <v>2</v>
      </c>
      <c r="S142" s="80" t="str">
        <f>REPLACE(INDEX(GroupVertices[Group],MATCH(Edges[[#This Row],[Vertex 1]],GroupVertices[Vertex],0)),1,1,"")</f>
        <v>1</v>
      </c>
      <c r="T142" s="80" t="str">
        <f>REPLACE(INDEX(GroupVertices[Group],MATCH(Edges[[#This Row],[Vertex 2]],GroupVertices[Vertex],0)),1,1,"")</f>
        <v>1</v>
      </c>
      <c r="U142" s="34"/>
      <c r="V142" s="34"/>
      <c r="W142" s="34"/>
      <c r="X142" s="34"/>
      <c r="Y142" s="34"/>
      <c r="Z142" s="34"/>
      <c r="AA142" s="34"/>
      <c r="AB142" s="34"/>
      <c r="AC142" s="34"/>
    </row>
    <row r="143" spans="1:29" ht="15">
      <c r="A143" s="66" t="s">
        <v>231</v>
      </c>
      <c r="B143" s="66" t="s">
        <v>209</v>
      </c>
      <c r="C143" s="67" t="s">
        <v>1502</v>
      </c>
      <c r="D143" s="68">
        <v>3</v>
      </c>
      <c r="E143" s="69"/>
      <c r="F143" s="70">
        <v>50</v>
      </c>
      <c r="G143" s="67"/>
      <c r="H143" s="71"/>
      <c r="I143" s="72"/>
      <c r="J143" s="72"/>
      <c r="K143" s="34" t="s">
        <v>65</v>
      </c>
      <c r="L143" s="79">
        <v>143</v>
      </c>
      <c r="M143" s="79"/>
      <c r="N143" s="74"/>
      <c r="O143" s="81" t="s">
        <v>283</v>
      </c>
      <c r="P143" s="81" t="s">
        <v>284</v>
      </c>
      <c r="Q143" s="81" t="s">
        <v>285</v>
      </c>
      <c r="R143">
        <v>1</v>
      </c>
      <c r="S143" s="80" t="str">
        <f>REPLACE(INDEX(GroupVertices[Group],MATCH(Edges[[#This Row],[Vertex 1]],GroupVertices[Vertex],0)),1,1,"")</f>
        <v>1</v>
      </c>
      <c r="T143" s="80" t="str">
        <f>REPLACE(INDEX(GroupVertices[Group],MATCH(Edges[[#This Row],[Vertex 2]],GroupVertices[Vertex],0)),1,1,"")</f>
        <v>1</v>
      </c>
      <c r="U143" s="34"/>
      <c r="V143" s="34"/>
      <c r="W143" s="34"/>
      <c r="X143" s="34"/>
      <c r="Y143" s="34"/>
      <c r="Z143" s="34"/>
      <c r="AA143" s="34"/>
      <c r="AB143" s="34"/>
      <c r="AC143" s="34"/>
    </row>
    <row r="144" spans="1:29" ht="15">
      <c r="A144" s="66" t="s">
        <v>232</v>
      </c>
      <c r="B144" s="66" t="s">
        <v>209</v>
      </c>
      <c r="C144" s="67" t="s">
        <v>1502</v>
      </c>
      <c r="D144" s="68">
        <v>3</v>
      </c>
      <c r="E144" s="69"/>
      <c r="F144" s="70">
        <v>50</v>
      </c>
      <c r="G144" s="67"/>
      <c r="H144" s="71"/>
      <c r="I144" s="72"/>
      <c r="J144" s="72"/>
      <c r="K144" s="34" t="s">
        <v>65</v>
      </c>
      <c r="L144" s="79">
        <v>144</v>
      </c>
      <c r="M144" s="79"/>
      <c r="N144" s="74"/>
      <c r="O144" s="81" t="s">
        <v>283</v>
      </c>
      <c r="P144" s="81" t="s">
        <v>284</v>
      </c>
      <c r="Q144" s="81" t="s">
        <v>285</v>
      </c>
      <c r="R144">
        <v>1</v>
      </c>
      <c r="S144" s="80" t="str">
        <f>REPLACE(INDEX(GroupVertices[Group],MATCH(Edges[[#This Row],[Vertex 1]],GroupVertices[Vertex],0)),1,1,"")</f>
        <v>1</v>
      </c>
      <c r="T144" s="80" t="str">
        <f>REPLACE(INDEX(GroupVertices[Group],MATCH(Edges[[#This Row],[Vertex 2]],GroupVertices[Vertex],0)),1,1,"")</f>
        <v>1</v>
      </c>
      <c r="U144" s="34"/>
      <c r="V144" s="34"/>
      <c r="W144" s="34"/>
      <c r="X144" s="34"/>
      <c r="Y144" s="34"/>
      <c r="Z144" s="34"/>
      <c r="AA144" s="34"/>
      <c r="AB144" s="34"/>
      <c r="AC144" s="34"/>
    </row>
    <row r="145" spans="1:29" ht="15">
      <c r="A145" s="66" t="s">
        <v>214</v>
      </c>
      <c r="B145" s="66" t="s">
        <v>209</v>
      </c>
      <c r="C145" s="67" t="s">
        <v>1503</v>
      </c>
      <c r="D145" s="68">
        <v>10</v>
      </c>
      <c r="E145" s="69"/>
      <c r="F145" s="70">
        <v>20</v>
      </c>
      <c r="G145" s="67"/>
      <c r="H145" s="71"/>
      <c r="I145" s="72"/>
      <c r="J145" s="72"/>
      <c r="K145" s="34" t="s">
        <v>65</v>
      </c>
      <c r="L145" s="79">
        <v>145</v>
      </c>
      <c r="M145" s="79"/>
      <c r="N145" s="74"/>
      <c r="O145" s="81" t="s">
        <v>283</v>
      </c>
      <c r="P145" s="81" t="s">
        <v>284</v>
      </c>
      <c r="Q145" s="81" t="s">
        <v>285</v>
      </c>
      <c r="R145">
        <v>2</v>
      </c>
      <c r="S145" s="80" t="str">
        <f>REPLACE(INDEX(GroupVertices[Group],MATCH(Edges[[#This Row],[Vertex 1]],GroupVertices[Vertex],0)),1,1,"")</f>
        <v>1</v>
      </c>
      <c r="T145" s="80" t="str">
        <f>REPLACE(INDEX(GroupVertices[Group],MATCH(Edges[[#This Row],[Vertex 2]],GroupVertices[Vertex],0)),1,1,"")</f>
        <v>1</v>
      </c>
      <c r="U145" s="34"/>
      <c r="V145" s="34"/>
      <c r="W145" s="34"/>
      <c r="X145" s="34"/>
      <c r="Y145" s="34"/>
      <c r="Z145" s="34"/>
      <c r="AA145" s="34"/>
      <c r="AB145" s="34"/>
      <c r="AC145" s="34"/>
    </row>
    <row r="146" spans="1:29" ht="15">
      <c r="A146" s="66" t="s">
        <v>233</v>
      </c>
      <c r="B146" s="66" t="s">
        <v>209</v>
      </c>
      <c r="C146" s="67" t="s">
        <v>1502</v>
      </c>
      <c r="D146" s="68">
        <v>3</v>
      </c>
      <c r="E146" s="69"/>
      <c r="F146" s="70">
        <v>50</v>
      </c>
      <c r="G146" s="67"/>
      <c r="H146" s="71"/>
      <c r="I146" s="72"/>
      <c r="J146" s="72"/>
      <c r="K146" s="34" t="s">
        <v>65</v>
      </c>
      <c r="L146" s="79">
        <v>146</v>
      </c>
      <c r="M146" s="79"/>
      <c r="N146" s="74"/>
      <c r="O146" s="81" t="s">
        <v>283</v>
      </c>
      <c r="P146" s="81" t="s">
        <v>284</v>
      </c>
      <c r="Q146" s="81" t="s">
        <v>285</v>
      </c>
      <c r="R146">
        <v>1</v>
      </c>
      <c r="S146" s="80" t="str">
        <f>REPLACE(INDEX(GroupVertices[Group],MATCH(Edges[[#This Row],[Vertex 1]],GroupVertices[Vertex],0)),1,1,"")</f>
        <v>1</v>
      </c>
      <c r="T146" s="80" t="str">
        <f>REPLACE(INDEX(GroupVertices[Group],MATCH(Edges[[#This Row],[Vertex 2]],GroupVertices[Vertex],0)),1,1,"")</f>
        <v>1</v>
      </c>
      <c r="U146" s="34"/>
      <c r="V146" s="34"/>
      <c r="W146" s="34"/>
      <c r="X146" s="34"/>
      <c r="Y146" s="34"/>
      <c r="Z146" s="34"/>
      <c r="AA146" s="34"/>
      <c r="AB146" s="34"/>
      <c r="AC146" s="34"/>
    </row>
    <row r="147" spans="1:29" ht="15">
      <c r="A147" s="66" t="s">
        <v>234</v>
      </c>
      <c r="B147" s="66" t="s">
        <v>209</v>
      </c>
      <c r="C147" s="67" t="s">
        <v>1502</v>
      </c>
      <c r="D147" s="68">
        <v>3</v>
      </c>
      <c r="E147" s="69"/>
      <c r="F147" s="70">
        <v>50</v>
      </c>
      <c r="G147" s="67"/>
      <c r="H147" s="71"/>
      <c r="I147" s="72"/>
      <c r="J147" s="72"/>
      <c r="K147" s="34" t="s">
        <v>65</v>
      </c>
      <c r="L147" s="79">
        <v>147</v>
      </c>
      <c r="M147" s="79"/>
      <c r="N147" s="74"/>
      <c r="O147" s="81" t="s">
        <v>283</v>
      </c>
      <c r="P147" s="81" t="s">
        <v>284</v>
      </c>
      <c r="Q147" s="81" t="s">
        <v>285</v>
      </c>
      <c r="R147">
        <v>1</v>
      </c>
      <c r="S147" s="80" t="str">
        <f>REPLACE(INDEX(GroupVertices[Group],MATCH(Edges[[#This Row],[Vertex 1]],GroupVertices[Vertex],0)),1,1,"")</f>
        <v>1</v>
      </c>
      <c r="T147" s="80" t="str">
        <f>REPLACE(INDEX(GroupVertices[Group],MATCH(Edges[[#This Row],[Vertex 2]],GroupVertices[Vertex],0)),1,1,"")</f>
        <v>1</v>
      </c>
      <c r="U147" s="34"/>
      <c r="V147" s="34"/>
      <c r="W147" s="34"/>
      <c r="X147" s="34"/>
      <c r="Y147" s="34"/>
      <c r="Z147" s="34"/>
      <c r="AA147" s="34"/>
      <c r="AB147" s="34"/>
      <c r="AC147" s="34"/>
    </row>
    <row r="148" spans="1:29" ht="15">
      <c r="A148" s="66" t="s">
        <v>235</v>
      </c>
      <c r="B148" s="66" t="s">
        <v>209</v>
      </c>
      <c r="C148" s="67" t="s">
        <v>1502</v>
      </c>
      <c r="D148" s="68">
        <v>3</v>
      </c>
      <c r="E148" s="69"/>
      <c r="F148" s="70">
        <v>50</v>
      </c>
      <c r="G148" s="67"/>
      <c r="H148" s="71"/>
      <c r="I148" s="72"/>
      <c r="J148" s="72"/>
      <c r="K148" s="34" t="s">
        <v>66</v>
      </c>
      <c r="L148" s="79">
        <v>148</v>
      </c>
      <c r="M148" s="79"/>
      <c r="N148" s="74"/>
      <c r="O148" s="81" t="s">
        <v>283</v>
      </c>
      <c r="P148" s="81" t="s">
        <v>284</v>
      </c>
      <c r="Q148" s="81" t="s">
        <v>286</v>
      </c>
      <c r="R148">
        <v>1</v>
      </c>
      <c r="S148" s="80" t="str">
        <f>REPLACE(INDEX(GroupVertices[Group],MATCH(Edges[[#This Row],[Vertex 1]],GroupVertices[Vertex],0)),1,1,"")</f>
        <v>2</v>
      </c>
      <c r="T148" s="80" t="str">
        <f>REPLACE(INDEX(GroupVertices[Group],MATCH(Edges[[#This Row],[Vertex 2]],GroupVertices[Vertex],0)),1,1,"")</f>
        <v>1</v>
      </c>
      <c r="U148" s="34"/>
      <c r="V148" s="34"/>
      <c r="W148" s="34"/>
      <c r="X148" s="34"/>
      <c r="Y148" s="34"/>
      <c r="Z148" s="34"/>
      <c r="AA148" s="34"/>
      <c r="AB148" s="34"/>
      <c r="AC148" s="34"/>
    </row>
    <row r="149" spans="1:29" ht="15">
      <c r="A149" s="66" t="s">
        <v>226</v>
      </c>
      <c r="B149" s="66" t="s">
        <v>235</v>
      </c>
      <c r="C149" s="67" t="s">
        <v>1502</v>
      </c>
      <c r="D149" s="68">
        <v>3</v>
      </c>
      <c r="E149" s="69"/>
      <c r="F149" s="70">
        <v>50</v>
      </c>
      <c r="G149" s="67"/>
      <c r="H149" s="71"/>
      <c r="I149" s="72"/>
      <c r="J149" s="72"/>
      <c r="K149" s="34" t="s">
        <v>66</v>
      </c>
      <c r="L149" s="79">
        <v>149</v>
      </c>
      <c r="M149" s="79"/>
      <c r="N149" s="74"/>
      <c r="O149" s="81" t="s">
        <v>283</v>
      </c>
      <c r="P149" s="81" t="s">
        <v>284</v>
      </c>
      <c r="Q149" s="81" t="s">
        <v>285</v>
      </c>
      <c r="R149">
        <v>1</v>
      </c>
      <c r="S149" s="80" t="str">
        <f>REPLACE(INDEX(GroupVertices[Group],MATCH(Edges[[#This Row],[Vertex 1]],GroupVertices[Vertex],0)),1,1,"")</f>
        <v>1</v>
      </c>
      <c r="T149" s="80" t="str">
        <f>REPLACE(INDEX(GroupVertices[Group],MATCH(Edges[[#This Row],[Vertex 2]],GroupVertices[Vertex],0)),1,1,"")</f>
        <v>2</v>
      </c>
      <c r="U149" s="34"/>
      <c r="V149" s="34"/>
      <c r="W149" s="34"/>
      <c r="X149" s="34"/>
      <c r="Y149" s="34"/>
      <c r="Z149" s="34"/>
      <c r="AA149" s="34"/>
      <c r="AB149" s="34"/>
      <c r="AC149" s="34"/>
    </row>
    <row r="150" spans="1:29" ht="15">
      <c r="A150" s="66" t="s">
        <v>210</v>
      </c>
      <c r="B150" s="66" t="s">
        <v>226</v>
      </c>
      <c r="C150" s="67" t="s">
        <v>1503</v>
      </c>
      <c r="D150" s="68">
        <v>10</v>
      </c>
      <c r="E150" s="69"/>
      <c r="F150" s="70">
        <v>20</v>
      </c>
      <c r="G150" s="67"/>
      <c r="H150" s="71"/>
      <c r="I150" s="72"/>
      <c r="J150" s="72"/>
      <c r="K150" s="34" t="s">
        <v>65</v>
      </c>
      <c r="L150" s="79">
        <v>150</v>
      </c>
      <c r="M150" s="79"/>
      <c r="N150" s="74"/>
      <c r="O150" s="81" t="s">
        <v>283</v>
      </c>
      <c r="P150" s="81" t="s">
        <v>284</v>
      </c>
      <c r="Q150" s="81" t="s">
        <v>285</v>
      </c>
      <c r="R150">
        <v>2</v>
      </c>
      <c r="S150" s="80" t="str">
        <f>REPLACE(INDEX(GroupVertices[Group],MATCH(Edges[[#This Row],[Vertex 1]],GroupVertices[Vertex],0)),1,1,"")</f>
        <v>1</v>
      </c>
      <c r="T150" s="80" t="str">
        <f>REPLACE(INDEX(GroupVertices[Group],MATCH(Edges[[#This Row],[Vertex 2]],GroupVertices[Vertex],0)),1,1,"")</f>
        <v>1</v>
      </c>
      <c r="U150" s="34"/>
      <c r="V150" s="34"/>
      <c r="W150" s="34"/>
      <c r="X150" s="34"/>
      <c r="Y150" s="34"/>
      <c r="Z150" s="34"/>
      <c r="AA150" s="34"/>
      <c r="AB150" s="34"/>
      <c r="AC150" s="34"/>
    </row>
    <row r="151" spans="1:29" ht="15">
      <c r="A151" s="66" t="s">
        <v>217</v>
      </c>
      <c r="B151" s="66" t="s">
        <v>226</v>
      </c>
      <c r="C151" s="67" t="s">
        <v>1502</v>
      </c>
      <c r="D151" s="68">
        <v>3</v>
      </c>
      <c r="E151" s="69"/>
      <c r="F151" s="70">
        <v>50</v>
      </c>
      <c r="G151" s="67"/>
      <c r="H151" s="71"/>
      <c r="I151" s="72"/>
      <c r="J151" s="72"/>
      <c r="K151" s="34" t="s">
        <v>66</v>
      </c>
      <c r="L151" s="79">
        <v>151</v>
      </c>
      <c r="M151" s="79"/>
      <c r="N151" s="74"/>
      <c r="O151" s="81" t="s">
        <v>283</v>
      </c>
      <c r="P151" s="81" t="s">
        <v>284</v>
      </c>
      <c r="Q151" s="81" t="s">
        <v>286</v>
      </c>
      <c r="R151">
        <v>1</v>
      </c>
      <c r="S151" s="80" t="str">
        <f>REPLACE(INDEX(GroupVertices[Group],MATCH(Edges[[#This Row],[Vertex 1]],GroupVertices[Vertex],0)),1,1,"")</f>
        <v>3</v>
      </c>
      <c r="T151" s="80" t="str">
        <f>REPLACE(INDEX(GroupVertices[Group],MATCH(Edges[[#This Row],[Vertex 2]],GroupVertices[Vertex],0)),1,1,"")</f>
        <v>1</v>
      </c>
      <c r="U151" s="34"/>
      <c r="V151" s="34"/>
      <c r="W151" s="34"/>
      <c r="X151" s="34"/>
      <c r="Y151" s="34"/>
      <c r="Z151" s="34"/>
      <c r="AA151" s="34"/>
      <c r="AB151" s="34"/>
      <c r="AC151" s="34"/>
    </row>
    <row r="152" spans="1:29" ht="15">
      <c r="A152" s="66" t="s">
        <v>226</v>
      </c>
      <c r="B152" s="66" t="s">
        <v>217</v>
      </c>
      <c r="C152" s="67" t="s">
        <v>1502</v>
      </c>
      <c r="D152" s="68">
        <v>3</v>
      </c>
      <c r="E152" s="69"/>
      <c r="F152" s="70">
        <v>50</v>
      </c>
      <c r="G152" s="67"/>
      <c r="H152" s="71"/>
      <c r="I152" s="72"/>
      <c r="J152" s="72"/>
      <c r="K152" s="34" t="s">
        <v>66</v>
      </c>
      <c r="L152" s="79">
        <v>152</v>
      </c>
      <c r="M152" s="79"/>
      <c r="N152" s="74"/>
      <c r="O152" s="81" t="s">
        <v>283</v>
      </c>
      <c r="P152" s="81" t="s">
        <v>284</v>
      </c>
      <c r="Q152" s="81" t="s">
        <v>285</v>
      </c>
      <c r="R152">
        <v>1</v>
      </c>
      <c r="S152" s="80" t="str">
        <f>REPLACE(INDEX(GroupVertices[Group],MATCH(Edges[[#This Row],[Vertex 1]],GroupVertices[Vertex],0)),1,1,"")</f>
        <v>1</v>
      </c>
      <c r="T152" s="80" t="str">
        <f>REPLACE(INDEX(GroupVertices[Group],MATCH(Edges[[#This Row],[Vertex 2]],GroupVertices[Vertex],0)),1,1,"")</f>
        <v>3</v>
      </c>
      <c r="U152" s="34"/>
      <c r="V152" s="34"/>
      <c r="W152" s="34"/>
      <c r="X152" s="34"/>
      <c r="Y152" s="34"/>
      <c r="Z152" s="34"/>
      <c r="AA152" s="34"/>
      <c r="AB152" s="34"/>
      <c r="AC152" s="34"/>
    </row>
    <row r="153" spans="1:29" ht="15">
      <c r="A153" s="66" t="s">
        <v>210</v>
      </c>
      <c r="B153" s="66" t="s">
        <v>226</v>
      </c>
      <c r="C153" s="67" t="s">
        <v>1503</v>
      </c>
      <c r="D153" s="68">
        <v>10</v>
      </c>
      <c r="E153" s="69"/>
      <c r="F153" s="70">
        <v>20</v>
      </c>
      <c r="G153" s="67"/>
      <c r="H153" s="71"/>
      <c r="I153" s="72"/>
      <c r="J153" s="72"/>
      <c r="K153" s="34" t="s">
        <v>65</v>
      </c>
      <c r="L153" s="79">
        <v>153</v>
      </c>
      <c r="M153" s="79"/>
      <c r="N153" s="74"/>
      <c r="O153" s="81" t="s">
        <v>283</v>
      </c>
      <c r="P153" s="81" t="s">
        <v>284</v>
      </c>
      <c r="Q153" s="81" t="s">
        <v>285</v>
      </c>
      <c r="R153">
        <v>2</v>
      </c>
      <c r="S153" s="80" t="str">
        <f>REPLACE(INDEX(GroupVertices[Group],MATCH(Edges[[#This Row],[Vertex 1]],GroupVertices[Vertex],0)),1,1,"")</f>
        <v>1</v>
      </c>
      <c r="T153" s="80" t="str">
        <f>REPLACE(INDEX(GroupVertices[Group],MATCH(Edges[[#This Row],[Vertex 2]],GroupVertices[Vertex],0)),1,1,"")</f>
        <v>1</v>
      </c>
      <c r="U153" s="34"/>
      <c r="V153" s="34"/>
      <c r="W153" s="34"/>
      <c r="X153" s="34"/>
      <c r="Y153" s="34"/>
      <c r="Z153" s="34"/>
      <c r="AA153" s="34"/>
      <c r="AB153" s="34"/>
      <c r="AC153" s="34"/>
    </row>
    <row r="154" spans="1:29" ht="15">
      <c r="A154" s="66" t="s">
        <v>231</v>
      </c>
      <c r="B154" s="66" t="s">
        <v>226</v>
      </c>
      <c r="C154" s="67" t="s">
        <v>1502</v>
      </c>
      <c r="D154" s="68">
        <v>3</v>
      </c>
      <c r="E154" s="69"/>
      <c r="F154" s="70">
        <v>50</v>
      </c>
      <c r="G154" s="67"/>
      <c r="H154" s="71"/>
      <c r="I154" s="72"/>
      <c r="J154" s="72"/>
      <c r="K154" s="34" t="s">
        <v>65</v>
      </c>
      <c r="L154" s="79">
        <v>154</v>
      </c>
      <c r="M154" s="79"/>
      <c r="N154" s="74"/>
      <c r="O154" s="81" t="s">
        <v>283</v>
      </c>
      <c r="P154" s="81" t="s">
        <v>284</v>
      </c>
      <c r="Q154" s="81" t="s">
        <v>285</v>
      </c>
      <c r="R154">
        <v>1</v>
      </c>
      <c r="S154" s="80" t="str">
        <f>REPLACE(INDEX(GroupVertices[Group],MATCH(Edges[[#This Row],[Vertex 1]],GroupVertices[Vertex],0)),1,1,"")</f>
        <v>1</v>
      </c>
      <c r="T154" s="80" t="str">
        <f>REPLACE(INDEX(GroupVertices[Group],MATCH(Edges[[#This Row],[Vertex 2]],GroupVertices[Vertex],0)),1,1,"")</f>
        <v>1</v>
      </c>
      <c r="U154" s="34"/>
      <c r="V154" s="34"/>
      <c r="W154" s="34"/>
      <c r="X154" s="34"/>
      <c r="Y154" s="34"/>
      <c r="Z154" s="34"/>
      <c r="AA154" s="34"/>
      <c r="AB154" s="34"/>
      <c r="AC154" s="34"/>
    </row>
    <row r="155" spans="1:29" ht="15">
      <c r="A155" s="66" t="s">
        <v>235</v>
      </c>
      <c r="B155" s="66" t="s">
        <v>226</v>
      </c>
      <c r="C155" s="67" t="s">
        <v>1502</v>
      </c>
      <c r="D155" s="68">
        <v>3</v>
      </c>
      <c r="E155" s="69"/>
      <c r="F155" s="70">
        <v>50</v>
      </c>
      <c r="G155" s="67"/>
      <c r="H155" s="71"/>
      <c r="I155" s="72"/>
      <c r="J155" s="72"/>
      <c r="K155" s="34" t="s">
        <v>66</v>
      </c>
      <c r="L155" s="79">
        <v>155</v>
      </c>
      <c r="M155" s="79"/>
      <c r="N155" s="74"/>
      <c r="O155" s="81" t="s">
        <v>283</v>
      </c>
      <c r="P155" s="81" t="s">
        <v>284</v>
      </c>
      <c r="Q155" s="81" t="s">
        <v>286</v>
      </c>
      <c r="R155">
        <v>1</v>
      </c>
      <c r="S155" s="80" t="str">
        <f>REPLACE(INDEX(GroupVertices[Group],MATCH(Edges[[#This Row],[Vertex 1]],GroupVertices[Vertex],0)),1,1,"")</f>
        <v>2</v>
      </c>
      <c r="T155" s="80" t="str">
        <f>REPLACE(INDEX(GroupVertices[Group],MATCH(Edges[[#This Row],[Vertex 2]],GroupVertices[Vertex],0)),1,1,"")</f>
        <v>1</v>
      </c>
      <c r="U155" s="34"/>
      <c r="V155" s="34"/>
      <c r="W155" s="34"/>
      <c r="X155" s="34"/>
      <c r="Y155" s="34"/>
      <c r="Z155" s="34"/>
      <c r="AA155" s="34"/>
      <c r="AB155" s="34"/>
      <c r="AC155" s="34"/>
    </row>
    <row r="156" spans="1:29" ht="15">
      <c r="A156" s="66" t="s">
        <v>236</v>
      </c>
      <c r="B156" s="66" t="s">
        <v>265</v>
      </c>
      <c r="C156" s="67" t="s">
        <v>1502</v>
      </c>
      <c r="D156" s="68">
        <v>3</v>
      </c>
      <c r="E156" s="69"/>
      <c r="F156" s="70">
        <v>50</v>
      </c>
      <c r="G156" s="67"/>
      <c r="H156" s="71"/>
      <c r="I156" s="72"/>
      <c r="J156" s="72"/>
      <c r="K156" s="34" t="s">
        <v>65</v>
      </c>
      <c r="L156" s="79">
        <v>156</v>
      </c>
      <c r="M156" s="79"/>
      <c r="N156" s="74"/>
      <c r="O156" s="81" t="s">
        <v>283</v>
      </c>
      <c r="P156" s="81" t="s">
        <v>284</v>
      </c>
      <c r="Q156" s="81" t="s">
        <v>285</v>
      </c>
      <c r="R156">
        <v>1</v>
      </c>
      <c r="S156" s="80" t="str">
        <f>REPLACE(INDEX(GroupVertices[Group],MATCH(Edges[[#This Row],[Vertex 1]],GroupVertices[Vertex],0)),1,1,"")</f>
        <v>1</v>
      </c>
      <c r="T156" s="80" t="str">
        <f>REPLACE(INDEX(GroupVertices[Group],MATCH(Edges[[#This Row],[Vertex 2]],GroupVertices[Vertex],0)),1,1,"")</f>
        <v>1</v>
      </c>
      <c r="U156" s="34"/>
      <c r="V156" s="34"/>
      <c r="W156" s="34"/>
      <c r="X156" s="34"/>
      <c r="Y156" s="34"/>
      <c r="Z156" s="34"/>
      <c r="AA156" s="34"/>
      <c r="AB156" s="34"/>
      <c r="AC156" s="34"/>
    </row>
    <row r="157" spans="1:29" ht="15">
      <c r="A157" s="66" t="s">
        <v>227</v>
      </c>
      <c r="B157" s="66" t="s">
        <v>265</v>
      </c>
      <c r="C157" s="67" t="s">
        <v>1502</v>
      </c>
      <c r="D157" s="68">
        <v>3</v>
      </c>
      <c r="E157" s="69"/>
      <c r="F157" s="70">
        <v>50</v>
      </c>
      <c r="G157" s="67"/>
      <c r="H157" s="71"/>
      <c r="I157" s="72"/>
      <c r="J157" s="72"/>
      <c r="K157" s="34" t="s">
        <v>65</v>
      </c>
      <c r="L157" s="79">
        <v>157</v>
      </c>
      <c r="M157" s="79"/>
      <c r="N157" s="74"/>
      <c r="O157" s="81" t="s">
        <v>283</v>
      </c>
      <c r="P157" s="81" t="s">
        <v>284</v>
      </c>
      <c r="Q157" s="81" t="s">
        <v>285</v>
      </c>
      <c r="R157">
        <v>1</v>
      </c>
      <c r="S157" s="80" t="str">
        <f>REPLACE(INDEX(GroupVertices[Group],MATCH(Edges[[#This Row],[Vertex 1]],GroupVertices[Vertex],0)),1,1,"")</f>
        <v>1</v>
      </c>
      <c r="T157" s="80" t="str">
        <f>REPLACE(INDEX(GroupVertices[Group],MATCH(Edges[[#This Row],[Vertex 2]],GroupVertices[Vertex],0)),1,1,"")</f>
        <v>1</v>
      </c>
      <c r="U157" s="34"/>
      <c r="V157" s="34"/>
      <c r="W157" s="34"/>
      <c r="X157" s="34"/>
      <c r="Y157" s="34"/>
      <c r="Z157" s="34"/>
      <c r="AA157" s="34"/>
      <c r="AB157" s="34"/>
      <c r="AC157" s="34"/>
    </row>
    <row r="158" spans="1:29" ht="15">
      <c r="A158" s="66" t="s">
        <v>213</v>
      </c>
      <c r="B158" s="66" t="s">
        <v>265</v>
      </c>
      <c r="C158" s="67" t="s">
        <v>1502</v>
      </c>
      <c r="D158" s="68">
        <v>3</v>
      </c>
      <c r="E158" s="69"/>
      <c r="F158" s="70">
        <v>50</v>
      </c>
      <c r="G158" s="67"/>
      <c r="H158" s="71"/>
      <c r="I158" s="72"/>
      <c r="J158" s="72"/>
      <c r="K158" s="34" t="s">
        <v>65</v>
      </c>
      <c r="L158" s="79">
        <v>158</v>
      </c>
      <c r="M158" s="79"/>
      <c r="N158" s="74"/>
      <c r="O158" s="81" t="s">
        <v>283</v>
      </c>
      <c r="P158" s="81" t="s">
        <v>284</v>
      </c>
      <c r="Q158" s="81" t="s">
        <v>285</v>
      </c>
      <c r="R158">
        <v>1</v>
      </c>
      <c r="S158" s="80" t="str">
        <f>REPLACE(INDEX(GroupVertices[Group],MATCH(Edges[[#This Row],[Vertex 1]],GroupVertices[Vertex],0)),1,1,"")</f>
        <v>1</v>
      </c>
      <c r="T158" s="80" t="str">
        <f>REPLACE(INDEX(GroupVertices[Group],MATCH(Edges[[#This Row],[Vertex 2]],GroupVertices[Vertex],0)),1,1,"")</f>
        <v>1</v>
      </c>
      <c r="U158" s="34"/>
      <c r="V158" s="34"/>
      <c r="W158" s="34"/>
      <c r="X158" s="34"/>
      <c r="Y158" s="34"/>
      <c r="Z158" s="34"/>
      <c r="AA158" s="34"/>
      <c r="AB158" s="34"/>
      <c r="AC158" s="34"/>
    </row>
    <row r="159" spans="1:29" ht="15">
      <c r="A159" s="66" t="s">
        <v>231</v>
      </c>
      <c r="B159" s="66" t="s">
        <v>265</v>
      </c>
      <c r="C159" s="67" t="s">
        <v>1502</v>
      </c>
      <c r="D159" s="68">
        <v>3</v>
      </c>
      <c r="E159" s="69"/>
      <c r="F159" s="70">
        <v>50</v>
      </c>
      <c r="G159" s="67"/>
      <c r="H159" s="71"/>
      <c r="I159" s="72"/>
      <c r="J159" s="72"/>
      <c r="K159" s="34" t="s">
        <v>65</v>
      </c>
      <c r="L159" s="79">
        <v>159</v>
      </c>
      <c r="M159" s="79"/>
      <c r="N159" s="74"/>
      <c r="O159" s="81" t="s">
        <v>283</v>
      </c>
      <c r="P159" s="81" t="s">
        <v>284</v>
      </c>
      <c r="Q159" s="81" t="s">
        <v>285</v>
      </c>
      <c r="R159">
        <v>1</v>
      </c>
      <c r="S159" s="80" t="str">
        <f>REPLACE(INDEX(GroupVertices[Group],MATCH(Edges[[#This Row],[Vertex 1]],GroupVertices[Vertex],0)),1,1,"")</f>
        <v>1</v>
      </c>
      <c r="T159" s="80" t="str">
        <f>REPLACE(INDEX(GroupVertices[Group],MATCH(Edges[[#This Row],[Vertex 2]],GroupVertices[Vertex],0)),1,1,"")</f>
        <v>1</v>
      </c>
      <c r="U159" s="34"/>
      <c r="V159" s="34"/>
      <c r="W159" s="34"/>
      <c r="X159" s="34"/>
      <c r="Y159" s="34"/>
      <c r="Z159" s="34"/>
      <c r="AA159" s="34"/>
      <c r="AB159" s="34"/>
      <c r="AC159" s="34"/>
    </row>
    <row r="160" spans="1:29" ht="15">
      <c r="A160" s="66" t="s">
        <v>235</v>
      </c>
      <c r="B160" s="66" t="s">
        <v>265</v>
      </c>
      <c r="C160" s="67" t="s">
        <v>1502</v>
      </c>
      <c r="D160" s="68">
        <v>3</v>
      </c>
      <c r="E160" s="69"/>
      <c r="F160" s="70">
        <v>50</v>
      </c>
      <c r="G160" s="67"/>
      <c r="H160" s="71"/>
      <c r="I160" s="72"/>
      <c r="J160" s="72"/>
      <c r="K160" s="34" t="s">
        <v>65</v>
      </c>
      <c r="L160" s="79">
        <v>160</v>
      </c>
      <c r="M160" s="79"/>
      <c r="N160" s="74"/>
      <c r="O160" s="81" t="s">
        <v>283</v>
      </c>
      <c r="P160" s="81" t="s">
        <v>284</v>
      </c>
      <c r="Q160" s="81" t="s">
        <v>286</v>
      </c>
      <c r="R160">
        <v>1</v>
      </c>
      <c r="S160" s="80" t="str">
        <f>REPLACE(INDEX(GroupVertices[Group],MATCH(Edges[[#This Row],[Vertex 1]],GroupVertices[Vertex],0)),1,1,"")</f>
        <v>2</v>
      </c>
      <c r="T160" s="80" t="str">
        <f>REPLACE(INDEX(GroupVertices[Group],MATCH(Edges[[#This Row],[Vertex 2]],GroupVertices[Vertex],0)),1,1,"")</f>
        <v>1</v>
      </c>
      <c r="U160" s="34"/>
      <c r="V160" s="34"/>
      <c r="W160" s="34"/>
      <c r="X160" s="34"/>
      <c r="Y160" s="34"/>
      <c r="Z160" s="34"/>
      <c r="AA160" s="34"/>
      <c r="AB160" s="34"/>
      <c r="AC160" s="34"/>
    </row>
    <row r="161" spans="1:29" ht="15">
      <c r="A161" s="66" t="s">
        <v>227</v>
      </c>
      <c r="B161" s="66" t="s">
        <v>236</v>
      </c>
      <c r="C161" s="67" t="s">
        <v>1502</v>
      </c>
      <c r="D161" s="68">
        <v>3</v>
      </c>
      <c r="E161" s="69"/>
      <c r="F161" s="70">
        <v>50</v>
      </c>
      <c r="G161" s="67"/>
      <c r="H161" s="71"/>
      <c r="I161" s="72"/>
      <c r="J161" s="72"/>
      <c r="K161" s="34" t="s">
        <v>65</v>
      </c>
      <c r="L161" s="79">
        <v>161</v>
      </c>
      <c r="M161" s="79"/>
      <c r="N161" s="74"/>
      <c r="O161" s="81" t="s">
        <v>283</v>
      </c>
      <c r="P161" s="81" t="s">
        <v>284</v>
      </c>
      <c r="Q161" s="81" t="s">
        <v>285</v>
      </c>
      <c r="R161">
        <v>1</v>
      </c>
      <c r="S161" s="80" t="str">
        <f>REPLACE(INDEX(GroupVertices[Group],MATCH(Edges[[#This Row],[Vertex 1]],GroupVertices[Vertex],0)),1,1,"")</f>
        <v>1</v>
      </c>
      <c r="T161" s="80" t="str">
        <f>REPLACE(INDEX(GroupVertices[Group],MATCH(Edges[[#This Row],[Vertex 2]],GroupVertices[Vertex],0)),1,1,"")</f>
        <v>1</v>
      </c>
      <c r="U161" s="34"/>
      <c r="V161" s="34"/>
      <c r="W161" s="34"/>
      <c r="X161" s="34"/>
      <c r="Y161" s="34"/>
      <c r="Z161" s="34"/>
      <c r="AA161" s="34"/>
      <c r="AB161" s="34"/>
      <c r="AC161" s="34"/>
    </row>
    <row r="162" spans="1:29" ht="15">
      <c r="A162" s="66" t="s">
        <v>230</v>
      </c>
      <c r="B162" s="66" t="s">
        <v>236</v>
      </c>
      <c r="C162" s="67" t="s">
        <v>1502</v>
      </c>
      <c r="D162" s="68">
        <v>3</v>
      </c>
      <c r="E162" s="69"/>
      <c r="F162" s="70">
        <v>50</v>
      </c>
      <c r="G162" s="67"/>
      <c r="H162" s="71"/>
      <c r="I162" s="72"/>
      <c r="J162" s="72"/>
      <c r="K162" s="34" t="s">
        <v>65</v>
      </c>
      <c r="L162" s="79">
        <v>162</v>
      </c>
      <c r="M162" s="79"/>
      <c r="N162" s="74"/>
      <c r="O162" s="81" t="s">
        <v>283</v>
      </c>
      <c r="P162" s="81" t="s">
        <v>284</v>
      </c>
      <c r="Q162" s="81" t="s">
        <v>285</v>
      </c>
      <c r="R162">
        <v>1</v>
      </c>
      <c r="S162" s="80" t="str">
        <f>REPLACE(INDEX(GroupVertices[Group],MATCH(Edges[[#This Row],[Vertex 1]],GroupVertices[Vertex],0)),1,1,"")</f>
        <v>1</v>
      </c>
      <c r="T162" s="80" t="str">
        <f>REPLACE(INDEX(GroupVertices[Group],MATCH(Edges[[#This Row],[Vertex 2]],GroupVertices[Vertex],0)),1,1,"")</f>
        <v>1</v>
      </c>
      <c r="U162" s="34"/>
      <c r="V162" s="34"/>
      <c r="W162" s="34"/>
      <c r="X162" s="34"/>
      <c r="Y162" s="34"/>
      <c r="Z162" s="34"/>
      <c r="AA162" s="34"/>
      <c r="AB162" s="34"/>
      <c r="AC162" s="34"/>
    </row>
    <row r="163" spans="1:29" ht="15">
      <c r="A163" s="66" t="s">
        <v>213</v>
      </c>
      <c r="B163" s="66" t="s">
        <v>236</v>
      </c>
      <c r="C163" s="67" t="s">
        <v>1502</v>
      </c>
      <c r="D163" s="68">
        <v>3</v>
      </c>
      <c r="E163" s="69"/>
      <c r="F163" s="70">
        <v>50</v>
      </c>
      <c r="G163" s="67"/>
      <c r="H163" s="71"/>
      <c r="I163" s="72"/>
      <c r="J163" s="72"/>
      <c r="K163" s="34" t="s">
        <v>65</v>
      </c>
      <c r="L163" s="79">
        <v>163</v>
      </c>
      <c r="M163" s="79"/>
      <c r="N163" s="74"/>
      <c r="O163" s="81" t="s">
        <v>283</v>
      </c>
      <c r="P163" s="81" t="s">
        <v>284</v>
      </c>
      <c r="Q163" s="81" t="s">
        <v>285</v>
      </c>
      <c r="R163">
        <v>1</v>
      </c>
      <c r="S163" s="80" t="str">
        <f>REPLACE(INDEX(GroupVertices[Group],MATCH(Edges[[#This Row],[Vertex 1]],GroupVertices[Vertex],0)),1,1,"")</f>
        <v>1</v>
      </c>
      <c r="T163" s="80" t="str">
        <f>REPLACE(INDEX(GroupVertices[Group],MATCH(Edges[[#This Row],[Vertex 2]],GroupVertices[Vertex],0)),1,1,"")</f>
        <v>1</v>
      </c>
      <c r="U163" s="34"/>
      <c r="V163" s="34"/>
      <c r="W163" s="34"/>
      <c r="X163" s="34"/>
      <c r="Y163" s="34"/>
      <c r="Z163" s="34"/>
      <c r="AA163" s="34"/>
      <c r="AB163" s="34"/>
      <c r="AC163" s="34"/>
    </row>
    <row r="164" spans="1:29" ht="15">
      <c r="A164" s="66" t="s">
        <v>231</v>
      </c>
      <c r="B164" s="66" t="s">
        <v>236</v>
      </c>
      <c r="C164" s="67" t="s">
        <v>1502</v>
      </c>
      <c r="D164" s="68">
        <v>3</v>
      </c>
      <c r="E164" s="69"/>
      <c r="F164" s="70">
        <v>50</v>
      </c>
      <c r="G164" s="67"/>
      <c r="H164" s="71"/>
      <c r="I164" s="72"/>
      <c r="J164" s="72"/>
      <c r="K164" s="34" t="s">
        <v>65</v>
      </c>
      <c r="L164" s="79">
        <v>164</v>
      </c>
      <c r="M164" s="79"/>
      <c r="N164" s="74"/>
      <c r="O164" s="81" t="s">
        <v>283</v>
      </c>
      <c r="P164" s="81" t="s">
        <v>284</v>
      </c>
      <c r="Q164" s="81" t="s">
        <v>285</v>
      </c>
      <c r="R164">
        <v>1</v>
      </c>
      <c r="S164" s="80" t="str">
        <f>REPLACE(INDEX(GroupVertices[Group],MATCH(Edges[[#This Row],[Vertex 1]],GroupVertices[Vertex],0)),1,1,"")</f>
        <v>1</v>
      </c>
      <c r="T164" s="80" t="str">
        <f>REPLACE(INDEX(GroupVertices[Group],MATCH(Edges[[#This Row],[Vertex 2]],GroupVertices[Vertex],0)),1,1,"")</f>
        <v>1</v>
      </c>
      <c r="U164" s="34"/>
      <c r="V164" s="34"/>
      <c r="W164" s="34"/>
      <c r="X164" s="34"/>
      <c r="Y164" s="34"/>
      <c r="Z164" s="34"/>
      <c r="AA164" s="34"/>
      <c r="AB164" s="34"/>
      <c r="AC164" s="34"/>
    </row>
    <row r="165" spans="1:29" ht="15">
      <c r="A165" s="66" t="s">
        <v>235</v>
      </c>
      <c r="B165" s="66" t="s">
        <v>236</v>
      </c>
      <c r="C165" s="67" t="s">
        <v>1502</v>
      </c>
      <c r="D165" s="68">
        <v>3</v>
      </c>
      <c r="E165" s="69"/>
      <c r="F165" s="70">
        <v>50</v>
      </c>
      <c r="G165" s="67"/>
      <c r="H165" s="71"/>
      <c r="I165" s="72"/>
      <c r="J165" s="72"/>
      <c r="K165" s="34" t="s">
        <v>65</v>
      </c>
      <c r="L165" s="79">
        <v>165</v>
      </c>
      <c r="M165" s="79"/>
      <c r="N165" s="74"/>
      <c r="O165" s="81" t="s">
        <v>283</v>
      </c>
      <c r="P165" s="81" t="s">
        <v>284</v>
      </c>
      <c r="Q165" s="81" t="s">
        <v>286</v>
      </c>
      <c r="R165">
        <v>1</v>
      </c>
      <c r="S165" s="80" t="str">
        <f>REPLACE(INDEX(GroupVertices[Group],MATCH(Edges[[#This Row],[Vertex 1]],GroupVertices[Vertex],0)),1,1,"")</f>
        <v>2</v>
      </c>
      <c r="T165" s="80" t="str">
        <f>REPLACE(INDEX(GroupVertices[Group],MATCH(Edges[[#This Row],[Vertex 2]],GroupVertices[Vertex],0)),1,1,"")</f>
        <v>1</v>
      </c>
      <c r="U165" s="34"/>
      <c r="V165" s="34"/>
      <c r="W165" s="34"/>
      <c r="X165" s="34"/>
      <c r="Y165" s="34"/>
      <c r="Z165" s="34"/>
      <c r="AA165" s="34"/>
      <c r="AB165" s="34"/>
      <c r="AC165" s="34"/>
    </row>
    <row r="166" spans="1:29" ht="15">
      <c r="A166" s="66" t="s">
        <v>235</v>
      </c>
      <c r="B166" s="66" t="s">
        <v>266</v>
      </c>
      <c r="C166" s="67" t="s">
        <v>1502</v>
      </c>
      <c r="D166" s="68">
        <v>3</v>
      </c>
      <c r="E166" s="69"/>
      <c r="F166" s="70">
        <v>50</v>
      </c>
      <c r="G166" s="67"/>
      <c r="H166" s="71"/>
      <c r="I166" s="72"/>
      <c r="J166" s="72"/>
      <c r="K166" s="34" t="s">
        <v>65</v>
      </c>
      <c r="L166" s="79">
        <v>166</v>
      </c>
      <c r="M166" s="79"/>
      <c r="N166" s="74"/>
      <c r="O166" s="81" t="s">
        <v>283</v>
      </c>
      <c r="P166" s="81" t="s">
        <v>284</v>
      </c>
      <c r="Q166" s="81" t="s">
        <v>286</v>
      </c>
      <c r="R166">
        <v>1</v>
      </c>
      <c r="S166" s="80" t="str">
        <f>REPLACE(INDEX(GroupVertices[Group],MATCH(Edges[[#This Row],[Vertex 1]],GroupVertices[Vertex],0)),1,1,"")</f>
        <v>2</v>
      </c>
      <c r="T166" s="80" t="str">
        <f>REPLACE(INDEX(GroupVertices[Group],MATCH(Edges[[#This Row],[Vertex 2]],GroupVertices[Vertex],0)),1,1,"")</f>
        <v>2</v>
      </c>
      <c r="U166" s="34"/>
      <c r="V166" s="34"/>
      <c r="W166" s="34"/>
      <c r="X166" s="34"/>
      <c r="Y166" s="34"/>
      <c r="Z166" s="34"/>
      <c r="AA166" s="34"/>
      <c r="AB166" s="34"/>
      <c r="AC166" s="34"/>
    </row>
    <row r="167" spans="1:29" ht="15">
      <c r="A167" s="66" t="s">
        <v>235</v>
      </c>
      <c r="B167" s="66" t="s">
        <v>267</v>
      </c>
      <c r="C167" s="67" t="s">
        <v>1502</v>
      </c>
      <c r="D167" s="68">
        <v>3</v>
      </c>
      <c r="E167" s="69"/>
      <c r="F167" s="70">
        <v>50</v>
      </c>
      <c r="G167" s="67"/>
      <c r="H167" s="71"/>
      <c r="I167" s="72"/>
      <c r="J167" s="72"/>
      <c r="K167" s="34" t="s">
        <v>65</v>
      </c>
      <c r="L167" s="79">
        <v>167</v>
      </c>
      <c r="M167" s="79"/>
      <c r="N167" s="74"/>
      <c r="O167" s="81" t="s">
        <v>283</v>
      </c>
      <c r="P167" s="81" t="s">
        <v>284</v>
      </c>
      <c r="Q167" s="81" t="s">
        <v>286</v>
      </c>
      <c r="R167">
        <v>1</v>
      </c>
      <c r="S167" s="80" t="str">
        <f>REPLACE(INDEX(GroupVertices[Group],MATCH(Edges[[#This Row],[Vertex 1]],GroupVertices[Vertex],0)),1,1,"")</f>
        <v>2</v>
      </c>
      <c r="T167" s="80" t="str">
        <f>REPLACE(INDEX(GroupVertices[Group],MATCH(Edges[[#This Row],[Vertex 2]],GroupVertices[Vertex],0)),1,1,"")</f>
        <v>2</v>
      </c>
      <c r="U167" s="34"/>
      <c r="V167" s="34"/>
      <c r="W167" s="34"/>
      <c r="X167" s="34"/>
      <c r="Y167" s="34"/>
      <c r="Z167" s="34"/>
      <c r="AA167" s="34"/>
      <c r="AB167" s="34"/>
      <c r="AC167" s="34"/>
    </row>
    <row r="168" spans="1:29" ht="15">
      <c r="A168" s="66" t="s">
        <v>227</v>
      </c>
      <c r="B168" s="66" t="s">
        <v>217</v>
      </c>
      <c r="C168" s="67" t="s">
        <v>1502</v>
      </c>
      <c r="D168" s="68">
        <v>3</v>
      </c>
      <c r="E168" s="69"/>
      <c r="F168" s="70">
        <v>50</v>
      </c>
      <c r="G168" s="67"/>
      <c r="H168" s="71"/>
      <c r="I168" s="72"/>
      <c r="J168" s="72"/>
      <c r="K168" s="34" t="s">
        <v>65</v>
      </c>
      <c r="L168" s="79">
        <v>168</v>
      </c>
      <c r="M168" s="79"/>
      <c r="N168" s="74"/>
      <c r="O168" s="81" t="s">
        <v>283</v>
      </c>
      <c r="P168" s="81" t="s">
        <v>284</v>
      </c>
      <c r="Q168" s="81" t="s">
        <v>285</v>
      </c>
      <c r="R168">
        <v>1</v>
      </c>
      <c r="S168" s="80" t="str">
        <f>REPLACE(INDEX(GroupVertices[Group],MATCH(Edges[[#This Row],[Vertex 1]],GroupVertices[Vertex],0)),1,1,"")</f>
        <v>1</v>
      </c>
      <c r="T168" s="80" t="str">
        <f>REPLACE(INDEX(GroupVertices[Group],MATCH(Edges[[#This Row],[Vertex 2]],GroupVertices[Vertex],0)),1,1,"")</f>
        <v>3</v>
      </c>
      <c r="U168" s="34"/>
      <c r="V168" s="34"/>
      <c r="W168" s="34"/>
      <c r="X168" s="34"/>
      <c r="Y168" s="34"/>
      <c r="Z168" s="34"/>
      <c r="AA168" s="34"/>
      <c r="AB168" s="34"/>
      <c r="AC168" s="34"/>
    </row>
    <row r="169" spans="1:29" ht="15">
      <c r="A169" s="66" t="s">
        <v>228</v>
      </c>
      <c r="B169" s="66" t="s">
        <v>227</v>
      </c>
      <c r="C169" s="67" t="s">
        <v>1502</v>
      </c>
      <c r="D169" s="68">
        <v>3</v>
      </c>
      <c r="E169" s="69"/>
      <c r="F169" s="70">
        <v>50</v>
      </c>
      <c r="G169" s="67"/>
      <c r="H169" s="71"/>
      <c r="I169" s="72"/>
      <c r="J169" s="72"/>
      <c r="K169" s="34" t="s">
        <v>65</v>
      </c>
      <c r="L169" s="79">
        <v>169</v>
      </c>
      <c r="M169" s="79"/>
      <c r="N169" s="74"/>
      <c r="O169" s="81" t="s">
        <v>283</v>
      </c>
      <c r="P169" s="81" t="s">
        <v>284</v>
      </c>
      <c r="Q169" s="81" t="s">
        <v>285</v>
      </c>
      <c r="R169">
        <v>1</v>
      </c>
      <c r="S169" s="80" t="str">
        <f>REPLACE(INDEX(GroupVertices[Group],MATCH(Edges[[#This Row],[Vertex 1]],GroupVertices[Vertex],0)),1,1,"")</f>
        <v>1</v>
      </c>
      <c r="T169" s="80" t="str">
        <f>REPLACE(INDEX(GroupVertices[Group],MATCH(Edges[[#This Row],[Vertex 2]],GroupVertices[Vertex],0)),1,1,"")</f>
        <v>1</v>
      </c>
      <c r="U169" s="34"/>
      <c r="V169" s="34"/>
      <c r="W169" s="34"/>
      <c r="X169" s="34"/>
      <c r="Y169" s="34"/>
      <c r="Z169" s="34"/>
      <c r="AA169" s="34"/>
      <c r="AB169" s="34"/>
      <c r="AC169" s="34"/>
    </row>
    <row r="170" spans="1:29" ht="15">
      <c r="A170" s="66" t="s">
        <v>229</v>
      </c>
      <c r="B170" s="66" t="s">
        <v>227</v>
      </c>
      <c r="C170" s="67" t="s">
        <v>1502</v>
      </c>
      <c r="D170" s="68">
        <v>3</v>
      </c>
      <c r="E170" s="69"/>
      <c r="F170" s="70">
        <v>50</v>
      </c>
      <c r="G170" s="67"/>
      <c r="H170" s="71"/>
      <c r="I170" s="72"/>
      <c r="J170" s="72"/>
      <c r="K170" s="34" t="s">
        <v>65</v>
      </c>
      <c r="L170" s="79">
        <v>170</v>
      </c>
      <c r="M170" s="79"/>
      <c r="N170" s="74"/>
      <c r="O170" s="81" t="s">
        <v>283</v>
      </c>
      <c r="P170" s="81" t="s">
        <v>284</v>
      </c>
      <c r="Q170" s="81" t="s">
        <v>285</v>
      </c>
      <c r="R170">
        <v>1</v>
      </c>
      <c r="S170" s="80" t="str">
        <f>REPLACE(INDEX(GroupVertices[Group],MATCH(Edges[[#This Row],[Vertex 1]],GroupVertices[Vertex],0)),1,1,"")</f>
        <v>1</v>
      </c>
      <c r="T170" s="80" t="str">
        <f>REPLACE(INDEX(GroupVertices[Group],MATCH(Edges[[#This Row],[Vertex 2]],GroupVertices[Vertex],0)),1,1,"")</f>
        <v>1</v>
      </c>
      <c r="U170" s="34"/>
      <c r="V170" s="34"/>
      <c r="W170" s="34"/>
      <c r="X170" s="34"/>
      <c r="Y170" s="34"/>
      <c r="Z170" s="34"/>
      <c r="AA170" s="34"/>
      <c r="AB170" s="34"/>
      <c r="AC170" s="34"/>
    </row>
    <row r="171" spans="1:29" ht="15">
      <c r="A171" s="66" t="s">
        <v>206</v>
      </c>
      <c r="B171" s="66" t="s">
        <v>227</v>
      </c>
      <c r="C171" s="67" t="s">
        <v>1502</v>
      </c>
      <c r="D171" s="68">
        <v>3</v>
      </c>
      <c r="E171" s="69"/>
      <c r="F171" s="70">
        <v>50</v>
      </c>
      <c r="G171" s="67"/>
      <c r="H171" s="71"/>
      <c r="I171" s="72"/>
      <c r="J171" s="72"/>
      <c r="K171" s="34" t="s">
        <v>65</v>
      </c>
      <c r="L171" s="79">
        <v>171</v>
      </c>
      <c r="M171" s="79"/>
      <c r="N171" s="74"/>
      <c r="O171" s="81" t="s">
        <v>283</v>
      </c>
      <c r="P171" s="81" t="s">
        <v>284</v>
      </c>
      <c r="Q171" s="81" t="s">
        <v>285</v>
      </c>
      <c r="R171">
        <v>1</v>
      </c>
      <c r="S171" s="80" t="str">
        <f>REPLACE(INDEX(GroupVertices[Group],MATCH(Edges[[#This Row],[Vertex 1]],GroupVertices[Vertex],0)),1,1,"")</f>
        <v>4</v>
      </c>
      <c r="T171" s="80" t="str">
        <f>REPLACE(INDEX(GroupVertices[Group],MATCH(Edges[[#This Row],[Vertex 2]],GroupVertices[Vertex],0)),1,1,"")</f>
        <v>1</v>
      </c>
      <c r="U171" s="34"/>
      <c r="V171" s="34"/>
      <c r="W171" s="34"/>
      <c r="X171" s="34"/>
      <c r="Y171" s="34"/>
      <c r="Z171" s="34"/>
      <c r="AA171" s="34"/>
      <c r="AB171" s="34"/>
      <c r="AC171" s="34"/>
    </row>
    <row r="172" spans="1:29" ht="15">
      <c r="A172" s="66" t="s">
        <v>210</v>
      </c>
      <c r="B172" s="66" t="s">
        <v>227</v>
      </c>
      <c r="C172" s="67" t="s">
        <v>1502</v>
      </c>
      <c r="D172" s="68">
        <v>3</v>
      </c>
      <c r="E172" s="69"/>
      <c r="F172" s="70">
        <v>50</v>
      </c>
      <c r="G172" s="67"/>
      <c r="H172" s="71"/>
      <c r="I172" s="72"/>
      <c r="J172" s="72"/>
      <c r="K172" s="34" t="s">
        <v>65</v>
      </c>
      <c r="L172" s="79">
        <v>172</v>
      </c>
      <c r="M172" s="79"/>
      <c r="N172" s="74"/>
      <c r="O172" s="81" t="s">
        <v>283</v>
      </c>
      <c r="P172" s="81" t="s">
        <v>284</v>
      </c>
      <c r="Q172" s="81" t="s">
        <v>285</v>
      </c>
      <c r="R172">
        <v>1</v>
      </c>
      <c r="S172" s="80" t="str">
        <f>REPLACE(INDEX(GroupVertices[Group],MATCH(Edges[[#This Row],[Vertex 1]],GroupVertices[Vertex],0)),1,1,"")</f>
        <v>1</v>
      </c>
      <c r="T172" s="80" t="str">
        <f>REPLACE(INDEX(GroupVertices[Group],MATCH(Edges[[#This Row],[Vertex 2]],GroupVertices[Vertex],0)),1,1,"")</f>
        <v>1</v>
      </c>
      <c r="U172" s="34"/>
      <c r="V172" s="34"/>
      <c r="W172" s="34"/>
      <c r="X172" s="34"/>
      <c r="Y172" s="34"/>
      <c r="Z172" s="34"/>
      <c r="AA172" s="34"/>
      <c r="AB172" s="34"/>
      <c r="AC172" s="34"/>
    </row>
    <row r="173" spans="1:29" ht="15">
      <c r="A173" s="66" t="s">
        <v>230</v>
      </c>
      <c r="B173" s="66" t="s">
        <v>227</v>
      </c>
      <c r="C173" s="67" t="s">
        <v>1502</v>
      </c>
      <c r="D173" s="68">
        <v>3</v>
      </c>
      <c r="E173" s="69"/>
      <c r="F173" s="70">
        <v>50</v>
      </c>
      <c r="G173" s="67"/>
      <c r="H173" s="71"/>
      <c r="I173" s="72"/>
      <c r="J173" s="72"/>
      <c r="K173" s="34" t="s">
        <v>65</v>
      </c>
      <c r="L173" s="79">
        <v>173</v>
      </c>
      <c r="M173" s="79"/>
      <c r="N173" s="74"/>
      <c r="O173" s="81" t="s">
        <v>283</v>
      </c>
      <c r="P173" s="81" t="s">
        <v>284</v>
      </c>
      <c r="Q173" s="81" t="s">
        <v>285</v>
      </c>
      <c r="R173">
        <v>1</v>
      </c>
      <c r="S173" s="80" t="str">
        <f>REPLACE(INDEX(GroupVertices[Group],MATCH(Edges[[#This Row],[Vertex 1]],GroupVertices[Vertex],0)),1,1,"")</f>
        <v>1</v>
      </c>
      <c r="T173" s="80" t="str">
        <f>REPLACE(INDEX(GroupVertices[Group],MATCH(Edges[[#This Row],[Vertex 2]],GroupVertices[Vertex],0)),1,1,"")</f>
        <v>1</v>
      </c>
      <c r="U173" s="34"/>
      <c r="V173" s="34"/>
      <c r="W173" s="34"/>
      <c r="X173" s="34"/>
      <c r="Y173" s="34"/>
      <c r="Z173" s="34"/>
      <c r="AA173" s="34"/>
      <c r="AB173" s="34"/>
      <c r="AC173" s="34"/>
    </row>
    <row r="174" spans="1:29" ht="15">
      <c r="A174" s="66" t="s">
        <v>213</v>
      </c>
      <c r="B174" s="66" t="s">
        <v>227</v>
      </c>
      <c r="C174" s="67" t="s">
        <v>1502</v>
      </c>
      <c r="D174" s="68">
        <v>3</v>
      </c>
      <c r="E174" s="69"/>
      <c r="F174" s="70">
        <v>50</v>
      </c>
      <c r="G174" s="67"/>
      <c r="H174" s="71"/>
      <c r="I174" s="72"/>
      <c r="J174" s="72"/>
      <c r="K174" s="34" t="s">
        <v>65</v>
      </c>
      <c r="L174" s="79">
        <v>174</v>
      </c>
      <c r="M174" s="79"/>
      <c r="N174" s="74"/>
      <c r="O174" s="81" t="s">
        <v>283</v>
      </c>
      <c r="P174" s="81" t="s">
        <v>284</v>
      </c>
      <c r="Q174" s="81" t="s">
        <v>285</v>
      </c>
      <c r="R174">
        <v>1</v>
      </c>
      <c r="S174" s="80" t="str">
        <f>REPLACE(INDEX(GroupVertices[Group],MATCH(Edges[[#This Row],[Vertex 1]],GroupVertices[Vertex],0)),1,1,"")</f>
        <v>1</v>
      </c>
      <c r="T174" s="80" t="str">
        <f>REPLACE(INDEX(GroupVertices[Group],MATCH(Edges[[#This Row],[Vertex 2]],GroupVertices[Vertex],0)),1,1,"")</f>
        <v>1</v>
      </c>
      <c r="U174" s="34"/>
      <c r="V174" s="34"/>
      <c r="W174" s="34"/>
      <c r="X174" s="34"/>
      <c r="Y174" s="34"/>
      <c r="Z174" s="34"/>
      <c r="AA174" s="34"/>
      <c r="AB174" s="34"/>
      <c r="AC174" s="34"/>
    </row>
    <row r="175" spans="1:29" ht="15">
      <c r="A175" s="66" t="s">
        <v>231</v>
      </c>
      <c r="B175" s="66" t="s">
        <v>227</v>
      </c>
      <c r="C175" s="67" t="s">
        <v>1502</v>
      </c>
      <c r="D175" s="68">
        <v>3</v>
      </c>
      <c r="E175" s="69"/>
      <c r="F175" s="70">
        <v>50</v>
      </c>
      <c r="G175" s="67"/>
      <c r="H175" s="71"/>
      <c r="I175" s="72"/>
      <c r="J175" s="72"/>
      <c r="K175" s="34" t="s">
        <v>65</v>
      </c>
      <c r="L175" s="79">
        <v>175</v>
      </c>
      <c r="M175" s="79"/>
      <c r="N175" s="74"/>
      <c r="O175" s="81" t="s">
        <v>283</v>
      </c>
      <c r="P175" s="81" t="s">
        <v>284</v>
      </c>
      <c r="Q175" s="81" t="s">
        <v>285</v>
      </c>
      <c r="R175">
        <v>1</v>
      </c>
      <c r="S175" s="80" t="str">
        <f>REPLACE(INDEX(GroupVertices[Group],MATCH(Edges[[#This Row],[Vertex 1]],GroupVertices[Vertex],0)),1,1,"")</f>
        <v>1</v>
      </c>
      <c r="T175" s="80" t="str">
        <f>REPLACE(INDEX(GroupVertices[Group],MATCH(Edges[[#This Row],[Vertex 2]],GroupVertices[Vertex],0)),1,1,"")</f>
        <v>1</v>
      </c>
      <c r="U175" s="34"/>
      <c r="V175" s="34"/>
      <c r="W175" s="34"/>
      <c r="X175" s="34"/>
      <c r="Y175" s="34"/>
      <c r="Z175" s="34"/>
      <c r="AA175" s="34"/>
      <c r="AB175" s="34"/>
      <c r="AC175" s="34"/>
    </row>
    <row r="176" spans="1:29" ht="15">
      <c r="A176" s="66" t="s">
        <v>232</v>
      </c>
      <c r="B176" s="66" t="s">
        <v>227</v>
      </c>
      <c r="C176" s="67" t="s">
        <v>1502</v>
      </c>
      <c r="D176" s="68">
        <v>3</v>
      </c>
      <c r="E176" s="69"/>
      <c r="F176" s="70">
        <v>50</v>
      </c>
      <c r="G176" s="67"/>
      <c r="H176" s="71"/>
      <c r="I176" s="72"/>
      <c r="J176" s="72"/>
      <c r="K176" s="34" t="s">
        <v>65</v>
      </c>
      <c r="L176" s="79">
        <v>176</v>
      </c>
      <c r="M176" s="79"/>
      <c r="N176" s="74"/>
      <c r="O176" s="81" t="s">
        <v>283</v>
      </c>
      <c r="P176" s="81" t="s">
        <v>284</v>
      </c>
      <c r="Q176" s="81" t="s">
        <v>285</v>
      </c>
      <c r="R176">
        <v>1</v>
      </c>
      <c r="S176" s="80" t="str">
        <f>REPLACE(INDEX(GroupVertices[Group],MATCH(Edges[[#This Row],[Vertex 1]],GroupVertices[Vertex],0)),1,1,"")</f>
        <v>1</v>
      </c>
      <c r="T176" s="80" t="str">
        <f>REPLACE(INDEX(GroupVertices[Group],MATCH(Edges[[#This Row],[Vertex 2]],GroupVertices[Vertex],0)),1,1,"")</f>
        <v>1</v>
      </c>
      <c r="U176" s="34"/>
      <c r="V176" s="34"/>
      <c r="W176" s="34"/>
      <c r="X176" s="34"/>
      <c r="Y176" s="34"/>
      <c r="Z176" s="34"/>
      <c r="AA176" s="34"/>
      <c r="AB176" s="34"/>
      <c r="AC176" s="34"/>
    </row>
    <row r="177" spans="1:29" ht="15">
      <c r="A177" s="66" t="s">
        <v>214</v>
      </c>
      <c r="B177" s="66" t="s">
        <v>227</v>
      </c>
      <c r="C177" s="67" t="s">
        <v>1502</v>
      </c>
      <c r="D177" s="68">
        <v>3</v>
      </c>
      <c r="E177" s="69"/>
      <c r="F177" s="70">
        <v>50</v>
      </c>
      <c r="G177" s="67"/>
      <c r="H177" s="71"/>
      <c r="I177" s="72"/>
      <c r="J177" s="72"/>
      <c r="K177" s="34" t="s">
        <v>65</v>
      </c>
      <c r="L177" s="79">
        <v>177</v>
      </c>
      <c r="M177" s="79"/>
      <c r="N177" s="74"/>
      <c r="O177" s="81" t="s">
        <v>283</v>
      </c>
      <c r="P177" s="81" t="s">
        <v>284</v>
      </c>
      <c r="Q177" s="81" t="s">
        <v>285</v>
      </c>
      <c r="R177">
        <v>1</v>
      </c>
      <c r="S177" s="80" t="str">
        <f>REPLACE(INDEX(GroupVertices[Group],MATCH(Edges[[#This Row],[Vertex 1]],GroupVertices[Vertex],0)),1,1,"")</f>
        <v>1</v>
      </c>
      <c r="T177" s="80" t="str">
        <f>REPLACE(INDEX(GroupVertices[Group],MATCH(Edges[[#This Row],[Vertex 2]],GroupVertices[Vertex],0)),1,1,"")</f>
        <v>1</v>
      </c>
      <c r="U177" s="34"/>
      <c r="V177" s="34"/>
      <c r="W177" s="34"/>
      <c r="X177" s="34"/>
      <c r="Y177" s="34"/>
      <c r="Z177" s="34"/>
      <c r="AA177" s="34"/>
      <c r="AB177" s="34"/>
      <c r="AC177" s="34"/>
    </row>
    <row r="178" spans="1:29" ht="15">
      <c r="A178" s="66" t="s">
        <v>237</v>
      </c>
      <c r="B178" s="66" t="s">
        <v>227</v>
      </c>
      <c r="C178" s="67" t="s">
        <v>1502</v>
      </c>
      <c r="D178" s="68">
        <v>3</v>
      </c>
      <c r="E178" s="69"/>
      <c r="F178" s="70">
        <v>50</v>
      </c>
      <c r="G178" s="67"/>
      <c r="H178" s="71"/>
      <c r="I178" s="72"/>
      <c r="J178" s="72"/>
      <c r="K178" s="34" t="s">
        <v>65</v>
      </c>
      <c r="L178" s="79">
        <v>178</v>
      </c>
      <c r="M178" s="79"/>
      <c r="N178" s="74"/>
      <c r="O178" s="81" t="s">
        <v>283</v>
      </c>
      <c r="P178" s="81" t="s">
        <v>284</v>
      </c>
      <c r="Q178" s="81" t="s">
        <v>285</v>
      </c>
      <c r="R178">
        <v>1</v>
      </c>
      <c r="S178" s="80" t="str">
        <f>REPLACE(INDEX(GroupVertices[Group],MATCH(Edges[[#This Row],[Vertex 1]],GroupVertices[Vertex],0)),1,1,"")</f>
        <v>2</v>
      </c>
      <c r="T178" s="80" t="str">
        <f>REPLACE(INDEX(GroupVertices[Group],MATCH(Edges[[#This Row],[Vertex 2]],GroupVertices[Vertex],0)),1,1,"")</f>
        <v>1</v>
      </c>
      <c r="U178" s="34"/>
      <c r="V178" s="34"/>
      <c r="W178" s="34"/>
      <c r="X178" s="34"/>
      <c r="Y178" s="34"/>
      <c r="Z178" s="34"/>
      <c r="AA178" s="34"/>
      <c r="AB178" s="34"/>
      <c r="AC178" s="34"/>
    </row>
    <row r="179" spans="1:29" ht="15">
      <c r="A179" s="66" t="s">
        <v>233</v>
      </c>
      <c r="B179" s="66" t="s">
        <v>227</v>
      </c>
      <c r="C179" s="67" t="s">
        <v>1502</v>
      </c>
      <c r="D179" s="68">
        <v>3</v>
      </c>
      <c r="E179" s="69"/>
      <c r="F179" s="70">
        <v>50</v>
      </c>
      <c r="G179" s="67"/>
      <c r="H179" s="71"/>
      <c r="I179" s="72"/>
      <c r="J179" s="72"/>
      <c r="K179" s="34" t="s">
        <v>65</v>
      </c>
      <c r="L179" s="79">
        <v>179</v>
      </c>
      <c r="M179" s="79"/>
      <c r="N179" s="74"/>
      <c r="O179" s="81" t="s">
        <v>283</v>
      </c>
      <c r="P179" s="81" t="s">
        <v>284</v>
      </c>
      <c r="Q179" s="81" t="s">
        <v>285</v>
      </c>
      <c r="R179">
        <v>1</v>
      </c>
      <c r="S179" s="80" t="str">
        <f>REPLACE(INDEX(GroupVertices[Group],MATCH(Edges[[#This Row],[Vertex 1]],GroupVertices[Vertex],0)),1,1,"")</f>
        <v>1</v>
      </c>
      <c r="T179" s="80" t="str">
        <f>REPLACE(INDEX(GroupVertices[Group],MATCH(Edges[[#This Row],[Vertex 2]],GroupVertices[Vertex],0)),1,1,"")</f>
        <v>1</v>
      </c>
      <c r="U179" s="34"/>
      <c r="V179" s="34"/>
      <c r="W179" s="34"/>
      <c r="X179" s="34"/>
      <c r="Y179" s="34"/>
      <c r="Z179" s="34"/>
      <c r="AA179" s="34"/>
      <c r="AB179" s="34"/>
      <c r="AC179" s="34"/>
    </row>
    <row r="180" spans="1:29" ht="15">
      <c r="A180" s="66" t="s">
        <v>234</v>
      </c>
      <c r="B180" s="66" t="s">
        <v>227</v>
      </c>
      <c r="C180" s="67" t="s">
        <v>1502</v>
      </c>
      <c r="D180" s="68">
        <v>3</v>
      </c>
      <c r="E180" s="69"/>
      <c r="F180" s="70">
        <v>50</v>
      </c>
      <c r="G180" s="67"/>
      <c r="H180" s="71"/>
      <c r="I180" s="72"/>
      <c r="J180" s="72"/>
      <c r="K180" s="34" t="s">
        <v>65</v>
      </c>
      <c r="L180" s="79">
        <v>180</v>
      </c>
      <c r="M180" s="79"/>
      <c r="N180" s="74"/>
      <c r="O180" s="81" t="s">
        <v>283</v>
      </c>
      <c r="P180" s="81" t="s">
        <v>284</v>
      </c>
      <c r="Q180" s="81" t="s">
        <v>285</v>
      </c>
      <c r="R180">
        <v>1</v>
      </c>
      <c r="S180" s="80" t="str">
        <f>REPLACE(INDEX(GroupVertices[Group],MATCH(Edges[[#This Row],[Vertex 1]],GroupVertices[Vertex],0)),1,1,"")</f>
        <v>1</v>
      </c>
      <c r="T180" s="80" t="str">
        <f>REPLACE(INDEX(GroupVertices[Group],MATCH(Edges[[#This Row],[Vertex 2]],GroupVertices[Vertex],0)),1,1,"")</f>
        <v>1</v>
      </c>
      <c r="U180" s="34"/>
      <c r="V180" s="34"/>
      <c r="W180" s="34"/>
      <c r="X180" s="34"/>
      <c r="Y180" s="34"/>
      <c r="Z180" s="34"/>
      <c r="AA180" s="34"/>
      <c r="AB180" s="34"/>
      <c r="AC180" s="34"/>
    </row>
    <row r="181" spans="1:29" ht="15">
      <c r="A181" s="66" t="s">
        <v>235</v>
      </c>
      <c r="B181" s="66" t="s">
        <v>227</v>
      </c>
      <c r="C181" s="67" t="s">
        <v>1502</v>
      </c>
      <c r="D181" s="68">
        <v>3</v>
      </c>
      <c r="E181" s="69"/>
      <c r="F181" s="70">
        <v>50</v>
      </c>
      <c r="G181" s="67"/>
      <c r="H181" s="71"/>
      <c r="I181" s="72"/>
      <c r="J181" s="72"/>
      <c r="K181" s="34" t="s">
        <v>65</v>
      </c>
      <c r="L181" s="79">
        <v>181</v>
      </c>
      <c r="M181" s="79"/>
      <c r="N181" s="74"/>
      <c r="O181" s="81" t="s">
        <v>283</v>
      </c>
      <c r="P181" s="81" t="s">
        <v>284</v>
      </c>
      <c r="Q181" s="81" t="s">
        <v>286</v>
      </c>
      <c r="R181">
        <v>1</v>
      </c>
      <c r="S181" s="80" t="str">
        <f>REPLACE(INDEX(GroupVertices[Group],MATCH(Edges[[#This Row],[Vertex 1]],GroupVertices[Vertex],0)),1,1,"")</f>
        <v>2</v>
      </c>
      <c r="T181" s="80" t="str">
        <f>REPLACE(INDEX(GroupVertices[Group],MATCH(Edges[[#This Row],[Vertex 2]],GroupVertices[Vertex],0)),1,1,"")</f>
        <v>1</v>
      </c>
      <c r="U181" s="34"/>
      <c r="V181" s="34"/>
      <c r="W181" s="34"/>
      <c r="X181" s="34"/>
      <c r="Y181" s="34"/>
      <c r="Z181" s="34"/>
      <c r="AA181" s="34"/>
      <c r="AB181" s="34"/>
      <c r="AC181" s="34"/>
    </row>
    <row r="182" spans="1:29" ht="15">
      <c r="A182" s="66" t="s">
        <v>235</v>
      </c>
      <c r="B182" s="66" t="s">
        <v>268</v>
      </c>
      <c r="C182" s="67" t="s">
        <v>1502</v>
      </c>
      <c r="D182" s="68">
        <v>3</v>
      </c>
      <c r="E182" s="69"/>
      <c r="F182" s="70">
        <v>50</v>
      </c>
      <c r="G182" s="67"/>
      <c r="H182" s="71"/>
      <c r="I182" s="72"/>
      <c r="J182" s="72"/>
      <c r="K182" s="34" t="s">
        <v>65</v>
      </c>
      <c r="L182" s="79">
        <v>182</v>
      </c>
      <c r="M182" s="79"/>
      <c r="N182" s="74"/>
      <c r="O182" s="81" t="s">
        <v>283</v>
      </c>
      <c r="P182" s="81" t="s">
        <v>284</v>
      </c>
      <c r="Q182" s="81" t="s">
        <v>286</v>
      </c>
      <c r="R182">
        <v>1</v>
      </c>
      <c r="S182" s="80" t="str">
        <f>REPLACE(INDEX(GroupVertices[Group],MATCH(Edges[[#This Row],[Vertex 1]],GroupVertices[Vertex],0)),1,1,"")</f>
        <v>2</v>
      </c>
      <c r="T182" s="80" t="str">
        <f>REPLACE(INDEX(GroupVertices[Group],MATCH(Edges[[#This Row],[Vertex 2]],GroupVertices[Vertex],0)),1,1,"")</f>
        <v>2</v>
      </c>
      <c r="U182" s="34"/>
      <c r="V182" s="34"/>
      <c r="W182" s="34"/>
      <c r="X182" s="34"/>
      <c r="Y182" s="34"/>
      <c r="Z182" s="34"/>
      <c r="AA182" s="34"/>
      <c r="AB182" s="34"/>
      <c r="AC182" s="34"/>
    </row>
    <row r="183" spans="1:29" ht="15">
      <c r="A183" s="66" t="s">
        <v>217</v>
      </c>
      <c r="B183" s="66" t="s">
        <v>269</v>
      </c>
      <c r="C183" s="67" t="s">
        <v>1502</v>
      </c>
      <c r="D183" s="68">
        <v>3</v>
      </c>
      <c r="E183" s="69"/>
      <c r="F183" s="70">
        <v>50</v>
      </c>
      <c r="G183" s="67"/>
      <c r="H183" s="71"/>
      <c r="I183" s="72"/>
      <c r="J183" s="72"/>
      <c r="K183" s="34" t="s">
        <v>65</v>
      </c>
      <c r="L183" s="79">
        <v>183</v>
      </c>
      <c r="M183" s="79"/>
      <c r="N183" s="74"/>
      <c r="O183" s="81" t="s">
        <v>283</v>
      </c>
      <c r="P183" s="81" t="s">
        <v>284</v>
      </c>
      <c r="Q183" s="81" t="s">
        <v>286</v>
      </c>
      <c r="R183">
        <v>1</v>
      </c>
      <c r="S183" s="80" t="str">
        <f>REPLACE(INDEX(GroupVertices[Group],MATCH(Edges[[#This Row],[Vertex 1]],GroupVertices[Vertex],0)),1,1,"")</f>
        <v>3</v>
      </c>
      <c r="T183" s="80" t="str">
        <f>REPLACE(INDEX(GroupVertices[Group],MATCH(Edges[[#This Row],[Vertex 2]],GroupVertices[Vertex],0)),1,1,"")</f>
        <v>2</v>
      </c>
      <c r="U183" s="34"/>
      <c r="V183" s="34"/>
      <c r="W183" s="34"/>
      <c r="X183" s="34"/>
      <c r="Y183" s="34"/>
      <c r="Z183" s="34"/>
      <c r="AA183" s="34"/>
      <c r="AB183" s="34"/>
      <c r="AC183" s="34"/>
    </row>
    <row r="184" spans="1:29" ht="15">
      <c r="A184" s="66" t="s">
        <v>235</v>
      </c>
      <c r="B184" s="66" t="s">
        <v>269</v>
      </c>
      <c r="C184" s="67" t="s">
        <v>1502</v>
      </c>
      <c r="D184" s="68">
        <v>3</v>
      </c>
      <c r="E184" s="69"/>
      <c r="F184" s="70">
        <v>50</v>
      </c>
      <c r="G184" s="67"/>
      <c r="H184" s="71"/>
      <c r="I184" s="72"/>
      <c r="J184" s="72"/>
      <c r="K184" s="34" t="s">
        <v>65</v>
      </c>
      <c r="L184" s="79">
        <v>184</v>
      </c>
      <c r="M184" s="79"/>
      <c r="N184" s="74"/>
      <c r="O184" s="81" t="s">
        <v>283</v>
      </c>
      <c r="P184" s="81" t="s">
        <v>284</v>
      </c>
      <c r="Q184" s="81" t="s">
        <v>286</v>
      </c>
      <c r="R184">
        <v>1</v>
      </c>
      <c r="S184" s="80" t="str">
        <f>REPLACE(INDEX(GroupVertices[Group],MATCH(Edges[[#This Row],[Vertex 1]],GroupVertices[Vertex],0)),1,1,"")</f>
        <v>2</v>
      </c>
      <c r="T184" s="80" t="str">
        <f>REPLACE(INDEX(GroupVertices[Group],MATCH(Edges[[#This Row],[Vertex 2]],GroupVertices[Vertex],0)),1,1,"")</f>
        <v>2</v>
      </c>
      <c r="U184" s="34"/>
      <c r="V184" s="34"/>
      <c r="W184" s="34"/>
      <c r="X184" s="34"/>
      <c r="Y184" s="34"/>
      <c r="Z184" s="34"/>
      <c r="AA184" s="34"/>
      <c r="AB184" s="34"/>
      <c r="AC184" s="34"/>
    </row>
    <row r="185" spans="1:29" ht="15">
      <c r="A185" s="66" t="s">
        <v>238</v>
      </c>
      <c r="B185" s="66" t="s">
        <v>217</v>
      </c>
      <c r="C185" s="67" t="s">
        <v>1502</v>
      </c>
      <c r="D185" s="68">
        <v>3</v>
      </c>
      <c r="E185" s="69"/>
      <c r="F185" s="70">
        <v>50</v>
      </c>
      <c r="G185" s="67"/>
      <c r="H185" s="71"/>
      <c r="I185" s="72"/>
      <c r="J185" s="72"/>
      <c r="K185" s="34" t="s">
        <v>65</v>
      </c>
      <c r="L185" s="79">
        <v>185</v>
      </c>
      <c r="M185" s="79"/>
      <c r="N185" s="74"/>
      <c r="O185" s="81" t="s">
        <v>283</v>
      </c>
      <c r="P185" s="81" t="s">
        <v>284</v>
      </c>
      <c r="Q185" s="81" t="s">
        <v>285</v>
      </c>
      <c r="R185">
        <v>1</v>
      </c>
      <c r="S185" s="80" t="str">
        <f>REPLACE(INDEX(GroupVertices[Group],MATCH(Edges[[#This Row],[Vertex 1]],GroupVertices[Vertex],0)),1,1,"")</f>
        <v>2</v>
      </c>
      <c r="T185" s="80" t="str">
        <f>REPLACE(INDEX(GroupVertices[Group],MATCH(Edges[[#This Row],[Vertex 2]],GroupVertices[Vertex],0)),1,1,"")</f>
        <v>3</v>
      </c>
      <c r="U185" s="34"/>
      <c r="V185" s="34"/>
      <c r="W185" s="34"/>
      <c r="X185" s="34"/>
      <c r="Y185" s="34"/>
      <c r="Z185" s="34"/>
      <c r="AA185" s="34"/>
      <c r="AB185" s="34"/>
      <c r="AC185" s="34"/>
    </row>
    <row r="186" spans="1:29" ht="15">
      <c r="A186" s="66" t="s">
        <v>213</v>
      </c>
      <c r="B186" s="66" t="s">
        <v>238</v>
      </c>
      <c r="C186" s="67" t="s">
        <v>1502</v>
      </c>
      <c r="D186" s="68">
        <v>3</v>
      </c>
      <c r="E186" s="69"/>
      <c r="F186" s="70">
        <v>50</v>
      </c>
      <c r="G186" s="67"/>
      <c r="H186" s="71"/>
      <c r="I186" s="72"/>
      <c r="J186" s="72"/>
      <c r="K186" s="34" t="s">
        <v>65</v>
      </c>
      <c r="L186" s="79">
        <v>186</v>
      </c>
      <c r="M186" s="79"/>
      <c r="N186" s="74"/>
      <c r="O186" s="81" t="s">
        <v>283</v>
      </c>
      <c r="P186" s="81" t="s">
        <v>284</v>
      </c>
      <c r="Q186" s="81" t="s">
        <v>285</v>
      </c>
      <c r="R186">
        <v>1</v>
      </c>
      <c r="S186" s="80" t="str">
        <f>REPLACE(INDEX(GroupVertices[Group],MATCH(Edges[[#This Row],[Vertex 1]],GroupVertices[Vertex],0)),1,1,"")</f>
        <v>1</v>
      </c>
      <c r="T186" s="80" t="str">
        <f>REPLACE(INDEX(GroupVertices[Group],MATCH(Edges[[#This Row],[Vertex 2]],GroupVertices[Vertex],0)),1,1,"")</f>
        <v>2</v>
      </c>
      <c r="U186" s="34"/>
      <c r="V186" s="34"/>
      <c r="W186" s="34"/>
      <c r="X186" s="34"/>
      <c r="Y186" s="34"/>
      <c r="Z186" s="34"/>
      <c r="AA186" s="34"/>
      <c r="AB186" s="34"/>
      <c r="AC186" s="34"/>
    </row>
    <row r="187" spans="1:29" ht="15">
      <c r="A187" s="66" t="s">
        <v>234</v>
      </c>
      <c r="B187" s="66" t="s">
        <v>238</v>
      </c>
      <c r="C187" s="67" t="s">
        <v>1502</v>
      </c>
      <c r="D187" s="68">
        <v>3</v>
      </c>
      <c r="E187" s="69"/>
      <c r="F187" s="70">
        <v>50</v>
      </c>
      <c r="G187" s="67"/>
      <c r="H187" s="71"/>
      <c r="I187" s="72"/>
      <c r="J187" s="72"/>
      <c r="K187" s="34" t="s">
        <v>65</v>
      </c>
      <c r="L187" s="79">
        <v>187</v>
      </c>
      <c r="M187" s="79"/>
      <c r="N187" s="74"/>
      <c r="O187" s="81" t="s">
        <v>283</v>
      </c>
      <c r="P187" s="81" t="s">
        <v>284</v>
      </c>
      <c r="Q187" s="81" t="s">
        <v>285</v>
      </c>
      <c r="R187">
        <v>1</v>
      </c>
      <c r="S187" s="80" t="str">
        <f>REPLACE(INDEX(GroupVertices[Group],MATCH(Edges[[#This Row],[Vertex 1]],GroupVertices[Vertex],0)),1,1,"")</f>
        <v>1</v>
      </c>
      <c r="T187" s="80" t="str">
        <f>REPLACE(INDEX(GroupVertices[Group],MATCH(Edges[[#This Row],[Vertex 2]],GroupVertices[Vertex],0)),1,1,"")</f>
        <v>2</v>
      </c>
      <c r="U187" s="34"/>
      <c r="V187" s="34"/>
      <c r="W187" s="34"/>
      <c r="X187" s="34"/>
      <c r="Y187" s="34"/>
      <c r="Z187" s="34"/>
      <c r="AA187" s="34"/>
      <c r="AB187" s="34"/>
      <c r="AC187" s="34"/>
    </row>
    <row r="188" spans="1:29" ht="15">
      <c r="A188" s="66" t="s">
        <v>235</v>
      </c>
      <c r="B188" s="66" t="s">
        <v>238</v>
      </c>
      <c r="C188" s="67" t="s">
        <v>1502</v>
      </c>
      <c r="D188" s="68">
        <v>3</v>
      </c>
      <c r="E188" s="69"/>
      <c r="F188" s="70">
        <v>50</v>
      </c>
      <c r="G188" s="67"/>
      <c r="H188" s="71"/>
      <c r="I188" s="72"/>
      <c r="J188" s="72"/>
      <c r="K188" s="34" t="s">
        <v>65</v>
      </c>
      <c r="L188" s="79">
        <v>188</v>
      </c>
      <c r="M188" s="79"/>
      <c r="N188" s="74"/>
      <c r="O188" s="81" t="s">
        <v>283</v>
      </c>
      <c r="P188" s="81" t="s">
        <v>284</v>
      </c>
      <c r="Q188" s="81" t="s">
        <v>286</v>
      </c>
      <c r="R188">
        <v>1</v>
      </c>
      <c r="S188" s="80" t="str">
        <f>REPLACE(INDEX(GroupVertices[Group],MATCH(Edges[[#This Row],[Vertex 1]],GroupVertices[Vertex],0)),1,1,"")</f>
        <v>2</v>
      </c>
      <c r="T188" s="80" t="str">
        <f>REPLACE(INDEX(GroupVertices[Group],MATCH(Edges[[#This Row],[Vertex 2]],GroupVertices[Vertex],0)),1,1,"")</f>
        <v>2</v>
      </c>
      <c r="U188" s="34"/>
      <c r="V188" s="34"/>
      <c r="W188" s="34"/>
      <c r="X188" s="34"/>
      <c r="Y188" s="34"/>
      <c r="Z188" s="34"/>
      <c r="AA188" s="34"/>
      <c r="AB188" s="34"/>
      <c r="AC188" s="34"/>
    </row>
    <row r="189" spans="1:29" ht="15">
      <c r="A189" s="66" t="s">
        <v>235</v>
      </c>
      <c r="B189" s="66" t="s">
        <v>270</v>
      </c>
      <c r="C189" s="67" t="s">
        <v>1502</v>
      </c>
      <c r="D189" s="68">
        <v>3</v>
      </c>
      <c r="E189" s="69"/>
      <c r="F189" s="70">
        <v>50</v>
      </c>
      <c r="G189" s="67"/>
      <c r="H189" s="71"/>
      <c r="I189" s="72"/>
      <c r="J189" s="72"/>
      <c r="K189" s="34" t="s">
        <v>65</v>
      </c>
      <c r="L189" s="79">
        <v>189</v>
      </c>
      <c r="M189" s="79"/>
      <c r="N189" s="74"/>
      <c r="O189" s="81" t="s">
        <v>283</v>
      </c>
      <c r="P189" s="81" t="s">
        <v>284</v>
      </c>
      <c r="Q189" s="81" t="s">
        <v>286</v>
      </c>
      <c r="R189">
        <v>1</v>
      </c>
      <c r="S189" s="80" t="str">
        <f>REPLACE(INDEX(GroupVertices[Group],MATCH(Edges[[#This Row],[Vertex 1]],GroupVertices[Vertex],0)),1,1,"")</f>
        <v>2</v>
      </c>
      <c r="T189" s="80" t="str">
        <f>REPLACE(INDEX(GroupVertices[Group],MATCH(Edges[[#This Row],[Vertex 2]],GroupVertices[Vertex],0)),1,1,"")</f>
        <v>2</v>
      </c>
      <c r="U189" s="34"/>
      <c r="V189" s="34"/>
      <c r="W189" s="34"/>
      <c r="X189" s="34"/>
      <c r="Y189" s="34"/>
      <c r="Z189" s="34"/>
      <c r="AA189" s="34"/>
      <c r="AB189" s="34"/>
      <c r="AC189" s="34"/>
    </row>
    <row r="190" spans="1:29" ht="15">
      <c r="A190" s="66" t="s">
        <v>228</v>
      </c>
      <c r="B190" s="66" t="s">
        <v>217</v>
      </c>
      <c r="C190" s="67" t="s">
        <v>1502</v>
      </c>
      <c r="D190" s="68">
        <v>3</v>
      </c>
      <c r="E190" s="69"/>
      <c r="F190" s="70">
        <v>50</v>
      </c>
      <c r="G190" s="67"/>
      <c r="H190" s="71"/>
      <c r="I190" s="72"/>
      <c r="J190" s="72"/>
      <c r="K190" s="34" t="s">
        <v>65</v>
      </c>
      <c r="L190" s="79">
        <v>190</v>
      </c>
      <c r="M190" s="79"/>
      <c r="N190" s="74"/>
      <c r="O190" s="81" t="s">
        <v>283</v>
      </c>
      <c r="P190" s="81" t="s">
        <v>284</v>
      </c>
      <c r="Q190" s="81" t="s">
        <v>285</v>
      </c>
      <c r="R190">
        <v>1</v>
      </c>
      <c r="S190" s="80" t="str">
        <f>REPLACE(INDEX(GroupVertices[Group],MATCH(Edges[[#This Row],[Vertex 1]],GroupVertices[Vertex],0)),1,1,"")</f>
        <v>1</v>
      </c>
      <c r="T190" s="80" t="str">
        <f>REPLACE(INDEX(GroupVertices[Group],MATCH(Edges[[#This Row],[Vertex 2]],GroupVertices[Vertex],0)),1,1,"")</f>
        <v>3</v>
      </c>
      <c r="U190" s="34"/>
      <c r="V190" s="34"/>
      <c r="W190" s="34"/>
      <c r="X190" s="34"/>
      <c r="Y190" s="34"/>
      <c r="Z190" s="34"/>
      <c r="AA190" s="34"/>
      <c r="AB190" s="34"/>
      <c r="AC190" s="34"/>
    </row>
    <row r="191" spans="1:29" ht="15">
      <c r="A191" s="66" t="s">
        <v>229</v>
      </c>
      <c r="B191" s="66" t="s">
        <v>228</v>
      </c>
      <c r="C191" s="67" t="s">
        <v>1502</v>
      </c>
      <c r="D191" s="68">
        <v>3</v>
      </c>
      <c r="E191" s="69"/>
      <c r="F191" s="70">
        <v>50</v>
      </c>
      <c r="G191" s="67"/>
      <c r="H191" s="71"/>
      <c r="I191" s="72"/>
      <c r="J191" s="72"/>
      <c r="K191" s="34" t="s">
        <v>65</v>
      </c>
      <c r="L191" s="79">
        <v>191</v>
      </c>
      <c r="M191" s="79"/>
      <c r="N191" s="74"/>
      <c r="O191" s="81" t="s">
        <v>283</v>
      </c>
      <c r="P191" s="81" t="s">
        <v>284</v>
      </c>
      <c r="Q191" s="81" t="s">
        <v>285</v>
      </c>
      <c r="R191">
        <v>1</v>
      </c>
      <c r="S191" s="80" t="str">
        <f>REPLACE(INDEX(GroupVertices[Group],MATCH(Edges[[#This Row],[Vertex 1]],GroupVertices[Vertex],0)),1,1,"")</f>
        <v>1</v>
      </c>
      <c r="T191" s="80" t="str">
        <f>REPLACE(INDEX(GroupVertices[Group],MATCH(Edges[[#This Row],[Vertex 2]],GroupVertices[Vertex],0)),1,1,"")</f>
        <v>1</v>
      </c>
      <c r="U191" s="34"/>
      <c r="V191" s="34"/>
      <c r="W191" s="34"/>
      <c r="X191" s="34"/>
      <c r="Y191" s="34"/>
      <c r="Z191" s="34"/>
      <c r="AA191" s="34"/>
      <c r="AB191" s="34"/>
      <c r="AC191" s="34"/>
    </row>
    <row r="192" spans="1:29" ht="15">
      <c r="A192" s="66" t="s">
        <v>206</v>
      </c>
      <c r="B192" s="66" t="s">
        <v>228</v>
      </c>
      <c r="C192" s="67" t="s">
        <v>1502</v>
      </c>
      <c r="D192" s="68">
        <v>3</v>
      </c>
      <c r="E192" s="69"/>
      <c r="F192" s="70">
        <v>50</v>
      </c>
      <c r="G192" s="67"/>
      <c r="H192" s="71"/>
      <c r="I192" s="72"/>
      <c r="J192" s="72"/>
      <c r="K192" s="34" t="s">
        <v>65</v>
      </c>
      <c r="L192" s="79">
        <v>192</v>
      </c>
      <c r="M192" s="79"/>
      <c r="N192" s="74"/>
      <c r="O192" s="81" t="s">
        <v>283</v>
      </c>
      <c r="P192" s="81" t="s">
        <v>284</v>
      </c>
      <c r="Q192" s="81" t="s">
        <v>285</v>
      </c>
      <c r="R192">
        <v>1</v>
      </c>
      <c r="S192" s="80" t="str">
        <f>REPLACE(INDEX(GroupVertices[Group],MATCH(Edges[[#This Row],[Vertex 1]],GroupVertices[Vertex],0)),1,1,"")</f>
        <v>4</v>
      </c>
      <c r="T192" s="80" t="str">
        <f>REPLACE(INDEX(GroupVertices[Group],MATCH(Edges[[#This Row],[Vertex 2]],GroupVertices[Vertex],0)),1,1,"")</f>
        <v>1</v>
      </c>
      <c r="U192" s="34"/>
      <c r="V192" s="34"/>
      <c r="W192" s="34"/>
      <c r="X192" s="34"/>
      <c r="Y192" s="34"/>
      <c r="Z192" s="34"/>
      <c r="AA192" s="34"/>
      <c r="AB192" s="34"/>
      <c r="AC192" s="34"/>
    </row>
    <row r="193" spans="1:29" ht="15">
      <c r="A193" s="66" t="s">
        <v>210</v>
      </c>
      <c r="B193" s="66" t="s">
        <v>228</v>
      </c>
      <c r="C193" s="67" t="s">
        <v>1502</v>
      </c>
      <c r="D193" s="68">
        <v>3</v>
      </c>
      <c r="E193" s="69"/>
      <c r="F193" s="70">
        <v>50</v>
      </c>
      <c r="G193" s="67"/>
      <c r="H193" s="71"/>
      <c r="I193" s="72"/>
      <c r="J193" s="72"/>
      <c r="K193" s="34" t="s">
        <v>65</v>
      </c>
      <c r="L193" s="79">
        <v>193</v>
      </c>
      <c r="M193" s="79"/>
      <c r="N193" s="74"/>
      <c r="O193" s="81" t="s">
        <v>283</v>
      </c>
      <c r="P193" s="81" t="s">
        <v>284</v>
      </c>
      <c r="Q193" s="81" t="s">
        <v>285</v>
      </c>
      <c r="R193">
        <v>1</v>
      </c>
      <c r="S193" s="80" t="str">
        <f>REPLACE(INDEX(GroupVertices[Group],MATCH(Edges[[#This Row],[Vertex 1]],GroupVertices[Vertex],0)),1,1,"")</f>
        <v>1</v>
      </c>
      <c r="T193" s="80" t="str">
        <f>REPLACE(INDEX(GroupVertices[Group],MATCH(Edges[[#This Row],[Vertex 2]],GroupVertices[Vertex],0)),1,1,"")</f>
        <v>1</v>
      </c>
      <c r="U193" s="34"/>
      <c r="V193" s="34"/>
      <c r="W193" s="34"/>
      <c r="X193" s="34"/>
      <c r="Y193" s="34"/>
      <c r="Z193" s="34"/>
      <c r="AA193" s="34"/>
      <c r="AB193" s="34"/>
      <c r="AC193" s="34"/>
    </row>
    <row r="194" spans="1:29" ht="15">
      <c r="A194" s="66" t="s">
        <v>230</v>
      </c>
      <c r="B194" s="66" t="s">
        <v>228</v>
      </c>
      <c r="C194" s="67" t="s">
        <v>1502</v>
      </c>
      <c r="D194" s="68">
        <v>3</v>
      </c>
      <c r="E194" s="69"/>
      <c r="F194" s="70">
        <v>50</v>
      </c>
      <c r="G194" s="67"/>
      <c r="H194" s="71"/>
      <c r="I194" s="72"/>
      <c r="J194" s="72"/>
      <c r="K194" s="34" t="s">
        <v>65</v>
      </c>
      <c r="L194" s="79">
        <v>194</v>
      </c>
      <c r="M194" s="79"/>
      <c r="N194" s="74"/>
      <c r="O194" s="81" t="s">
        <v>283</v>
      </c>
      <c r="P194" s="81" t="s">
        <v>284</v>
      </c>
      <c r="Q194" s="81" t="s">
        <v>285</v>
      </c>
      <c r="R194">
        <v>1</v>
      </c>
      <c r="S194" s="80" t="str">
        <f>REPLACE(INDEX(GroupVertices[Group],MATCH(Edges[[#This Row],[Vertex 1]],GroupVertices[Vertex],0)),1,1,"")</f>
        <v>1</v>
      </c>
      <c r="T194" s="80" t="str">
        <f>REPLACE(INDEX(GroupVertices[Group],MATCH(Edges[[#This Row],[Vertex 2]],GroupVertices[Vertex],0)),1,1,"")</f>
        <v>1</v>
      </c>
      <c r="U194" s="34"/>
      <c r="V194" s="34"/>
      <c r="W194" s="34"/>
      <c r="X194" s="34"/>
      <c r="Y194" s="34"/>
      <c r="Z194" s="34"/>
      <c r="AA194" s="34"/>
      <c r="AB194" s="34"/>
      <c r="AC194" s="34"/>
    </row>
    <row r="195" spans="1:29" ht="15">
      <c r="A195" s="66" t="s">
        <v>213</v>
      </c>
      <c r="B195" s="66" t="s">
        <v>228</v>
      </c>
      <c r="C195" s="67" t="s">
        <v>1502</v>
      </c>
      <c r="D195" s="68">
        <v>3</v>
      </c>
      <c r="E195" s="69"/>
      <c r="F195" s="70">
        <v>50</v>
      </c>
      <c r="G195" s="67"/>
      <c r="H195" s="71"/>
      <c r="I195" s="72"/>
      <c r="J195" s="72"/>
      <c r="K195" s="34" t="s">
        <v>65</v>
      </c>
      <c r="L195" s="79">
        <v>195</v>
      </c>
      <c r="M195" s="79"/>
      <c r="N195" s="74"/>
      <c r="O195" s="81" t="s">
        <v>283</v>
      </c>
      <c r="P195" s="81" t="s">
        <v>284</v>
      </c>
      <c r="Q195" s="81" t="s">
        <v>285</v>
      </c>
      <c r="R195">
        <v>1</v>
      </c>
      <c r="S195" s="80" t="str">
        <f>REPLACE(INDEX(GroupVertices[Group],MATCH(Edges[[#This Row],[Vertex 1]],GroupVertices[Vertex],0)),1,1,"")</f>
        <v>1</v>
      </c>
      <c r="T195" s="80" t="str">
        <f>REPLACE(INDEX(GroupVertices[Group],MATCH(Edges[[#This Row],[Vertex 2]],GroupVertices[Vertex],0)),1,1,"")</f>
        <v>1</v>
      </c>
      <c r="U195" s="34"/>
      <c r="V195" s="34"/>
      <c r="W195" s="34"/>
      <c r="X195" s="34"/>
      <c r="Y195" s="34"/>
      <c r="Z195" s="34"/>
      <c r="AA195" s="34"/>
      <c r="AB195" s="34"/>
      <c r="AC195" s="34"/>
    </row>
    <row r="196" spans="1:29" ht="15">
      <c r="A196" s="66" t="s">
        <v>231</v>
      </c>
      <c r="B196" s="66" t="s">
        <v>228</v>
      </c>
      <c r="C196" s="67" t="s">
        <v>1502</v>
      </c>
      <c r="D196" s="68">
        <v>3</v>
      </c>
      <c r="E196" s="69"/>
      <c r="F196" s="70">
        <v>50</v>
      </c>
      <c r="G196" s="67"/>
      <c r="H196" s="71"/>
      <c r="I196" s="72"/>
      <c r="J196" s="72"/>
      <c r="K196" s="34" t="s">
        <v>65</v>
      </c>
      <c r="L196" s="79">
        <v>196</v>
      </c>
      <c r="M196" s="79"/>
      <c r="N196" s="74"/>
      <c r="O196" s="81" t="s">
        <v>283</v>
      </c>
      <c r="P196" s="81" t="s">
        <v>284</v>
      </c>
      <c r="Q196" s="81" t="s">
        <v>285</v>
      </c>
      <c r="R196">
        <v>1</v>
      </c>
      <c r="S196" s="80" t="str">
        <f>REPLACE(INDEX(GroupVertices[Group],MATCH(Edges[[#This Row],[Vertex 1]],GroupVertices[Vertex],0)),1,1,"")</f>
        <v>1</v>
      </c>
      <c r="T196" s="80" t="str">
        <f>REPLACE(INDEX(GroupVertices[Group],MATCH(Edges[[#This Row],[Vertex 2]],GroupVertices[Vertex],0)),1,1,"")</f>
        <v>1</v>
      </c>
      <c r="U196" s="34"/>
      <c r="V196" s="34"/>
      <c r="W196" s="34"/>
      <c r="X196" s="34"/>
      <c r="Y196" s="34"/>
      <c r="Z196" s="34"/>
      <c r="AA196" s="34"/>
      <c r="AB196" s="34"/>
      <c r="AC196" s="34"/>
    </row>
    <row r="197" spans="1:29" ht="15">
      <c r="A197" s="66" t="s">
        <v>239</v>
      </c>
      <c r="B197" s="66" t="s">
        <v>228</v>
      </c>
      <c r="C197" s="67" t="s">
        <v>1502</v>
      </c>
      <c r="D197" s="68">
        <v>3</v>
      </c>
      <c r="E197" s="69"/>
      <c r="F197" s="70">
        <v>50</v>
      </c>
      <c r="G197" s="67"/>
      <c r="H197" s="71"/>
      <c r="I197" s="72"/>
      <c r="J197" s="72"/>
      <c r="K197" s="34" t="s">
        <v>65</v>
      </c>
      <c r="L197" s="79">
        <v>197</v>
      </c>
      <c r="M197" s="79"/>
      <c r="N197" s="74"/>
      <c r="O197" s="81" t="s">
        <v>283</v>
      </c>
      <c r="P197" s="81" t="s">
        <v>284</v>
      </c>
      <c r="Q197" s="81" t="s">
        <v>285</v>
      </c>
      <c r="R197">
        <v>1</v>
      </c>
      <c r="S197" s="80" t="str">
        <f>REPLACE(INDEX(GroupVertices[Group],MATCH(Edges[[#This Row],[Vertex 1]],GroupVertices[Vertex],0)),1,1,"")</f>
        <v>1</v>
      </c>
      <c r="T197" s="80" t="str">
        <f>REPLACE(INDEX(GroupVertices[Group],MATCH(Edges[[#This Row],[Vertex 2]],GroupVertices[Vertex],0)),1,1,"")</f>
        <v>1</v>
      </c>
      <c r="U197" s="34"/>
      <c r="V197" s="34"/>
      <c r="W197" s="34"/>
      <c r="X197" s="34"/>
      <c r="Y197" s="34"/>
      <c r="Z197" s="34"/>
      <c r="AA197" s="34"/>
      <c r="AB197" s="34"/>
      <c r="AC197" s="34"/>
    </row>
    <row r="198" spans="1:29" ht="15">
      <c r="A198" s="66" t="s">
        <v>232</v>
      </c>
      <c r="B198" s="66" t="s">
        <v>228</v>
      </c>
      <c r="C198" s="67" t="s">
        <v>1502</v>
      </c>
      <c r="D198" s="68">
        <v>3</v>
      </c>
      <c r="E198" s="69"/>
      <c r="F198" s="70">
        <v>50</v>
      </c>
      <c r="G198" s="67"/>
      <c r="H198" s="71"/>
      <c r="I198" s="72"/>
      <c r="J198" s="72"/>
      <c r="K198" s="34" t="s">
        <v>65</v>
      </c>
      <c r="L198" s="79">
        <v>198</v>
      </c>
      <c r="M198" s="79"/>
      <c r="N198" s="74"/>
      <c r="O198" s="81" t="s">
        <v>283</v>
      </c>
      <c r="P198" s="81" t="s">
        <v>284</v>
      </c>
      <c r="Q198" s="81" t="s">
        <v>285</v>
      </c>
      <c r="R198">
        <v>1</v>
      </c>
      <c r="S198" s="80" t="str">
        <f>REPLACE(INDEX(GroupVertices[Group],MATCH(Edges[[#This Row],[Vertex 1]],GroupVertices[Vertex],0)),1,1,"")</f>
        <v>1</v>
      </c>
      <c r="T198" s="80" t="str">
        <f>REPLACE(INDEX(GroupVertices[Group],MATCH(Edges[[#This Row],[Vertex 2]],GroupVertices[Vertex],0)),1,1,"")</f>
        <v>1</v>
      </c>
      <c r="U198" s="34"/>
      <c r="V198" s="34"/>
      <c r="W198" s="34"/>
      <c r="X198" s="34"/>
      <c r="Y198" s="34"/>
      <c r="Z198" s="34"/>
      <c r="AA198" s="34"/>
      <c r="AB198" s="34"/>
      <c r="AC198" s="34"/>
    </row>
    <row r="199" spans="1:29" ht="15">
      <c r="A199" s="66" t="s">
        <v>214</v>
      </c>
      <c r="B199" s="66" t="s">
        <v>228</v>
      </c>
      <c r="C199" s="67" t="s">
        <v>1502</v>
      </c>
      <c r="D199" s="68">
        <v>3</v>
      </c>
      <c r="E199" s="69"/>
      <c r="F199" s="70">
        <v>50</v>
      </c>
      <c r="G199" s="67"/>
      <c r="H199" s="71"/>
      <c r="I199" s="72"/>
      <c r="J199" s="72"/>
      <c r="K199" s="34" t="s">
        <v>65</v>
      </c>
      <c r="L199" s="79">
        <v>199</v>
      </c>
      <c r="M199" s="79"/>
      <c r="N199" s="74"/>
      <c r="O199" s="81" t="s">
        <v>283</v>
      </c>
      <c r="P199" s="81" t="s">
        <v>284</v>
      </c>
      <c r="Q199" s="81" t="s">
        <v>285</v>
      </c>
      <c r="R199">
        <v>1</v>
      </c>
      <c r="S199" s="80" t="str">
        <f>REPLACE(INDEX(GroupVertices[Group],MATCH(Edges[[#This Row],[Vertex 1]],GroupVertices[Vertex],0)),1,1,"")</f>
        <v>1</v>
      </c>
      <c r="T199" s="80" t="str">
        <f>REPLACE(INDEX(GroupVertices[Group],MATCH(Edges[[#This Row],[Vertex 2]],GroupVertices[Vertex],0)),1,1,"")</f>
        <v>1</v>
      </c>
      <c r="U199" s="34"/>
      <c r="V199" s="34"/>
      <c r="W199" s="34"/>
      <c r="X199" s="34"/>
      <c r="Y199" s="34"/>
      <c r="Z199" s="34"/>
      <c r="AA199" s="34"/>
      <c r="AB199" s="34"/>
      <c r="AC199" s="34"/>
    </row>
    <row r="200" spans="1:29" ht="15">
      <c r="A200" s="66" t="s">
        <v>233</v>
      </c>
      <c r="B200" s="66" t="s">
        <v>228</v>
      </c>
      <c r="C200" s="67" t="s">
        <v>1502</v>
      </c>
      <c r="D200" s="68">
        <v>3</v>
      </c>
      <c r="E200" s="69"/>
      <c r="F200" s="70">
        <v>50</v>
      </c>
      <c r="G200" s="67"/>
      <c r="H200" s="71"/>
      <c r="I200" s="72"/>
      <c r="J200" s="72"/>
      <c r="K200" s="34" t="s">
        <v>65</v>
      </c>
      <c r="L200" s="79">
        <v>200</v>
      </c>
      <c r="M200" s="79"/>
      <c r="N200" s="74"/>
      <c r="O200" s="81" t="s">
        <v>283</v>
      </c>
      <c r="P200" s="81" t="s">
        <v>284</v>
      </c>
      <c r="Q200" s="81" t="s">
        <v>285</v>
      </c>
      <c r="R200">
        <v>1</v>
      </c>
      <c r="S200" s="80" t="str">
        <f>REPLACE(INDEX(GroupVertices[Group],MATCH(Edges[[#This Row],[Vertex 1]],GroupVertices[Vertex],0)),1,1,"")</f>
        <v>1</v>
      </c>
      <c r="T200" s="80" t="str">
        <f>REPLACE(INDEX(GroupVertices[Group],MATCH(Edges[[#This Row],[Vertex 2]],GroupVertices[Vertex],0)),1,1,"")</f>
        <v>1</v>
      </c>
      <c r="U200" s="34"/>
      <c r="V200" s="34"/>
      <c r="W200" s="34"/>
      <c r="X200" s="34"/>
      <c r="Y200" s="34"/>
      <c r="Z200" s="34"/>
      <c r="AA200" s="34"/>
      <c r="AB200" s="34"/>
      <c r="AC200" s="34"/>
    </row>
    <row r="201" spans="1:29" ht="15">
      <c r="A201" s="66" t="s">
        <v>234</v>
      </c>
      <c r="B201" s="66" t="s">
        <v>228</v>
      </c>
      <c r="C201" s="67" t="s">
        <v>1502</v>
      </c>
      <c r="D201" s="68">
        <v>3</v>
      </c>
      <c r="E201" s="69"/>
      <c r="F201" s="70">
        <v>50</v>
      </c>
      <c r="G201" s="67"/>
      <c r="H201" s="71"/>
      <c r="I201" s="72"/>
      <c r="J201" s="72"/>
      <c r="K201" s="34" t="s">
        <v>65</v>
      </c>
      <c r="L201" s="79">
        <v>201</v>
      </c>
      <c r="M201" s="79"/>
      <c r="N201" s="74"/>
      <c r="O201" s="81" t="s">
        <v>283</v>
      </c>
      <c r="P201" s="81" t="s">
        <v>284</v>
      </c>
      <c r="Q201" s="81" t="s">
        <v>285</v>
      </c>
      <c r="R201">
        <v>1</v>
      </c>
      <c r="S201" s="80" t="str">
        <f>REPLACE(INDEX(GroupVertices[Group],MATCH(Edges[[#This Row],[Vertex 1]],GroupVertices[Vertex],0)),1,1,"")</f>
        <v>1</v>
      </c>
      <c r="T201" s="80" t="str">
        <f>REPLACE(INDEX(GroupVertices[Group],MATCH(Edges[[#This Row],[Vertex 2]],GroupVertices[Vertex],0)),1,1,"")</f>
        <v>1</v>
      </c>
      <c r="U201" s="34"/>
      <c r="V201" s="34"/>
      <c r="W201" s="34"/>
      <c r="X201" s="34"/>
      <c r="Y201" s="34"/>
      <c r="Z201" s="34"/>
      <c r="AA201" s="34"/>
      <c r="AB201" s="34"/>
      <c r="AC201" s="34"/>
    </row>
    <row r="202" spans="1:29" ht="15">
      <c r="A202" s="66" t="s">
        <v>235</v>
      </c>
      <c r="B202" s="66" t="s">
        <v>228</v>
      </c>
      <c r="C202" s="67" t="s">
        <v>1502</v>
      </c>
      <c r="D202" s="68">
        <v>3</v>
      </c>
      <c r="E202" s="69"/>
      <c r="F202" s="70">
        <v>50</v>
      </c>
      <c r="G202" s="67"/>
      <c r="H202" s="71"/>
      <c r="I202" s="72"/>
      <c r="J202" s="72"/>
      <c r="K202" s="34" t="s">
        <v>65</v>
      </c>
      <c r="L202" s="79">
        <v>202</v>
      </c>
      <c r="M202" s="79"/>
      <c r="N202" s="74"/>
      <c r="O202" s="81" t="s">
        <v>283</v>
      </c>
      <c r="P202" s="81" t="s">
        <v>284</v>
      </c>
      <c r="Q202" s="81" t="s">
        <v>286</v>
      </c>
      <c r="R202">
        <v>1</v>
      </c>
      <c r="S202" s="80" t="str">
        <f>REPLACE(INDEX(GroupVertices[Group],MATCH(Edges[[#This Row],[Vertex 1]],GroupVertices[Vertex],0)),1,1,"")</f>
        <v>2</v>
      </c>
      <c r="T202" s="80" t="str">
        <f>REPLACE(INDEX(GroupVertices[Group],MATCH(Edges[[#This Row],[Vertex 2]],GroupVertices[Vertex],0)),1,1,"")</f>
        <v>1</v>
      </c>
      <c r="U202" s="34"/>
      <c r="V202" s="34"/>
      <c r="W202" s="34"/>
      <c r="X202" s="34"/>
      <c r="Y202" s="34"/>
      <c r="Z202" s="34"/>
      <c r="AA202" s="34"/>
      <c r="AB202" s="34"/>
      <c r="AC202" s="34"/>
    </row>
    <row r="203" spans="1:29" ht="15">
      <c r="A203" s="66" t="s">
        <v>240</v>
      </c>
      <c r="B203" s="66" t="s">
        <v>217</v>
      </c>
      <c r="C203" s="67" t="s">
        <v>1502</v>
      </c>
      <c r="D203" s="68">
        <v>3</v>
      </c>
      <c r="E203" s="69"/>
      <c r="F203" s="70">
        <v>50</v>
      </c>
      <c r="G203" s="67"/>
      <c r="H203" s="71"/>
      <c r="I203" s="72"/>
      <c r="J203" s="72"/>
      <c r="K203" s="34" t="s">
        <v>65</v>
      </c>
      <c r="L203" s="79">
        <v>203</v>
      </c>
      <c r="M203" s="79"/>
      <c r="N203" s="74"/>
      <c r="O203" s="81" t="s">
        <v>283</v>
      </c>
      <c r="P203" s="81" t="s">
        <v>284</v>
      </c>
      <c r="Q203" s="81" t="s">
        <v>285</v>
      </c>
      <c r="R203">
        <v>1</v>
      </c>
      <c r="S203" s="80" t="str">
        <f>REPLACE(INDEX(GroupVertices[Group],MATCH(Edges[[#This Row],[Vertex 1]],GroupVertices[Vertex],0)),1,1,"")</f>
        <v>1</v>
      </c>
      <c r="T203" s="80" t="str">
        <f>REPLACE(INDEX(GroupVertices[Group],MATCH(Edges[[#This Row],[Vertex 2]],GroupVertices[Vertex],0)),1,1,"")</f>
        <v>3</v>
      </c>
      <c r="U203" s="34"/>
      <c r="V203" s="34"/>
      <c r="W203" s="34"/>
      <c r="X203" s="34"/>
      <c r="Y203" s="34"/>
      <c r="Z203" s="34"/>
      <c r="AA203" s="34"/>
      <c r="AB203" s="34"/>
      <c r="AC203" s="34"/>
    </row>
    <row r="204" spans="1:29" ht="15">
      <c r="A204" s="66" t="s">
        <v>229</v>
      </c>
      <c r="B204" s="66" t="s">
        <v>240</v>
      </c>
      <c r="C204" s="67" t="s">
        <v>1502</v>
      </c>
      <c r="D204" s="68">
        <v>3</v>
      </c>
      <c r="E204" s="69"/>
      <c r="F204" s="70">
        <v>50</v>
      </c>
      <c r="G204" s="67"/>
      <c r="H204" s="71"/>
      <c r="I204" s="72"/>
      <c r="J204" s="72"/>
      <c r="K204" s="34" t="s">
        <v>65</v>
      </c>
      <c r="L204" s="79">
        <v>204</v>
      </c>
      <c r="M204" s="79"/>
      <c r="N204" s="74"/>
      <c r="O204" s="81" t="s">
        <v>283</v>
      </c>
      <c r="P204" s="81" t="s">
        <v>284</v>
      </c>
      <c r="Q204" s="81" t="s">
        <v>285</v>
      </c>
      <c r="R204">
        <v>1</v>
      </c>
      <c r="S204" s="80" t="str">
        <f>REPLACE(INDEX(GroupVertices[Group],MATCH(Edges[[#This Row],[Vertex 1]],GroupVertices[Vertex],0)),1,1,"")</f>
        <v>1</v>
      </c>
      <c r="T204" s="80" t="str">
        <f>REPLACE(INDEX(GroupVertices[Group],MATCH(Edges[[#This Row],[Vertex 2]],GroupVertices[Vertex],0)),1,1,"")</f>
        <v>1</v>
      </c>
      <c r="U204" s="34"/>
      <c r="V204" s="34"/>
      <c r="W204" s="34"/>
      <c r="X204" s="34"/>
      <c r="Y204" s="34"/>
      <c r="Z204" s="34"/>
      <c r="AA204" s="34"/>
      <c r="AB204" s="34"/>
      <c r="AC204" s="34"/>
    </row>
    <row r="205" spans="1:29" ht="15">
      <c r="A205" s="66" t="s">
        <v>210</v>
      </c>
      <c r="B205" s="66" t="s">
        <v>240</v>
      </c>
      <c r="C205" s="67" t="s">
        <v>1502</v>
      </c>
      <c r="D205" s="68">
        <v>3</v>
      </c>
      <c r="E205" s="69"/>
      <c r="F205" s="70">
        <v>50</v>
      </c>
      <c r="G205" s="67"/>
      <c r="H205" s="71"/>
      <c r="I205" s="72"/>
      <c r="J205" s="72"/>
      <c r="K205" s="34" t="s">
        <v>65</v>
      </c>
      <c r="L205" s="79">
        <v>205</v>
      </c>
      <c r="M205" s="79"/>
      <c r="N205" s="74"/>
      <c r="O205" s="81" t="s">
        <v>283</v>
      </c>
      <c r="P205" s="81" t="s">
        <v>284</v>
      </c>
      <c r="Q205" s="81" t="s">
        <v>285</v>
      </c>
      <c r="R205">
        <v>1</v>
      </c>
      <c r="S205" s="80" t="str">
        <f>REPLACE(INDEX(GroupVertices[Group],MATCH(Edges[[#This Row],[Vertex 1]],GroupVertices[Vertex],0)),1,1,"")</f>
        <v>1</v>
      </c>
      <c r="T205" s="80" t="str">
        <f>REPLACE(INDEX(GroupVertices[Group],MATCH(Edges[[#This Row],[Vertex 2]],GroupVertices[Vertex],0)),1,1,"")</f>
        <v>1</v>
      </c>
      <c r="U205" s="34"/>
      <c r="V205" s="34"/>
      <c r="W205" s="34"/>
      <c r="X205" s="34"/>
      <c r="Y205" s="34"/>
      <c r="Z205" s="34"/>
      <c r="AA205" s="34"/>
      <c r="AB205" s="34"/>
      <c r="AC205" s="34"/>
    </row>
    <row r="206" spans="1:29" ht="15">
      <c r="A206" s="66" t="s">
        <v>213</v>
      </c>
      <c r="B206" s="66" t="s">
        <v>240</v>
      </c>
      <c r="C206" s="67" t="s">
        <v>1502</v>
      </c>
      <c r="D206" s="68">
        <v>3</v>
      </c>
      <c r="E206" s="69"/>
      <c r="F206" s="70">
        <v>50</v>
      </c>
      <c r="G206" s="67"/>
      <c r="H206" s="71"/>
      <c r="I206" s="72"/>
      <c r="J206" s="72"/>
      <c r="K206" s="34" t="s">
        <v>65</v>
      </c>
      <c r="L206" s="79">
        <v>206</v>
      </c>
      <c r="M206" s="79"/>
      <c r="N206" s="74"/>
      <c r="O206" s="81" t="s">
        <v>283</v>
      </c>
      <c r="P206" s="81" t="s">
        <v>284</v>
      </c>
      <c r="Q206" s="81" t="s">
        <v>285</v>
      </c>
      <c r="R206">
        <v>1</v>
      </c>
      <c r="S206" s="80" t="str">
        <f>REPLACE(INDEX(GroupVertices[Group],MATCH(Edges[[#This Row],[Vertex 1]],GroupVertices[Vertex],0)),1,1,"")</f>
        <v>1</v>
      </c>
      <c r="T206" s="80" t="str">
        <f>REPLACE(INDEX(GroupVertices[Group],MATCH(Edges[[#This Row],[Vertex 2]],GroupVertices[Vertex],0)),1,1,"")</f>
        <v>1</v>
      </c>
      <c r="U206" s="34"/>
      <c r="V206" s="34"/>
      <c r="W206" s="34"/>
      <c r="X206" s="34"/>
      <c r="Y206" s="34"/>
      <c r="Z206" s="34"/>
      <c r="AA206" s="34"/>
      <c r="AB206" s="34"/>
      <c r="AC206" s="34"/>
    </row>
    <row r="207" spans="1:29" ht="15">
      <c r="A207" s="66" t="s">
        <v>214</v>
      </c>
      <c r="B207" s="66" t="s">
        <v>240</v>
      </c>
      <c r="C207" s="67" t="s">
        <v>1502</v>
      </c>
      <c r="D207" s="68">
        <v>3</v>
      </c>
      <c r="E207" s="69"/>
      <c r="F207" s="70">
        <v>50</v>
      </c>
      <c r="G207" s="67"/>
      <c r="H207" s="71"/>
      <c r="I207" s="72"/>
      <c r="J207" s="72"/>
      <c r="K207" s="34" t="s">
        <v>65</v>
      </c>
      <c r="L207" s="79">
        <v>207</v>
      </c>
      <c r="M207" s="79"/>
      <c r="N207" s="74"/>
      <c r="O207" s="81" t="s">
        <v>283</v>
      </c>
      <c r="P207" s="81" t="s">
        <v>284</v>
      </c>
      <c r="Q207" s="81" t="s">
        <v>285</v>
      </c>
      <c r="R207">
        <v>1</v>
      </c>
      <c r="S207" s="80" t="str">
        <f>REPLACE(INDEX(GroupVertices[Group],MATCH(Edges[[#This Row],[Vertex 1]],GroupVertices[Vertex],0)),1,1,"")</f>
        <v>1</v>
      </c>
      <c r="T207" s="80" t="str">
        <f>REPLACE(INDEX(GroupVertices[Group],MATCH(Edges[[#This Row],[Vertex 2]],GroupVertices[Vertex],0)),1,1,"")</f>
        <v>1</v>
      </c>
      <c r="U207" s="34"/>
      <c r="V207" s="34"/>
      <c r="W207" s="34"/>
      <c r="X207" s="34"/>
      <c r="Y207" s="34"/>
      <c r="Z207" s="34"/>
      <c r="AA207" s="34"/>
      <c r="AB207" s="34"/>
      <c r="AC207" s="34"/>
    </row>
    <row r="208" spans="1:29" ht="15">
      <c r="A208" s="66" t="s">
        <v>235</v>
      </c>
      <c r="B208" s="66" t="s">
        <v>240</v>
      </c>
      <c r="C208" s="67" t="s">
        <v>1502</v>
      </c>
      <c r="D208" s="68">
        <v>3</v>
      </c>
      <c r="E208" s="69"/>
      <c r="F208" s="70">
        <v>50</v>
      </c>
      <c r="G208" s="67"/>
      <c r="H208" s="71"/>
      <c r="I208" s="72"/>
      <c r="J208" s="72"/>
      <c r="K208" s="34" t="s">
        <v>65</v>
      </c>
      <c r="L208" s="79">
        <v>208</v>
      </c>
      <c r="M208" s="79"/>
      <c r="N208" s="74"/>
      <c r="O208" s="81" t="s">
        <v>283</v>
      </c>
      <c r="P208" s="81" t="s">
        <v>284</v>
      </c>
      <c r="Q208" s="81" t="s">
        <v>286</v>
      </c>
      <c r="R208">
        <v>1</v>
      </c>
      <c r="S208" s="80" t="str">
        <f>REPLACE(INDEX(GroupVertices[Group],MATCH(Edges[[#This Row],[Vertex 1]],GroupVertices[Vertex],0)),1,1,"")</f>
        <v>2</v>
      </c>
      <c r="T208" s="80" t="str">
        <f>REPLACE(INDEX(GroupVertices[Group],MATCH(Edges[[#This Row],[Vertex 2]],GroupVertices[Vertex],0)),1,1,"")</f>
        <v>1</v>
      </c>
      <c r="U208" s="34"/>
      <c r="V208" s="34"/>
      <c r="W208" s="34"/>
      <c r="X208" s="34"/>
      <c r="Y208" s="34"/>
      <c r="Z208" s="34"/>
      <c r="AA208" s="34"/>
      <c r="AB208" s="34"/>
      <c r="AC208" s="34"/>
    </row>
    <row r="209" spans="1:29" ht="15">
      <c r="A209" s="66" t="s">
        <v>212</v>
      </c>
      <c r="B209" s="66" t="s">
        <v>235</v>
      </c>
      <c r="C209" s="67" t="s">
        <v>1502</v>
      </c>
      <c r="D209" s="68">
        <v>3</v>
      </c>
      <c r="E209" s="69"/>
      <c r="F209" s="70">
        <v>50</v>
      </c>
      <c r="G209" s="67"/>
      <c r="H209" s="71"/>
      <c r="I209" s="72"/>
      <c r="J209" s="72"/>
      <c r="K209" s="34" t="s">
        <v>66</v>
      </c>
      <c r="L209" s="79">
        <v>209</v>
      </c>
      <c r="M209" s="79"/>
      <c r="N209" s="74"/>
      <c r="O209" s="81" t="s">
        <v>283</v>
      </c>
      <c r="P209" s="81" t="s">
        <v>284</v>
      </c>
      <c r="Q209" s="81" t="s">
        <v>285</v>
      </c>
      <c r="R209">
        <v>1</v>
      </c>
      <c r="S209" s="80" t="str">
        <f>REPLACE(INDEX(GroupVertices[Group],MATCH(Edges[[#This Row],[Vertex 1]],GroupVertices[Vertex],0)),1,1,"")</f>
        <v>1</v>
      </c>
      <c r="T209" s="80" t="str">
        <f>REPLACE(INDEX(GroupVertices[Group],MATCH(Edges[[#This Row],[Vertex 2]],GroupVertices[Vertex],0)),1,1,"")</f>
        <v>2</v>
      </c>
      <c r="U209" s="34"/>
      <c r="V209" s="34"/>
      <c r="W209" s="34"/>
      <c r="X209" s="34"/>
      <c r="Y209" s="34"/>
      <c r="Z209" s="34"/>
      <c r="AA209" s="34"/>
      <c r="AB209" s="34"/>
      <c r="AC209" s="34"/>
    </row>
    <row r="210" spans="1:29" ht="15">
      <c r="A210" s="66" t="s">
        <v>212</v>
      </c>
      <c r="B210" s="66" t="s">
        <v>242</v>
      </c>
      <c r="C210" s="67" t="s">
        <v>1502</v>
      </c>
      <c r="D210" s="68">
        <v>3</v>
      </c>
      <c r="E210" s="69"/>
      <c r="F210" s="70">
        <v>50</v>
      </c>
      <c r="G210" s="67"/>
      <c r="H210" s="71"/>
      <c r="I210" s="72"/>
      <c r="J210" s="72"/>
      <c r="K210" s="34" t="s">
        <v>66</v>
      </c>
      <c r="L210" s="79">
        <v>210</v>
      </c>
      <c r="M210" s="79"/>
      <c r="N210" s="74"/>
      <c r="O210" s="81" t="s">
        <v>283</v>
      </c>
      <c r="P210" s="81" t="s">
        <v>284</v>
      </c>
      <c r="Q210" s="81" t="s">
        <v>285</v>
      </c>
      <c r="R210">
        <v>1</v>
      </c>
      <c r="S210" s="80" t="str">
        <f>REPLACE(INDEX(GroupVertices[Group],MATCH(Edges[[#This Row],[Vertex 1]],GroupVertices[Vertex],0)),1,1,"")</f>
        <v>1</v>
      </c>
      <c r="T210" s="80" t="str">
        <f>REPLACE(INDEX(GroupVertices[Group],MATCH(Edges[[#This Row],[Vertex 2]],GroupVertices[Vertex],0)),1,1,"")</f>
        <v>2</v>
      </c>
      <c r="U210" s="34"/>
      <c r="V210" s="34"/>
      <c r="W210" s="34"/>
      <c r="X210" s="34"/>
      <c r="Y210" s="34"/>
      <c r="Z210" s="34"/>
      <c r="AA210" s="34"/>
      <c r="AB210" s="34"/>
      <c r="AC210" s="34"/>
    </row>
    <row r="211" spans="1:29" ht="15">
      <c r="A211" s="66" t="s">
        <v>212</v>
      </c>
      <c r="B211" s="66" t="s">
        <v>204</v>
      </c>
      <c r="C211" s="67" t="s">
        <v>1502</v>
      </c>
      <c r="D211" s="68">
        <v>3</v>
      </c>
      <c r="E211" s="69"/>
      <c r="F211" s="70">
        <v>50</v>
      </c>
      <c r="G211" s="67"/>
      <c r="H211" s="71"/>
      <c r="I211" s="72"/>
      <c r="J211" s="72"/>
      <c r="K211" s="34" t="s">
        <v>66</v>
      </c>
      <c r="L211" s="79">
        <v>211</v>
      </c>
      <c r="M211" s="79"/>
      <c r="N211" s="74"/>
      <c r="O211" s="81" t="s">
        <v>283</v>
      </c>
      <c r="P211" s="81" t="s">
        <v>284</v>
      </c>
      <c r="Q211" s="81" t="s">
        <v>285</v>
      </c>
      <c r="R211">
        <v>1</v>
      </c>
      <c r="S211" s="80" t="str">
        <f>REPLACE(INDEX(GroupVertices[Group],MATCH(Edges[[#This Row],[Vertex 1]],GroupVertices[Vertex],0)),1,1,"")</f>
        <v>1</v>
      </c>
      <c r="T211" s="80" t="str">
        <f>REPLACE(INDEX(GroupVertices[Group],MATCH(Edges[[#This Row],[Vertex 2]],GroupVertices[Vertex],0)),1,1,"")</f>
        <v>1</v>
      </c>
      <c r="U211" s="34"/>
      <c r="V211" s="34"/>
      <c r="W211" s="34"/>
      <c r="X211" s="34"/>
      <c r="Y211" s="34"/>
      <c r="Z211" s="34"/>
      <c r="AA211" s="34"/>
      <c r="AB211" s="34"/>
      <c r="AC211" s="34"/>
    </row>
    <row r="212" spans="1:29" ht="15">
      <c r="A212" s="66" t="s">
        <v>212</v>
      </c>
      <c r="B212" s="66" t="s">
        <v>205</v>
      </c>
      <c r="C212" s="67" t="s">
        <v>1502</v>
      </c>
      <c r="D212" s="68">
        <v>3</v>
      </c>
      <c r="E212" s="69"/>
      <c r="F212" s="70">
        <v>50</v>
      </c>
      <c r="G212" s="67"/>
      <c r="H212" s="71"/>
      <c r="I212" s="72"/>
      <c r="J212" s="72"/>
      <c r="K212" s="34" t="s">
        <v>66</v>
      </c>
      <c r="L212" s="79">
        <v>212</v>
      </c>
      <c r="M212" s="79"/>
      <c r="N212" s="74"/>
      <c r="O212" s="81" t="s">
        <v>283</v>
      </c>
      <c r="P212" s="81" t="s">
        <v>284</v>
      </c>
      <c r="Q212" s="81" t="s">
        <v>285</v>
      </c>
      <c r="R212">
        <v>1</v>
      </c>
      <c r="S212" s="80" t="str">
        <f>REPLACE(INDEX(GroupVertices[Group],MATCH(Edges[[#This Row],[Vertex 1]],GroupVertices[Vertex],0)),1,1,"")</f>
        <v>1</v>
      </c>
      <c r="T212" s="80" t="str">
        <f>REPLACE(INDEX(GroupVertices[Group],MATCH(Edges[[#This Row],[Vertex 2]],GroupVertices[Vertex],0)),1,1,"")</f>
        <v>3</v>
      </c>
      <c r="U212" s="34"/>
      <c r="V212" s="34"/>
      <c r="W212" s="34"/>
      <c r="X212" s="34"/>
      <c r="Y212" s="34"/>
      <c r="Z212" s="34"/>
      <c r="AA212" s="34"/>
      <c r="AB212" s="34"/>
      <c r="AC212" s="34"/>
    </row>
    <row r="213" spans="1:29" ht="15">
      <c r="A213" s="66" t="s">
        <v>212</v>
      </c>
      <c r="B213" s="66" t="s">
        <v>206</v>
      </c>
      <c r="C213" s="67" t="s">
        <v>1502</v>
      </c>
      <c r="D213" s="68">
        <v>3</v>
      </c>
      <c r="E213" s="69"/>
      <c r="F213" s="70">
        <v>50</v>
      </c>
      <c r="G213" s="67"/>
      <c r="H213" s="71"/>
      <c r="I213" s="72"/>
      <c r="J213" s="72"/>
      <c r="K213" s="34" t="s">
        <v>66</v>
      </c>
      <c r="L213" s="79">
        <v>213</v>
      </c>
      <c r="M213" s="79"/>
      <c r="N213" s="74"/>
      <c r="O213" s="81" t="s">
        <v>283</v>
      </c>
      <c r="P213" s="81" t="s">
        <v>284</v>
      </c>
      <c r="Q213" s="81" t="s">
        <v>285</v>
      </c>
      <c r="R213">
        <v>1</v>
      </c>
      <c r="S213" s="80" t="str">
        <f>REPLACE(INDEX(GroupVertices[Group],MATCH(Edges[[#This Row],[Vertex 1]],GroupVertices[Vertex],0)),1,1,"")</f>
        <v>1</v>
      </c>
      <c r="T213" s="80" t="str">
        <f>REPLACE(INDEX(GroupVertices[Group],MATCH(Edges[[#This Row],[Vertex 2]],GroupVertices[Vertex],0)),1,1,"")</f>
        <v>4</v>
      </c>
      <c r="U213" s="34"/>
      <c r="V213" s="34"/>
      <c r="W213" s="34"/>
      <c r="X213" s="34"/>
      <c r="Y213" s="34"/>
      <c r="Z213" s="34"/>
      <c r="AA213" s="34"/>
      <c r="AB213" s="34"/>
      <c r="AC213" s="34"/>
    </row>
    <row r="214" spans="1:29" ht="15">
      <c r="A214" s="66" t="s">
        <v>212</v>
      </c>
      <c r="B214" s="66" t="s">
        <v>210</v>
      </c>
      <c r="C214" s="67" t="s">
        <v>1502</v>
      </c>
      <c r="D214" s="68">
        <v>3</v>
      </c>
      <c r="E214" s="69"/>
      <c r="F214" s="70">
        <v>50</v>
      </c>
      <c r="G214" s="67"/>
      <c r="H214" s="71"/>
      <c r="I214" s="72"/>
      <c r="J214" s="72"/>
      <c r="K214" s="34" t="s">
        <v>66</v>
      </c>
      <c r="L214" s="79">
        <v>214</v>
      </c>
      <c r="M214" s="79"/>
      <c r="N214" s="74"/>
      <c r="O214" s="81" t="s">
        <v>283</v>
      </c>
      <c r="P214" s="81" t="s">
        <v>284</v>
      </c>
      <c r="Q214" s="81" t="s">
        <v>285</v>
      </c>
      <c r="R214">
        <v>1</v>
      </c>
      <c r="S214" s="80" t="str">
        <f>REPLACE(INDEX(GroupVertices[Group],MATCH(Edges[[#This Row],[Vertex 1]],GroupVertices[Vertex],0)),1,1,"")</f>
        <v>1</v>
      </c>
      <c r="T214" s="80" t="str">
        <f>REPLACE(INDEX(GroupVertices[Group],MATCH(Edges[[#This Row],[Vertex 2]],GroupVertices[Vertex],0)),1,1,"")</f>
        <v>1</v>
      </c>
      <c r="U214" s="34"/>
      <c r="V214" s="34"/>
      <c r="W214" s="34"/>
      <c r="X214" s="34"/>
      <c r="Y214" s="34"/>
      <c r="Z214" s="34"/>
      <c r="AA214" s="34"/>
      <c r="AB214" s="34"/>
      <c r="AC214" s="34"/>
    </row>
    <row r="215" spans="1:29" ht="15">
      <c r="A215" s="66" t="s">
        <v>213</v>
      </c>
      <c r="B215" s="66" t="s">
        <v>212</v>
      </c>
      <c r="C215" s="67" t="s">
        <v>1503</v>
      </c>
      <c r="D215" s="68">
        <v>10</v>
      </c>
      <c r="E215" s="69"/>
      <c r="F215" s="70">
        <v>20</v>
      </c>
      <c r="G215" s="67"/>
      <c r="H215" s="71"/>
      <c r="I215" s="72"/>
      <c r="J215" s="72"/>
      <c r="K215" s="34" t="s">
        <v>65</v>
      </c>
      <c r="L215" s="79">
        <v>215</v>
      </c>
      <c r="M215" s="79"/>
      <c r="N215" s="74"/>
      <c r="O215" s="81" t="s">
        <v>283</v>
      </c>
      <c r="P215" s="81" t="s">
        <v>284</v>
      </c>
      <c r="Q215" s="81" t="s">
        <v>285</v>
      </c>
      <c r="R215">
        <v>2</v>
      </c>
      <c r="S215" s="80" t="str">
        <f>REPLACE(INDEX(GroupVertices[Group],MATCH(Edges[[#This Row],[Vertex 1]],GroupVertices[Vertex],0)),1,1,"")</f>
        <v>1</v>
      </c>
      <c r="T215" s="80" t="str">
        <f>REPLACE(INDEX(GroupVertices[Group],MATCH(Edges[[#This Row],[Vertex 2]],GroupVertices[Vertex],0)),1,1,"")</f>
        <v>1</v>
      </c>
      <c r="U215" s="34"/>
      <c r="V215" s="34"/>
      <c r="W215" s="34"/>
      <c r="X215" s="34"/>
      <c r="Y215" s="34"/>
      <c r="Z215" s="34"/>
      <c r="AA215" s="34"/>
      <c r="AB215" s="34"/>
      <c r="AC215" s="34"/>
    </row>
    <row r="216" spans="1:29" ht="15">
      <c r="A216" s="66" t="s">
        <v>214</v>
      </c>
      <c r="B216" s="66" t="s">
        <v>212</v>
      </c>
      <c r="C216" s="67" t="s">
        <v>1503</v>
      </c>
      <c r="D216" s="68">
        <v>10</v>
      </c>
      <c r="E216" s="69"/>
      <c r="F216" s="70">
        <v>20</v>
      </c>
      <c r="G216" s="67"/>
      <c r="H216" s="71"/>
      <c r="I216" s="72"/>
      <c r="J216" s="72"/>
      <c r="K216" s="34" t="s">
        <v>65</v>
      </c>
      <c r="L216" s="79">
        <v>216</v>
      </c>
      <c r="M216" s="79"/>
      <c r="N216" s="74"/>
      <c r="O216" s="81" t="s">
        <v>283</v>
      </c>
      <c r="P216" s="81" t="s">
        <v>284</v>
      </c>
      <c r="Q216" s="81" t="s">
        <v>285</v>
      </c>
      <c r="R216">
        <v>2</v>
      </c>
      <c r="S216" s="80" t="str">
        <f>REPLACE(INDEX(GroupVertices[Group],MATCH(Edges[[#This Row],[Vertex 1]],GroupVertices[Vertex],0)),1,1,"")</f>
        <v>1</v>
      </c>
      <c r="T216" s="80" t="str">
        <f>REPLACE(INDEX(GroupVertices[Group],MATCH(Edges[[#This Row],[Vertex 2]],GroupVertices[Vertex],0)),1,1,"")</f>
        <v>1</v>
      </c>
      <c r="U216" s="34"/>
      <c r="V216" s="34"/>
      <c r="W216" s="34"/>
      <c r="X216" s="34"/>
      <c r="Y216" s="34"/>
      <c r="Z216" s="34"/>
      <c r="AA216" s="34"/>
      <c r="AB216" s="34"/>
      <c r="AC216" s="34"/>
    </row>
    <row r="217" spans="1:29" ht="15">
      <c r="A217" s="66" t="s">
        <v>215</v>
      </c>
      <c r="B217" s="66" t="s">
        <v>212</v>
      </c>
      <c r="C217" s="67" t="s">
        <v>1503</v>
      </c>
      <c r="D217" s="68">
        <v>10</v>
      </c>
      <c r="E217" s="69"/>
      <c r="F217" s="70">
        <v>20</v>
      </c>
      <c r="G217" s="67"/>
      <c r="H217" s="71"/>
      <c r="I217" s="72"/>
      <c r="J217" s="72"/>
      <c r="K217" s="34" t="s">
        <v>65</v>
      </c>
      <c r="L217" s="79">
        <v>217</v>
      </c>
      <c r="M217" s="79"/>
      <c r="N217" s="74"/>
      <c r="O217" s="81" t="s">
        <v>283</v>
      </c>
      <c r="P217" s="81" t="s">
        <v>284</v>
      </c>
      <c r="Q217" s="81" t="s">
        <v>285</v>
      </c>
      <c r="R217">
        <v>2</v>
      </c>
      <c r="S217" s="80" t="str">
        <f>REPLACE(INDEX(GroupVertices[Group],MATCH(Edges[[#This Row],[Vertex 1]],GroupVertices[Vertex],0)),1,1,"")</f>
        <v>1</v>
      </c>
      <c r="T217" s="80" t="str">
        <f>REPLACE(INDEX(GroupVertices[Group],MATCH(Edges[[#This Row],[Vertex 2]],GroupVertices[Vertex],0)),1,1,"")</f>
        <v>1</v>
      </c>
      <c r="U217" s="34"/>
      <c r="V217" s="34"/>
      <c r="W217" s="34"/>
      <c r="X217" s="34"/>
      <c r="Y217" s="34"/>
      <c r="Z217" s="34"/>
      <c r="AA217" s="34"/>
      <c r="AB217" s="34"/>
      <c r="AC217" s="34"/>
    </row>
    <row r="218" spans="1:29" ht="15">
      <c r="A218" s="66" t="s">
        <v>241</v>
      </c>
      <c r="B218" s="66" t="s">
        <v>212</v>
      </c>
      <c r="C218" s="67" t="s">
        <v>1503</v>
      </c>
      <c r="D218" s="68">
        <v>10</v>
      </c>
      <c r="E218" s="69"/>
      <c r="F218" s="70">
        <v>20</v>
      </c>
      <c r="G218" s="67"/>
      <c r="H218" s="71"/>
      <c r="I218" s="72"/>
      <c r="J218" s="72"/>
      <c r="K218" s="34" t="s">
        <v>65</v>
      </c>
      <c r="L218" s="79">
        <v>218</v>
      </c>
      <c r="M218" s="79"/>
      <c r="N218" s="74"/>
      <c r="O218" s="81" t="s">
        <v>283</v>
      </c>
      <c r="P218" s="81" t="s">
        <v>284</v>
      </c>
      <c r="Q218" s="81" t="s">
        <v>285</v>
      </c>
      <c r="R218">
        <v>2</v>
      </c>
      <c r="S218" s="80" t="str">
        <f>REPLACE(INDEX(GroupVertices[Group],MATCH(Edges[[#This Row],[Vertex 1]],GroupVertices[Vertex],0)),1,1,"")</f>
        <v>1</v>
      </c>
      <c r="T218" s="80" t="str">
        <f>REPLACE(INDEX(GroupVertices[Group],MATCH(Edges[[#This Row],[Vertex 2]],GroupVertices[Vertex],0)),1,1,"")</f>
        <v>1</v>
      </c>
      <c r="U218" s="34"/>
      <c r="V218" s="34"/>
      <c r="W218" s="34"/>
      <c r="X218" s="34"/>
      <c r="Y218" s="34"/>
      <c r="Z218" s="34"/>
      <c r="AA218" s="34"/>
      <c r="AB218" s="34"/>
      <c r="AC218" s="34"/>
    </row>
    <row r="219" spans="1:29" ht="15">
      <c r="A219" s="66" t="s">
        <v>217</v>
      </c>
      <c r="B219" s="66" t="s">
        <v>212</v>
      </c>
      <c r="C219" s="67" t="s">
        <v>1502</v>
      </c>
      <c r="D219" s="68">
        <v>3</v>
      </c>
      <c r="E219" s="69"/>
      <c r="F219" s="70">
        <v>50</v>
      </c>
      <c r="G219" s="67"/>
      <c r="H219" s="71"/>
      <c r="I219" s="72"/>
      <c r="J219" s="72"/>
      <c r="K219" s="34" t="s">
        <v>66</v>
      </c>
      <c r="L219" s="79">
        <v>219</v>
      </c>
      <c r="M219" s="79"/>
      <c r="N219" s="74"/>
      <c r="O219" s="81" t="s">
        <v>283</v>
      </c>
      <c r="P219" s="81" t="s">
        <v>284</v>
      </c>
      <c r="Q219" s="81" t="s">
        <v>286</v>
      </c>
      <c r="R219">
        <v>1</v>
      </c>
      <c r="S219" s="80" t="str">
        <f>REPLACE(INDEX(GroupVertices[Group],MATCH(Edges[[#This Row],[Vertex 1]],GroupVertices[Vertex],0)),1,1,"")</f>
        <v>3</v>
      </c>
      <c r="T219" s="80" t="str">
        <f>REPLACE(INDEX(GroupVertices[Group],MATCH(Edges[[#This Row],[Vertex 2]],GroupVertices[Vertex],0)),1,1,"")</f>
        <v>1</v>
      </c>
      <c r="U219" s="34"/>
      <c r="V219" s="34"/>
      <c r="W219" s="34"/>
      <c r="X219" s="34"/>
      <c r="Y219" s="34"/>
      <c r="Z219" s="34"/>
      <c r="AA219" s="34"/>
      <c r="AB219" s="34"/>
      <c r="AC219" s="34"/>
    </row>
    <row r="220" spans="1:29" ht="15">
      <c r="A220" s="66" t="s">
        <v>212</v>
      </c>
      <c r="B220" s="66" t="s">
        <v>217</v>
      </c>
      <c r="C220" s="67" t="s">
        <v>1502</v>
      </c>
      <c r="D220" s="68">
        <v>3</v>
      </c>
      <c r="E220" s="69"/>
      <c r="F220" s="70">
        <v>50</v>
      </c>
      <c r="G220" s="67"/>
      <c r="H220" s="71"/>
      <c r="I220" s="72"/>
      <c r="J220" s="72"/>
      <c r="K220" s="34" t="s">
        <v>66</v>
      </c>
      <c r="L220" s="79">
        <v>220</v>
      </c>
      <c r="M220" s="79"/>
      <c r="N220" s="74"/>
      <c r="O220" s="81" t="s">
        <v>283</v>
      </c>
      <c r="P220" s="81" t="s">
        <v>284</v>
      </c>
      <c r="Q220" s="81" t="s">
        <v>285</v>
      </c>
      <c r="R220">
        <v>1</v>
      </c>
      <c r="S220" s="80" t="str">
        <f>REPLACE(INDEX(GroupVertices[Group],MATCH(Edges[[#This Row],[Vertex 1]],GroupVertices[Vertex],0)),1,1,"")</f>
        <v>1</v>
      </c>
      <c r="T220" s="80" t="str">
        <f>REPLACE(INDEX(GroupVertices[Group],MATCH(Edges[[#This Row],[Vertex 2]],GroupVertices[Vertex],0)),1,1,"")</f>
        <v>3</v>
      </c>
      <c r="U220" s="34"/>
      <c r="V220" s="34"/>
      <c r="W220" s="34"/>
      <c r="X220" s="34"/>
      <c r="Y220" s="34"/>
      <c r="Z220" s="34"/>
      <c r="AA220" s="34"/>
      <c r="AB220" s="34"/>
      <c r="AC220" s="34"/>
    </row>
    <row r="221" spans="1:29" ht="15">
      <c r="A221" s="66" t="s">
        <v>229</v>
      </c>
      <c r="B221" s="66" t="s">
        <v>212</v>
      </c>
      <c r="C221" s="67" t="s">
        <v>1502</v>
      </c>
      <c r="D221" s="68">
        <v>3</v>
      </c>
      <c r="E221" s="69"/>
      <c r="F221" s="70">
        <v>50</v>
      </c>
      <c r="G221" s="67"/>
      <c r="H221" s="71"/>
      <c r="I221" s="72"/>
      <c r="J221" s="72"/>
      <c r="K221" s="34" t="s">
        <v>65</v>
      </c>
      <c r="L221" s="79">
        <v>221</v>
      </c>
      <c r="M221" s="79"/>
      <c r="N221" s="74"/>
      <c r="O221" s="81" t="s">
        <v>283</v>
      </c>
      <c r="P221" s="81" t="s">
        <v>284</v>
      </c>
      <c r="Q221" s="81" t="s">
        <v>285</v>
      </c>
      <c r="R221">
        <v>1</v>
      </c>
      <c r="S221" s="80" t="str">
        <f>REPLACE(INDEX(GroupVertices[Group],MATCH(Edges[[#This Row],[Vertex 1]],GroupVertices[Vertex],0)),1,1,"")</f>
        <v>1</v>
      </c>
      <c r="T221" s="80" t="str">
        <f>REPLACE(INDEX(GroupVertices[Group],MATCH(Edges[[#This Row],[Vertex 2]],GroupVertices[Vertex],0)),1,1,"")</f>
        <v>1</v>
      </c>
      <c r="U221" s="34"/>
      <c r="V221" s="34"/>
      <c r="W221" s="34"/>
      <c r="X221" s="34"/>
      <c r="Y221" s="34"/>
      <c r="Z221" s="34"/>
      <c r="AA221" s="34"/>
      <c r="AB221" s="34"/>
      <c r="AC221" s="34"/>
    </row>
    <row r="222" spans="1:29" ht="15">
      <c r="A222" s="66" t="s">
        <v>206</v>
      </c>
      <c r="B222" s="66" t="s">
        <v>212</v>
      </c>
      <c r="C222" s="67" t="s">
        <v>1502</v>
      </c>
      <c r="D222" s="68">
        <v>3</v>
      </c>
      <c r="E222" s="69"/>
      <c r="F222" s="70">
        <v>50</v>
      </c>
      <c r="G222" s="67"/>
      <c r="H222" s="71"/>
      <c r="I222" s="72"/>
      <c r="J222" s="72"/>
      <c r="K222" s="34" t="s">
        <v>66</v>
      </c>
      <c r="L222" s="79">
        <v>222</v>
      </c>
      <c r="M222" s="79"/>
      <c r="N222" s="74"/>
      <c r="O222" s="81" t="s">
        <v>283</v>
      </c>
      <c r="P222" s="81" t="s">
        <v>284</v>
      </c>
      <c r="Q222" s="81" t="s">
        <v>285</v>
      </c>
      <c r="R222">
        <v>1</v>
      </c>
      <c r="S222" s="80" t="str">
        <f>REPLACE(INDEX(GroupVertices[Group],MATCH(Edges[[#This Row],[Vertex 1]],GroupVertices[Vertex],0)),1,1,"")</f>
        <v>4</v>
      </c>
      <c r="T222" s="80" t="str">
        <f>REPLACE(INDEX(GroupVertices[Group],MATCH(Edges[[#This Row],[Vertex 2]],GroupVertices[Vertex],0)),1,1,"")</f>
        <v>1</v>
      </c>
      <c r="U222" s="34"/>
      <c r="V222" s="34"/>
      <c r="W222" s="34"/>
      <c r="X222" s="34"/>
      <c r="Y222" s="34"/>
      <c r="Z222" s="34"/>
      <c r="AA222" s="34"/>
      <c r="AB222" s="34"/>
      <c r="AC222" s="34"/>
    </row>
    <row r="223" spans="1:29" ht="15">
      <c r="A223" s="66" t="s">
        <v>205</v>
      </c>
      <c r="B223" s="66" t="s">
        <v>212</v>
      </c>
      <c r="C223" s="67" t="s">
        <v>1502</v>
      </c>
      <c r="D223" s="68">
        <v>3</v>
      </c>
      <c r="E223" s="69"/>
      <c r="F223" s="70">
        <v>50</v>
      </c>
      <c r="G223" s="67"/>
      <c r="H223" s="71"/>
      <c r="I223" s="72"/>
      <c r="J223" s="72"/>
      <c r="K223" s="34" t="s">
        <v>66</v>
      </c>
      <c r="L223" s="79">
        <v>223</v>
      </c>
      <c r="M223" s="79"/>
      <c r="N223" s="74"/>
      <c r="O223" s="81" t="s">
        <v>283</v>
      </c>
      <c r="P223" s="81" t="s">
        <v>284</v>
      </c>
      <c r="Q223" s="81" t="s">
        <v>285</v>
      </c>
      <c r="R223">
        <v>1</v>
      </c>
      <c r="S223" s="80" t="str">
        <f>REPLACE(INDEX(GroupVertices[Group],MATCH(Edges[[#This Row],[Vertex 1]],GroupVertices[Vertex],0)),1,1,"")</f>
        <v>3</v>
      </c>
      <c r="T223" s="80" t="str">
        <f>REPLACE(INDEX(GroupVertices[Group],MATCH(Edges[[#This Row],[Vertex 2]],GroupVertices[Vertex],0)),1,1,"")</f>
        <v>1</v>
      </c>
      <c r="U223" s="34"/>
      <c r="V223" s="34"/>
      <c r="W223" s="34"/>
      <c r="X223" s="34"/>
      <c r="Y223" s="34"/>
      <c r="Z223" s="34"/>
      <c r="AA223" s="34"/>
      <c r="AB223" s="34"/>
      <c r="AC223" s="34"/>
    </row>
    <row r="224" spans="1:29" ht="15">
      <c r="A224" s="66" t="s">
        <v>210</v>
      </c>
      <c r="B224" s="66" t="s">
        <v>212</v>
      </c>
      <c r="C224" s="67" t="s">
        <v>1502</v>
      </c>
      <c r="D224" s="68">
        <v>3</v>
      </c>
      <c r="E224" s="69"/>
      <c r="F224" s="70">
        <v>50</v>
      </c>
      <c r="G224" s="67"/>
      <c r="H224" s="71"/>
      <c r="I224" s="72"/>
      <c r="J224" s="72"/>
      <c r="K224" s="34" t="s">
        <v>66</v>
      </c>
      <c r="L224" s="79">
        <v>224</v>
      </c>
      <c r="M224" s="79"/>
      <c r="N224" s="74"/>
      <c r="O224" s="81" t="s">
        <v>283</v>
      </c>
      <c r="P224" s="81" t="s">
        <v>284</v>
      </c>
      <c r="Q224" s="81" t="s">
        <v>285</v>
      </c>
      <c r="R224">
        <v>1</v>
      </c>
      <c r="S224" s="80" t="str">
        <f>REPLACE(INDEX(GroupVertices[Group],MATCH(Edges[[#This Row],[Vertex 1]],GroupVertices[Vertex],0)),1,1,"")</f>
        <v>1</v>
      </c>
      <c r="T224" s="80" t="str">
        <f>REPLACE(INDEX(GroupVertices[Group],MATCH(Edges[[#This Row],[Vertex 2]],GroupVertices[Vertex],0)),1,1,"")</f>
        <v>1</v>
      </c>
      <c r="U224" s="34"/>
      <c r="V224" s="34"/>
      <c r="W224" s="34"/>
      <c r="X224" s="34"/>
      <c r="Y224" s="34"/>
      <c r="Z224" s="34"/>
      <c r="AA224" s="34"/>
      <c r="AB224" s="34"/>
      <c r="AC224" s="34"/>
    </row>
    <row r="225" spans="1:29" ht="15">
      <c r="A225" s="66" t="s">
        <v>242</v>
      </c>
      <c r="B225" s="66" t="s">
        <v>212</v>
      </c>
      <c r="C225" s="67" t="s">
        <v>1502</v>
      </c>
      <c r="D225" s="68">
        <v>3</v>
      </c>
      <c r="E225" s="69"/>
      <c r="F225" s="70">
        <v>50</v>
      </c>
      <c r="G225" s="67"/>
      <c r="H225" s="71"/>
      <c r="I225" s="72"/>
      <c r="J225" s="72"/>
      <c r="K225" s="34" t="s">
        <v>66</v>
      </c>
      <c r="L225" s="79">
        <v>225</v>
      </c>
      <c r="M225" s="79"/>
      <c r="N225" s="74"/>
      <c r="O225" s="81" t="s">
        <v>283</v>
      </c>
      <c r="P225" s="81" t="s">
        <v>284</v>
      </c>
      <c r="Q225" s="81" t="s">
        <v>285</v>
      </c>
      <c r="R225">
        <v>1</v>
      </c>
      <c r="S225" s="80" t="str">
        <f>REPLACE(INDEX(GroupVertices[Group],MATCH(Edges[[#This Row],[Vertex 1]],GroupVertices[Vertex],0)),1,1,"")</f>
        <v>2</v>
      </c>
      <c r="T225" s="80" t="str">
        <f>REPLACE(INDEX(GroupVertices[Group],MATCH(Edges[[#This Row],[Vertex 2]],GroupVertices[Vertex],0)),1,1,"")</f>
        <v>1</v>
      </c>
      <c r="U225" s="34"/>
      <c r="V225" s="34"/>
      <c r="W225" s="34"/>
      <c r="X225" s="34"/>
      <c r="Y225" s="34"/>
      <c r="Z225" s="34"/>
      <c r="AA225" s="34"/>
      <c r="AB225" s="34"/>
      <c r="AC225" s="34"/>
    </row>
    <row r="226" spans="1:29" ht="15">
      <c r="A226" s="66" t="s">
        <v>213</v>
      </c>
      <c r="B226" s="66" t="s">
        <v>212</v>
      </c>
      <c r="C226" s="67" t="s">
        <v>1503</v>
      </c>
      <c r="D226" s="68">
        <v>10</v>
      </c>
      <c r="E226" s="69"/>
      <c r="F226" s="70">
        <v>20</v>
      </c>
      <c r="G226" s="67"/>
      <c r="H226" s="71"/>
      <c r="I226" s="72"/>
      <c r="J226" s="72"/>
      <c r="K226" s="34" t="s">
        <v>65</v>
      </c>
      <c r="L226" s="79">
        <v>226</v>
      </c>
      <c r="M226" s="79"/>
      <c r="N226" s="74"/>
      <c r="O226" s="81" t="s">
        <v>283</v>
      </c>
      <c r="P226" s="81" t="s">
        <v>284</v>
      </c>
      <c r="Q226" s="81" t="s">
        <v>285</v>
      </c>
      <c r="R226">
        <v>2</v>
      </c>
      <c r="S226" s="80" t="str">
        <f>REPLACE(INDEX(GroupVertices[Group],MATCH(Edges[[#This Row],[Vertex 1]],GroupVertices[Vertex],0)),1,1,"")</f>
        <v>1</v>
      </c>
      <c r="T226" s="80" t="str">
        <f>REPLACE(INDEX(GroupVertices[Group],MATCH(Edges[[#This Row],[Vertex 2]],GroupVertices[Vertex],0)),1,1,"")</f>
        <v>1</v>
      </c>
      <c r="U226" s="34"/>
      <c r="V226" s="34"/>
      <c r="W226" s="34"/>
      <c r="X226" s="34"/>
      <c r="Y226" s="34"/>
      <c r="Z226" s="34"/>
      <c r="AA226" s="34"/>
      <c r="AB226" s="34"/>
      <c r="AC226" s="34"/>
    </row>
    <row r="227" spans="1:29" ht="15">
      <c r="A227" s="66" t="s">
        <v>231</v>
      </c>
      <c r="B227" s="66" t="s">
        <v>212</v>
      </c>
      <c r="C227" s="67" t="s">
        <v>1502</v>
      </c>
      <c r="D227" s="68">
        <v>3</v>
      </c>
      <c r="E227" s="69"/>
      <c r="F227" s="70">
        <v>50</v>
      </c>
      <c r="G227" s="67"/>
      <c r="H227" s="71"/>
      <c r="I227" s="72"/>
      <c r="J227" s="72"/>
      <c r="K227" s="34" t="s">
        <v>65</v>
      </c>
      <c r="L227" s="79">
        <v>227</v>
      </c>
      <c r="M227" s="79"/>
      <c r="N227" s="74"/>
      <c r="O227" s="81" t="s">
        <v>283</v>
      </c>
      <c r="P227" s="81" t="s">
        <v>284</v>
      </c>
      <c r="Q227" s="81" t="s">
        <v>285</v>
      </c>
      <c r="R227">
        <v>1</v>
      </c>
      <c r="S227" s="80" t="str">
        <f>REPLACE(INDEX(GroupVertices[Group],MATCH(Edges[[#This Row],[Vertex 1]],GroupVertices[Vertex],0)),1,1,"")</f>
        <v>1</v>
      </c>
      <c r="T227" s="80" t="str">
        <f>REPLACE(INDEX(GroupVertices[Group],MATCH(Edges[[#This Row],[Vertex 2]],GroupVertices[Vertex],0)),1,1,"")</f>
        <v>1</v>
      </c>
      <c r="U227" s="34"/>
      <c r="V227" s="34"/>
      <c r="W227" s="34"/>
      <c r="X227" s="34"/>
      <c r="Y227" s="34"/>
      <c r="Z227" s="34"/>
      <c r="AA227" s="34"/>
      <c r="AB227" s="34"/>
      <c r="AC227" s="34"/>
    </row>
    <row r="228" spans="1:29" ht="15">
      <c r="A228" s="66" t="s">
        <v>232</v>
      </c>
      <c r="B228" s="66" t="s">
        <v>212</v>
      </c>
      <c r="C228" s="67" t="s">
        <v>1502</v>
      </c>
      <c r="D228" s="68">
        <v>3</v>
      </c>
      <c r="E228" s="69"/>
      <c r="F228" s="70">
        <v>50</v>
      </c>
      <c r="G228" s="67"/>
      <c r="H228" s="71"/>
      <c r="I228" s="72"/>
      <c r="J228" s="72"/>
      <c r="K228" s="34" t="s">
        <v>65</v>
      </c>
      <c r="L228" s="79">
        <v>228</v>
      </c>
      <c r="M228" s="79"/>
      <c r="N228" s="74"/>
      <c r="O228" s="81" t="s">
        <v>283</v>
      </c>
      <c r="P228" s="81" t="s">
        <v>284</v>
      </c>
      <c r="Q228" s="81" t="s">
        <v>285</v>
      </c>
      <c r="R228">
        <v>1</v>
      </c>
      <c r="S228" s="80" t="str">
        <f>REPLACE(INDEX(GroupVertices[Group],MATCH(Edges[[#This Row],[Vertex 1]],GroupVertices[Vertex],0)),1,1,"")</f>
        <v>1</v>
      </c>
      <c r="T228" s="80" t="str">
        <f>REPLACE(INDEX(GroupVertices[Group],MATCH(Edges[[#This Row],[Vertex 2]],GroupVertices[Vertex],0)),1,1,"")</f>
        <v>1</v>
      </c>
      <c r="U228" s="34"/>
      <c r="V228" s="34"/>
      <c r="W228" s="34"/>
      <c r="X228" s="34"/>
      <c r="Y228" s="34"/>
      <c r="Z228" s="34"/>
      <c r="AA228" s="34"/>
      <c r="AB228" s="34"/>
      <c r="AC228" s="34"/>
    </row>
    <row r="229" spans="1:29" ht="15">
      <c r="A229" s="66" t="s">
        <v>214</v>
      </c>
      <c r="B229" s="66" t="s">
        <v>212</v>
      </c>
      <c r="C229" s="67" t="s">
        <v>1503</v>
      </c>
      <c r="D229" s="68">
        <v>10</v>
      </c>
      <c r="E229" s="69"/>
      <c r="F229" s="70">
        <v>20</v>
      </c>
      <c r="G229" s="67"/>
      <c r="H229" s="71"/>
      <c r="I229" s="72"/>
      <c r="J229" s="72"/>
      <c r="K229" s="34" t="s">
        <v>65</v>
      </c>
      <c r="L229" s="79">
        <v>229</v>
      </c>
      <c r="M229" s="79"/>
      <c r="N229" s="74"/>
      <c r="O229" s="81" t="s">
        <v>283</v>
      </c>
      <c r="P229" s="81" t="s">
        <v>284</v>
      </c>
      <c r="Q229" s="81" t="s">
        <v>285</v>
      </c>
      <c r="R229">
        <v>2</v>
      </c>
      <c r="S229" s="80" t="str">
        <f>REPLACE(INDEX(GroupVertices[Group],MATCH(Edges[[#This Row],[Vertex 1]],GroupVertices[Vertex],0)),1,1,"")</f>
        <v>1</v>
      </c>
      <c r="T229" s="80" t="str">
        <f>REPLACE(INDEX(GroupVertices[Group],MATCH(Edges[[#This Row],[Vertex 2]],GroupVertices[Vertex],0)),1,1,"")</f>
        <v>1</v>
      </c>
      <c r="U229" s="34"/>
      <c r="V229" s="34"/>
      <c r="W229" s="34"/>
      <c r="X229" s="34"/>
      <c r="Y229" s="34"/>
      <c r="Z229" s="34"/>
      <c r="AA229" s="34"/>
      <c r="AB229" s="34"/>
      <c r="AC229" s="34"/>
    </row>
    <row r="230" spans="1:29" ht="15">
      <c r="A230" s="66" t="s">
        <v>243</v>
      </c>
      <c r="B230" s="66" t="s">
        <v>212</v>
      </c>
      <c r="C230" s="67" t="s">
        <v>1502</v>
      </c>
      <c r="D230" s="68">
        <v>3</v>
      </c>
      <c r="E230" s="69"/>
      <c r="F230" s="70">
        <v>50</v>
      </c>
      <c r="G230" s="67"/>
      <c r="H230" s="71"/>
      <c r="I230" s="72"/>
      <c r="J230" s="72"/>
      <c r="K230" s="34" t="s">
        <v>65</v>
      </c>
      <c r="L230" s="79">
        <v>230</v>
      </c>
      <c r="M230" s="79"/>
      <c r="N230" s="74"/>
      <c r="O230" s="81" t="s">
        <v>283</v>
      </c>
      <c r="P230" s="81" t="s">
        <v>284</v>
      </c>
      <c r="Q230" s="81" t="s">
        <v>285</v>
      </c>
      <c r="R230">
        <v>1</v>
      </c>
      <c r="S230" s="80" t="str">
        <f>REPLACE(INDEX(GroupVertices[Group],MATCH(Edges[[#This Row],[Vertex 1]],GroupVertices[Vertex],0)),1,1,"")</f>
        <v>1</v>
      </c>
      <c r="T230" s="80" t="str">
        <f>REPLACE(INDEX(GroupVertices[Group],MATCH(Edges[[#This Row],[Vertex 2]],GroupVertices[Vertex],0)),1,1,"")</f>
        <v>1</v>
      </c>
      <c r="U230" s="34"/>
      <c r="V230" s="34"/>
      <c r="W230" s="34"/>
      <c r="X230" s="34"/>
      <c r="Y230" s="34"/>
      <c r="Z230" s="34"/>
      <c r="AA230" s="34"/>
      <c r="AB230" s="34"/>
      <c r="AC230" s="34"/>
    </row>
    <row r="231" spans="1:29" ht="15">
      <c r="A231" s="66" t="s">
        <v>234</v>
      </c>
      <c r="B231" s="66" t="s">
        <v>212</v>
      </c>
      <c r="C231" s="67" t="s">
        <v>1502</v>
      </c>
      <c r="D231" s="68">
        <v>3</v>
      </c>
      <c r="E231" s="69"/>
      <c r="F231" s="70">
        <v>50</v>
      </c>
      <c r="G231" s="67"/>
      <c r="H231" s="71"/>
      <c r="I231" s="72"/>
      <c r="J231" s="72"/>
      <c r="K231" s="34" t="s">
        <v>65</v>
      </c>
      <c r="L231" s="79">
        <v>231</v>
      </c>
      <c r="M231" s="79"/>
      <c r="N231" s="74"/>
      <c r="O231" s="81" t="s">
        <v>283</v>
      </c>
      <c r="P231" s="81" t="s">
        <v>284</v>
      </c>
      <c r="Q231" s="81" t="s">
        <v>285</v>
      </c>
      <c r="R231">
        <v>1</v>
      </c>
      <c r="S231" s="80" t="str">
        <f>REPLACE(INDEX(GroupVertices[Group],MATCH(Edges[[#This Row],[Vertex 1]],GroupVertices[Vertex],0)),1,1,"")</f>
        <v>1</v>
      </c>
      <c r="T231" s="80" t="str">
        <f>REPLACE(INDEX(GroupVertices[Group],MATCH(Edges[[#This Row],[Vertex 2]],GroupVertices[Vertex],0)),1,1,"")</f>
        <v>1</v>
      </c>
      <c r="U231" s="34"/>
      <c r="V231" s="34"/>
      <c r="W231" s="34"/>
      <c r="X231" s="34"/>
      <c r="Y231" s="34"/>
      <c r="Z231" s="34"/>
      <c r="AA231" s="34"/>
      <c r="AB231" s="34"/>
      <c r="AC231" s="34"/>
    </row>
    <row r="232" spans="1:29" ht="15">
      <c r="A232" s="66" t="s">
        <v>204</v>
      </c>
      <c r="B232" s="66" t="s">
        <v>212</v>
      </c>
      <c r="C232" s="67" t="s">
        <v>1502</v>
      </c>
      <c r="D232" s="68">
        <v>3</v>
      </c>
      <c r="E232" s="69"/>
      <c r="F232" s="70">
        <v>50</v>
      </c>
      <c r="G232" s="67"/>
      <c r="H232" s="71"/>
      <c r="I232" s="72"/>
      <c r="J232" s="72"/>
      <c r="K232" s="34" t="s">
        <v>66</v>
      </c>
      <c r="L232" s="79">
        <v>232</v>
      </c>
      <c r="M232" s="79"/>
      <c r="N232" s="74"/>
      <c r="O232" s="81" t="s">
        <v>283</v>
      </c>
      <c r="P232" s="81" t="s">
        <v>284</v>
      </c>
      <c r="Q232" s="81" t="s">
        <v>285</v>
      </c>
      <c r="R232">
        <v>1</v>
      </c>
      <c r="S232" s="80" t="str">
        <f>REPLACE(INDEX(GroupVertices[Group],MATCH(Edges[[#This Row],[Vertex 1]],GroupVertices[Vertex],0)),1,1,"")</f>
        <v>1</v>
      </c>
      <c r="T232" s="80" t="str">
        <f>REPLACE(INDEX(GroupVertices[Group],MATCH(Edges[[#This Row],[Vertex 2]],GroupVertices[Vertex],0)),1,1,"")</f>
        <v>1</v>
      </c>
      <c r="U232" s="34"/>
      <c r="V232" s="34"/>
      <c r="W232" s="34"/>
      <c r="X232" s="34"/>
      <c r="Y232" s="34"/>
      <c r="Z232" s="34"/>
      <c r="AA232" s="34"/>
      <c r="AB232" s="34"/>
      <c r="AC232" s="34"/>
    </row>
    <row r="233" spans="1:29" ht="15">
      <c r="A233" s="66" t="s">
        <v>241</v>
      </c>
      <c r="B233" s="66" t="s">
        <v>212</v>
      </c>
      <c r="C233" s="67" t="s">
        <v>1503</v>
      </c>
      <c r="D233" s="68">
        <v>10</v>
      </c>
      <c r="E233" s="69"/>
      <c r="F233" s="70">
        <v>20</v>
      </c>
      <c r="G233" s="67"/>
      <c r="H233" s="71"/>
      <c r="I233" s="72"/>
      <c r="J233" s="72"/>
      <c r="K233" s="34" t="s">
        <v>65</v>
      </c>
      <c r="L233" s="79">
        <v>233</v>
      </c>
      <c r="M233" s="79"/>
      <c r="N233" s="74"/>
      <c r="O233" s="81" t="s">
        <v>283</v>
      </c>
      <c r="P233" s="81" t="s">
        <v>284</v>
      </c>
      <c r="Q233" s="81" t="s">
        <v>285</v>
      </c>
      <c r="R233">
        <v>2</v>
      </c>
      <c r="S233" s="80" t="str">
        <f>REPLACE(INDEX(GroupVertices[Group],MATCH(Edges[[#This Row],[Vertex 1]],GroupVertices[Vertex],0)),1,1,"")</f>
        <v>1</v>
      </c>
      <c r="T233" s="80" t="str">
        <f>REPLACE(INDEX(GroupVertices[Group],MATCH(Edges[[#This Row],[Vertex 2]],GroupVertices[Vertex],0)),1,1,"")</f>
        <v>1</v>
      </c>
      <c r="U233" s="34"/>
      <c r="V233" s="34"/>
      <c r="W233" s="34"/>
      <c r="X233" s="34"/>
      <c r="Y233" s="34"/>
      <c r="Z233" s="34"/>
      <c r="AA233" s="34"/>
      <c r="AB233" s="34"/>
      <c r="AC233" s="34"/>
    </row>
    <row r="234" spans="1:29" ht="15">
      <c r="A234" s="66" t="s">
        <v>215</v>
      </c>
      <c r="B234" s="66" t="s">
        <v>212</v>
      </c>
      <c r="C234" s="67" t="s">
        <v>1503</v>
      </c>
      <c r="D234" s="68">
        <v>10</v>
      </c>
      <c r="E234" s="69"/>
      <c r="F234" s="70">
        <v>20</v>
      </c>
      <c r="G234" s="67"/>
      <c r="H234" s="71"/>
      <c r="I234" s="72"/>
      <c r="J234" s="72"/>
      <c r="K234" s="34" t="s">
        <v>65</v>
      </c>
      <c r="L234" s="79">
        <v>234</v>
      </c>
      <c r="M234" s="79"/>
      <c r="N234" s="74"/>
      <c r="O234" s="81" t="s">
        <v>283</v>
      </c>
      <c r="P234" s="81" t="s">
        <v>284</v>
      </c>
      <c r="Q234" s="81" t="s">
        <v>285</v>
      </c>
      <c r="R234">
        <v>2</v>
      </c>
      <c r="S234" s="80" t="str">
        <f>REPLACE(INDEX(GroupVertices[Group],MATCH(Edges[[#This Row],[Vertex 1]],GroupVertices[Vertex],0)),1,1,"")</f>
        <v>1</v>
      </c>
      <c r="T234" s="80" t="str">
        <f>REPLACE(INDEX(GroupVertices[Group],MATCH(Edges[[#This Row],[Vertex 2]],GroupVertices[Vertex],0)),1,1,"")</f>
        <v>1</v>
      </c>
      <c r="U234" s="34"/>
      <c r="V234" s="34"/>
      <c r="W234" s="34"/>
      <c r="X234" s="34"/>
      <c r="Y234" s="34"/>
      <c r="Z234" s="34"/>
      <c r="AA234" s="34"/>
      <c r="AB234" s="34"/>
      <c r="AC234" s="34"/>
    </row>
    <row r="235" spans="1:29" ht="15">
      <c r="A235" s="66" t="s">
        <v>235</v>
      </c>
      <c r="B235" s="66" t="s">
        <v>212</v>
      </c>
      <c r="C235" s="67" t="s">
        <v>1502</v>
      </c>
      <c r="D235" s="68">
        <v>3</v>
      </c>
      <c r="E235" s="69"/>
      <c r="F235" s="70">
        <v>50</v>
      </c>
      <c r="G235" s="67"/>
      <c r="H235" s="71"/>
      <c r="I235" s="72"/>
      <c r="J235" s="72"/>
      <c r="K235" s="34" t="s">
        <v>66</v>
      </c>
      <c r="L235" s="79">
        <v>235</v>
      </c>
      <c r="M235" s="79"/>
      <c r="N235" s="74"/>
      <c r="O235" s="81" t="s">
        <v>283</v>
      </c>
      <c r="P235" s="81" t="s">
        <v>284</v>
      </c>
      <c r="Q235" s="81" t="s">
        <v>286</v>
      </c>
      <c r="R235">
        <v>1</v>
      </c>
      <c r="S235" s="80" t="str">
        <f>REPLACE(INDEX(GroupVertices[Group],MATCH(Edges[[#This Row],[Vertex 1]],GroupVertices[Vertex],0)),1,1,"")</f>
        <v>2</v>
      </c>
      <c r="T235" s="80" t="str">
        <f>REPLACE(INDEX(GroupVertices[Group],MATCH(Edges[[#This Row],[Vertex 2]],GroupVertices[Vertex],0)),1,1,"")</f>
        <v>1</v>
      </c>
      <c r="U235" s="34"/>
      <c r="V235" s="34"/>
      <c r="W235" s="34"/>
      <c r="X235" s="34"/>
      <c r="Y235" s="34"/>
      <c r="Z235" s="34"/>
      <c r="AA235" s="34"/>
      <c r="AB235" s="34"/>
      <c r="AC235" s="34"/>
    </row>
    <row r="236" spans="1:29" ht="15">
      <c r="A236" s="66" t="s">
        <v>235</v>
      </c>
      <c r="B236" s="66" t="s">
        <v>271</v>
      </c>
      <c r="C236" s="67" t="s">
        <v>1502</v>
      </c>
      <c r="D236" s="68">
        <v>3</v>
      </c>
      <c r="E236" s="69"/>
      <c r="F236" s="70">
        <v>50</v>
      </c>
      <c r="G236" s="67"/>
      <c r="H236" s="71"/>
      <c r="I236" s="72"/>
      <c r="J236" s="72"/>
      <c r="K236" s="34" t="s">
        <v>65</v>
      </c>
      <c r="L236" s="79">
        <v>236</v>
      </c>
      <c r="M236" s="79"/>
      <c r="N236" s="74"/>
      <c r="O236" s="81" t="s">
        <v>283</v>
      </c>
      <c r="P236" s="81" t="s">
        <v>284</v>
      </c>
      <c r="Q236" s="81" t="s">
        <v>286</v>
      </c>
      <c r="R236">
        <v>1</v>
      </c>
      <c r="S236" s="80" t="str">
        <f>REPLACE(INDEX(GroupVertices[Group],MATCH(Edges[[#This Row],[Vertex 1]],GroupVertices[Vertex],0)),1,1,"")</f>
        <v>2</v>
      </c>
      <c r="T236" s="80" t="str">
        <f>REPLACE(INDEX(GroupVertices[Group],MATCH(Edges[[#This Row],[Vertex 2]],GroupVertices[Vertex],0)),1,1,"")</f>
        <v>2</v>
      </c>
      <c r="U236" s="34"/>
      <c r="V236" s="34"/>
      <c r="W236" s="34"/>
      <c r="X236" s="34"/>
      <c r="Y236" s="34"/>
      <c r="Z236" s="34"/>
      <c r="AA236" s="34"/>
      <c r="AB236" s="34"/>
      <c r="AC236" s="34"/>
    </row>
    <row r="237" spans="1:29" ht="15">
      <c r="A237" s="66" t="s">
        <v>229</v>
      </c>
      <c r="B237" s="66" t="s">
        <v>217</v>
      </c>
      <c r="C237" s="67" t="s">
        <v>1502</v>
      </c>
      <c r="D237" s="68">
        <v>3</v>
      </c>
      <c r="E237" s="69"/>
      <c r="F237" s="70">
        <v>50</v>
      </c>
      <c r="G237" s="67"/>
      <c r="H237" s="71"/>
      <c r="I237" s="72"/>
      <c r="J237" s="72"/>
      <c r="K237" s="34" t="s">
        <v>65</v>
      </c>
      <c r="L237" s="79">
        <v>237</v>
      </c>
      <c r="M237" s="79"/>
      <c r="N237" s="74"/>
      <c r="O237" s="81" t="s">
        <v>283</v>
      </c>
      <c r="P237" s="81" t="s">
        <v>284</v>
      </c>
      <c r="Q237" s="81" t="s">
        <v>285</v>
      </c>
      <c r="R237">
        <v>1</v>
      </c>
      <c r="S237" s="80" t="str">
        <f>REPLACE(INDEX(GroupVertices[Group],MATCH(Edges[[#This Row],[Vertex 1]],GroupVertices[Vertex],0)),1,1,"")</f>
        <v>1</v>
      </c>
      <c r="T237" s="80" t="str">
        <f>REPLACE(INDEX(GroupVertices[Group],MATCH(Edges[[#This Row],[Vertex 2]],GroupVertices[Vertex],0)),1,1,"")</f>
        <v>3</v>
      </c>
      <c r="U237" s="34"/>
      <c r="V237" s="34"/>
      <c r="W237" s="34"/>
      <c r="X237" s="34"/>
      <c r="Y237" s="34"/>
      <c r="Z237" s="34"/>
      <c r="AA237" s="34"/>
      <c r="AB237" s="34"/>
      <c r="AC237" s="34"/>
    </row>
    <row r="238" spans="1:29" ht="15">
      <c r="A238" s="66" t="s">
        <v>206</v>
      </c>
      <c r="B238" s="66" t="s">
        <v>229</v>
      </c>
      <c r="C238" s="67" t="s">
        <v>1502</v>
      </c>
      <c r="D238" s="68">
        <v>3</v>
      </c>
      <c r="E238" s="69"/>
      <c r="F238" s="70">
        <v>50</v>
      </c>
      <c r="G238" s="67"/>
      <c r="H238" s="71"/>
      <c r="I238" s="72"/>
      <c r="J238" s="72"/>
      <c r="K238" s="34" t="s">
        <v>65</v>
      </c>
      <c r="L238" s="79">
        <v>238</v>
      </c>
      <c r="M238" s="79"/>
      <c r="N238" s="74"/>
      <c r="O238" s="81" t="s">
        <v>283</v>
      </c>
      <c r="P238" s="81" t="s">
        <v>284</v>
      </c>
      <c r="Q238" s="81" t="s">
        <v>285</v>
      </c>
      <c r="R238">
        <v>1</v>
      </c>
      <c r="S238" s="80" t="str">
        <f>REPLACE(INDEX(GroupVertices[Group],MATCH(Edges[[#This Row],[Vertex 1]],GroupVertices[Vertex],0)),1,1,"")</f>
        <v>4</v>
      </c>
      <c r="T238" s="80" t="str">
        <f>REPLACE(INDEX(GroupVertices[Group],MATCH(Edges[[#This Row],[Vertex 2]],GroupVertices[Vertex],0)),1,1,"")</f>
        <v>1</v>
      </c>
      <c r="U238" s="34"/>
      <c r="V238" s="34"/>
      <c r="W238" s="34"/>
      <c r="X238" s="34"/>
      <c r="Y238" s="34"/>
      <c r="Z238" s="34"/>
      <c r="AA238" s="34"/>
      <c r="AB238" s="34"/>
      <c r="AC238" s="34"/>
    </row>
    <row r="239" spans="1:29" ht="15">
      <c r="A239" s="66" t="s">
        <v>205</v>
      </c>
      <c r="B239" s="66" t="s">
        <v>229</v>
      </c>
      <c r="C239" s="67" t="s">
        <v>1502</v>
      </c>
      <c r="D239" s="68">
        <v>3</v>
      </c>
      <c r="E239" s="69"/>
      <c r="F239" s="70">
        <v>50</v>
      </c>
      <c r="G239" s="67"/>
      <c r="H239" s="71"/>
      <c r="I239" s="72"/>
      <c r="J239" s="72"/>
      <c r="K239" s="34" t="s">
        <v>65</v>
      </c>
      <c r="L239" s="79">
        <v>239</v>
      </c>
      <c r="M239" s="79"/>
      <c r="N239" s="74"/>
      <c r="O239" s="81" t="s">
        <v>283</v>
      </c>
      <c r="P239" s="81" t="s">
        <v>284</v>
      </c>
      <c r="Q239" s="81" t="s">
        <v>285</v>
      </c>
      <c r="R239">
        <v>1</v>
      </c>
      <c r="S239" s="80" t="str">
        <f>REPLACE(INDEX(GroupVertices[Group],MATCH(Edges[[#This Row],[Vertex 1]],GroupVertices[Vertex],0)),1,1,"")</f>
        <v>3</v>
      </c>
      <c r="T239" s="80" t="str">
        <f>REPLACE(INDEX(GroupVertices[Group],MATCH(Edges[[#This Row],[Vertex 2]],GroupVertices[Vertex],0)),1,1,"")</f>
        <v>1</v>
      </c>
      <c r="U239" s="34"/>
      <c r="V239" s="34"/>
      <c r="W239" s="34"/>
      <c r="X239" s="34"/>
      <c r="Y239" s="34"/>
      <c r="Z239" s="34"/>
      <c r="AA239" s="34"/>
      <c r="AB239" s="34"/>
      <c r="AC239" s="34"/>
    </row>
    <row r="240" spans="1:29" ht="15">
      <c r="A240" s="66" t="s">
        <v>210</v>
      </c>
      <c r="B240" s="66" t="s">
        <v>229</v>
      </c>
      <c r="C240" s="67" t="s">
        <v>1502</v>
      </c>
      <c r="D240" s="68">
        <v>3</v>
      </c>
      <c r="E240" s="69"/>
      <c r="F240" s="70">
        <v>50</v>
      </c>
      <c r="G240" s="67"/>
      <c r="H240" s="71"/>
      <c r="I240" s="72"/>
      <c r="J240" s="72"/>
      <c r="K240" s="34" t="s">
        <v>65</v>
      </c>
      <c r="L240" s="79">
        <v>240</v>
      </c>
      <c r="M240" s="79"/>
      <c r="N240" s="74"/>
      <c r="O240" s="81" t="s">
        <v>283</v>
      </c>
      <c r="P240" s="81" t="s">
        <v>284</v>
      </c>
      <c r="Q240" s="81" t="s">
        <v>285</v>
      </c>
      <c r="R240">
        <v>1</v>
      </c>
      <c r="S240" s="80" t="str">
        <f>REPLACE(INDEX(GroupVertices[Group],MATCH(Edges[[#This Row],[Vertex 1]],GroupVertices[Vertex],0)),1,1,"")</f>
        <v>1</v>
      </c>
      <c r="T240" s="80" t="str">
        <f>REPLACE(INDEX(GroupVertices[Group],MATCH(Edges[[#This Row],[Vertex 2]],GroupVertices[Vertex],0)),1,1,"")</f>
        <v>1</v>
      </c>
      <c r="U240" s="34"/>
      <c r="V240" s="34"/>
      <c r="W240" s="34"/>
      <c r="X240" s="34"/>
      <c r="Y240" s="34"/>
      <c r="Z240" s="34"/>
      <c r="AA240" s="34"/>
      <c r="AB240" s="34"/>
      <c r="AC240" s="34"/>
    </row>
    <row r="241" spans="1:29" ht="15">
      <c r="A241" s="66" t="s">
        <v>242</v>
      </c>
      <c r="B241" s="66" t="s">
        <v>229</v>
      </c>
      <c r="C241" s="67" t="s">
        <v>1502</v>
      </c>
      <c r="D241" s="68">
        <v>3</v>
      </c>
      <c r="E241" s="69"/>
      <c r="F241" s="70">
        <v>50</v>
      </c>
      <c r="G241" s="67"/>
      <c r="H241" s="71"/>
      <c r="I241" s="72"/>
      <c r="J241" s="72"/>
      <c r="K241" s="34" t="s">
        <v>65</v>
      </c>
      <c r="L241" s="79">
        <v>241</v>
      </c>
      <c r="M241" s="79"/>
      <c r="N241" s="74"/>
      <c r="O241" s="81" t="s">
        <v>283</v>
      </c>
      <c r="P241" s="81" t="s">
        <v>284</v>
      </c>
      <c r="Q241" s="81" t="s">
        <v>285</v>
      </c>
      <c r="R241">
        <v>1</v>
      </c>
      <c r="S241" s="80" t="str">
        <f>REPLACE(INDEX(GroupVertices[Group],MATCH(Edges[[#This Row],[Vertex 1]],GroupVertices[Vertex],0)),1,1,"")</f>
        <v>2</v>
      </c>
      <c r="T241" s="80" t="str">
        <f>REPLACE(INDEX(GroupVertices[Group],MATCH(Edges[[#This Row],[Vertex 2]],GroupVertices[Vertex],0)),1,1,"")</f>
        <v>1</v>
      </c>
      <c r="U241" s="34"/>
      <c r="V241" s="34"/>
      <c r="W241" s="34"/>
      <c r="X241" s="34"/>
      <c r="Y241" s="34"/>
      <c r="Z241" s="34"/>
      <c r="AA241" s="34"/>
      <c r="AB241" s="34"/>
      <c r="AC241" s="34"/>
    </row>
    <row r="242" spans="1:29" ht="15">
      <c r="A242" s="66" t="s">
        <v>230</v>
      </c>
      <c r="B242" s="66" t="s">
        <v>229</v>
      </c>
      <c r="C242" s="67" t="s">
        <v>1502</v>
      </c>
      <c r="D242" s="68">
        <v>3</v>
      </c>
      <c r="E242" s="69"/>
      <c r="F242" s="70">
        <v>50</v>
      </c>
      <c r="G242" s="67"/>
      <c r="H242" s="71"/>
      <c r="I242" s="72"/>
      <c r="J242" s="72"/>
      <c r="K242" s="34" t="s">
        <v>65</v>
      </c>
      <c r="L242" s="79">
        <v>242</v>
      </c>
      <c r="M242" s="79"/>
      <c r="N242" s="74"/>
      <c r="O242" s="81" t="s">
        <v>283</v>
      </c>
      <c r="P242" s="81" t="s">
        <v>284</v>
      </c>
      <c r="Q242" s="81" t="s">
        <v>285</v>
      </c>
      <c r="R242">
        <v>1</v>
      </c>
      <c r="S242" s="80" t="str">
        <f>REPLACE(INDEX(GroupVertices[Group],MATCH(Edges[[#This Row],[Vertex 1]],GroupVertices[Vertex],0)),1,1,"")</f>
        <v>1</v>
      </c>
      <c r="T242" s="80" t="str">
        <f>REPLACE(INDEX(GroupVertices[Group],MATCH(Edges[[#This Row],[Vertex 2]],GroupVertices[Vertex],0)),1,1,"")</f>
        <v>1</v>
      </c>
      <c r="U242" s="34"/>
      <c r="V242" s="34"/>
      <c r="W242" s="34"/>
      <c r="X242" s="34"/>
      <c r="Y242" s="34"/>
      <c r="Z242" s="34"/>
      <c r="AA242" s="34"/>
      <c r="AB242" s="34"/>
      <c r="AC242" s="34"/>
    </row>
    <row r="243" spans="1:29" ht="15">
      <c r="A243" s="66" t="s">
        <v>213</v>
      </c>
      <c r="B243" s="66" t="s">
        <v>229</v>
      </c>
      <c r="C243" s="67" t="s">
        <v>1502</v>
      </c>
      <c r="D243" s="68">
        <v>3</v>
      </c>
      <c r="E243" s="69"/>
      <c r="F243" s="70">
        <v>50</v>
      </c>
      <c r="G243" s="67"/>
      <c r="H243" s="71"/>
      <c r="I243" s="72"/>
      <c r="J243" s="72"/>
      <c r="K243" s="34" t="s">
        <v>65</v>
      </c>
      <c r="L243" s="79">
        <v>243</v>
      </c>
      <c r="M243" s="79"/>
      <c r="N243" s="74"/>
      <c r="O243" s="81" t="s">
        <v>283</v>
      </c>
      <c r="P243" s="81" t="s">
        <v>284</v>
      </c>
      <c r="Q243" s="81" t="s">
        <v>285</v>
      </c>
      <c r="R243">
        <v>1</v>
      </c>
      <c r="S243" s="80" t="str">
        <f>REPLACE(INDEX(GroupVertices[Group],MATCH(Edges[[#This Row],[Vertex 1]],GroupVertices[Vertex],0)),1,1,"")</f>
        <v>1</v>
      </c>
      <c r="T243" s="80" t="str">
        <f>REPLACE(INDEX(GroupVertices[Group],MATCH(Edges[[#This Row],[Vertex 2]],GroupVertices[Vertex],0)),1,1,"")</f>
        <v>1</v>
      </c>
      <c r="U243" s="34"/>
      <c r="V243" s="34"/>
      <c r="W243" s="34"/>
      <c r="X243" s="34"/>
      <c r="Y243" s="34"/>
      <c r="Z243" s="34"/>
      <c r="AA243" s="34"/>
      <c r="AB243" s="34"/>
      <c r="AC243" s="34"/>
    </row>
    <row r="244" spans="1:29" ht="15">
      <c r="A244" s="66" t="s">
        <v>231</v>
      </c>
      <c r="B244" s="66" t="s">
        <v>229</v>
      </c>
      <c r="C244" s="67" t="s">
        <v>1502</v>
      </c>
      <c r="D244" s="68">
        <v>3</v>
      </c>
      <c r="E244" s="69"/>
      <c r="F244" s="70">
        <v>50</v>
      </c>
      <c r="G244" s="67"/>
      <c r="H244" s="71"/>
      <c r="I244" s="72"/>
      <c r="J244" s="72"/>
      <c r="K244" s="34" t="s">
        <v>65</v>
      </c>
      <c r="L244" s="79">
        <v>244</v>
      </c>
      <c r="M244" s="79"/>
      <c r="N244" s="74"/>
      <c r="O244" s="81" t="s">
        <v>283</v>
      </c>
      <c r="P244" s="81" t="s">
        <v>284</v>
      </c>
      <c r="Q244" s="81" t="s">
        <v>285</v>
      </c>
      <c r="R244">
        <v>1</v>
      </c>
      <c r="S244" s="80" t="str">
        <f>REPLACE(INDEX(GroupVertices[Group],MATCH(Edges[[#This Row],[Vertex 1]],GroupVertices[Vertex],0)),1,1,"")</f>
        <v>1</v>
      </c>
      <c r="T244" s="80" t="str">
        <f>REPLACE(INDEX(GroupVertices[Group],MATCH(Edges[[#This Row],[Vertex 2]],GroupVertices[Vertex],0)),1,1,"")</f>
        <v>1</v>
      </c>
      <c r="U244" s="34"/>
      <c r="V244" s="34"/>
      <c r="W244" s="34"/>
      <c r="X244" s="34"/>
      <c r="Y244" s="34"/>
      <c r="Z244" s="34"/>
      <c r="AA244" s="34"/>
      <c r="AB244" s="34"/>
      <c r="AC244" s="34"/>
    </row>
    <row r="245" spans="1:29" ht="15">
      <c r="A245" s="66" t="s">
        <v>232</v>
      </c>
      <c r="B245" s="66" t="s">
        <v>229</v>
      </c>
      <c r="C245" s="67" t="s">
        <v>1502</v>
      </c>
      <c r="D245" s="68">
        <v>3</v>
      </c>
      <c r="E245" s="69"/>
      <c r="F245" s="70">
        <v>50</v>
      </c>
      <c r="G245" s="67"/>
      <c r="H245" s="71"/>
      <c r="I245" s="72"/>
      <c r="J245" s="72"/>
      <c r="K245" s="34" t="s">
        <v>65</v>
      </c>
      <c r="L245" s="79">
        <v>245</v>
      </c>
      <c r="M245" s="79"/>
      <c r="N245" s="74"/>
      <c r="O245" s="81" t="s">
        <v>283</v>
      </c>
      <c r="P245" s="81" t="s">
        <v>284</v>
      </c>
      <c r="Q245" s="81" t="s">
        <v>285</v>
      </c>
      <c r="R245">
        <v>1</v>
      </c>
      <c r="S245" s="80" t="str">
        <f>REPLACE(INDEX(GroupVertices[Group],MATCH(Edges[[#This Row],[Vertex 1]],GroupVertices[Vertex],0)),1,1,"")</f>
        <v>1</v>
      </c>
      <c r="T245" s="80" t="str">
        <f>REPLACE(INDEX(GroupVertices[Group],MATCH(Edges[[#This Row],[Vertex 2]],GroupVertices[Vertex],0)),1,1,"")</f>
        <v>1</v>
      </c>
      <c r="U245" s="34"/>
      <c r="V245" s="34"/>
      <c r="W245" s="34"/>
      <c r="X245" s="34"/>
      <c r="Y245" s="34"/>
      <c r="Z245" s="34"/>
      <c r="AA245" s="34"/>
      <c r="AB245" s="34"/>
      <c r="AC245" s="34"/>
    </row>
    <row r="246" spans="1:29" ht="15">
      <c r="A246" s="66" t="s">
        <v>214</v>
      </c>
      <c r="B246" s="66" t="s">
        <v>229</v>
      </c>
      <c r="C246" s="67" t="s">
        <v>1502</v>
      </c>
      <c r="D246" s="68">
        <v>3</v>
      </c>
      <c r="E246" s="69"/>
      <c r="F246" s="70">
        <v>50</v>
      </c>
      <c r="G246" s="67"/>
      <c r="H246" s="71"/>
      <c r="I246" s="72"/>
      <c r="J246" s="72"/>
      <c r="K246" s="34" t="s">
        <v>65</v>
      </c>
      <c r="L246" s="79">
        <v>246</v>
      </c>
      <c r="M246" s="79"/>
      <c r="N246" s="74"/>
      <c r="O246" s="81" t="s">
        <v>283</v>
      </c>
      <c r="P246" s="81" t="s">
        <v>284</v>
      </c>
      <c r="Q246" s="81" t="s">
        <v>285</v>
      </c>
      <c r="R246">
        <v>1</v>
      </c>
      <c r="S246" s="80" t="str">
        <f>REPLACE(INDEX(GroupVertices[Group],MATCH(Edges[[#This Row],[Vertex 1]],GroupVertices[Vertex],0)),1,1,"")</f>
        <v>1</v>
      </c>
      <c r="T246" s="80" t="str">
        <f>REPLACE(INDEX(GroupVertices[Group],MATCH(Edges[[#This Row],[Vertex 2]],GroupVertices[Vertex],0)),1,1,"")</f>
        <v>1</v>
      </c>
      <c r="U246" s="34"/>
      <c r="V246" s="34"/>
      <c r="W246" s="34"/>
      <c r="X246" s="34"/>
      <c r="Y246" s="34"/>
      <c r="Z246" s="34"/>
      <c r="AA246" s="34"/>
      <c r="AB246" s="34"/>
      <c r="AC246" s="34"/>
    </row>
    <row r="247" spans="1:29" ht="15">
      <c r="A247" s="66" t="s">
        <v>243</v>
      </c>
      <c r="B247" s="66" t="s">
        <v>229</v>
      </c>
      <c r="C247" s="67" t="s">
        <v>1502</v>
      </c>
      <c r="D247" s="68">
        <v>3</v>
      </c>
      <c r="E247" s="69"/>
      <c r="F247" s="70">
        <v>50</v>
      </c>
      <c r="G247" s="67"/>
      <c r="H247" s="71"/>
      <c r="I247" s="72"/>
      <c r="J247" s="72"/>
      <c r="K247" s="34" t="s">
        <v>65</v>
      </c>
      <c r="L247" s="79">
        <v>247</v>
      </c>
      <c r="M247" s="79"/>
      <c r="N247" s="74"/>
      <c r="O247" s="81" t="s">
        <v>283</v>
      </c>
      <c r="P247" s="81" t="s">
        <v>284</v>
      </c>
      <c r="Q247" s="81" t="s">
        <v>285</v>
      </c>
      <c r="R247">
        <v>1</v>
      </c>
      <c r="S247" s="80" t="str">
        <f>REPLACE(INDEX(GroupVertices[Group],MATCH(Edges[[#This Row],[Vertex 1]],GroupVertices[Vertex],0)),1,1,"")</f>
        <v>1</v>
      </c>
      <c r="T247" s="80" t="str">
        <f>REPLACE(INDEX(GroupVertices[Group],MATCH(Edges[[#This Row],[Vertex 2]],GroupVertices[Vertex],0)),1,1,"")</f>
        <v>1</v>
      </c>
      <c r="U247" s="34"/>
      <c r="V247" s="34"/>
      <c r="W247" s="34"/>
      <c r="X247" s="34"/>
      <c r="Y247" s="34"/>
      <c r="Z247" s="34"/>
      <c r="AA247" s="34"/>
      <c r="AB247" s="34"/>
      <c r="AC247" s="34"/>
    </row>
    <row r="248" spans="1:29" ht="15">
      <c r="A248" s="66" t="s">
        <v>233</v>
      </c>
      <c r="B248" s="66" t="s">
        <v>229</v>
      </c>
      <c r="C248" s="67" t="s">
        <v>1502</v>
      </c>
      <c r="D248" s="68">
        <v>3</v>
      </c>
      <c r="E248" s="69"/>
      <c r="F248" s="70">
        <v>50</v>
      </c>
      <c r="G248" s="67"/>
      <c r="H248" s="71"/>
      <c r="I248" s="72"/>
      <c r="J248" s="72"/>
      <c r="K248" s="34" t="s">
        <v>65</v>
      </c>
      <c r="L248" s="79">
        <v>248</v>
      </c>
      <c r="M248" s="79"/>
      <c r="N248" s="74"/>
      <c r="O248" s="81" t="s">
        <v>283</v>
      </c>
      <c r="P248" s="81" t="s">
        <v>284</v>
      </c>
      <c r="Q248" s="81" t="s">
        <v>285</v>
      </c>
      <c r="R248">
        <v>1</v>
      </c>
      <c r="S248" s="80" t="str">
        <f>REPLACE(INDEX(GroupVertices[Group],MATCH(Edges[[#This Row],[Vertex 1]],GroupVertices[Vertex],0)),1,1,"")</f>
        <v>1</v>
      </c>
      <c r="T248" s="80" t="str">
        <f>REPLACE(INDEX(GroupVertices[Group],MATCH(Edges[[#This Row],[Vertex 2]],GroupVertices[Vertex],0)),1,1,"")</f>
        <v>1</v>
      </c>
      <c r="U248" s="34"/>
      <c r="V248" s="34"/>
      <c r="W248" s="34"/>
      <c r="X248" s="34"/>
      <c r="Y248" s="34"/>
      <c r="Z248" s="34"/>
      <c r="AA248" s="34"/>
      <c r="AB248" s="34"/>
      <c r="AC248" s="34"/>
    </row>
    <row r="249" spans="1:29" ht="15">
      <c r="A249" s="66" t="s">
        <v>234</v>
      </c>
      <c r="B249" s="66" t="s">
        <v>229</v>
      </c>
      <c r="C249" s="67" t="s">
        <v>1502</v>
      </c>
      <c r="D249" s="68">
        <v>3</v>
      </c>
      <c r="E249" s="69"/>
      <c r="F249" s="70">
        <v>50</v>
      </c>
      <c r="G249" s="67"/>
      <c r="H249" s="71"/>
      <c r="I249" s="72"/>
      <c r="J249" s="72"/>
      <c r="K249" s="34" t="s">
        <v>65</v>
      </c>
      <c r="L249" s="79">
        <v>249</v>
      </c>
      <c r="M249" s="79"/>
      <c r="N249" s="74"/>
      <c r="O249" s="81" t="s">
        <v>283</v>
      </c>
      <c r="P249" s="81" t="s">
        <v>284</v>
      </c>
      <c r="Q249" s="81" t="s">
        <v>285</v>
      </c>
      <c r="R249">
        <v>1</v>
      </c>
      <c r="S249" s="80" t="str">
        <f>REPLACE(INDEX(GroupVertices[Group],MATCH(Edges[[#This Row],[Vertex 1]],GroupVertices[Vertex],0)),1,1,"")</f>
        <v>1</v>
      </c>
      <c r="T249" s="80" t="str">
        <f>REPLACE(INDEX(GroupVertices[Group],MATCH(Edges[[#This Row],[Vertex 2]],GroupVertices[Vertex],0)),1,1,"")</f>
        <v>1</v>
      </c>
      <c r="U249" s="34"/>
      <c r="V249" s="34"/>
      <c r="W249" s="34"/>
      <c r="X249" s="34"/>
      <c r="Y249" s="34"/>
      <c r="Z249" s="34"/>
      <c r="AA249" s="34"/>
      <c r="AB249" s="34"/>
      <c r="AC249" s="34"/>
    </row>
    <row r="250" spans="1:29" ht="15">
      <c r="A250" s="66" t="s">
        <v>204</v>
      </c>
      <c r="B250" s="66" t="s">
        <v>229</v>
      </c>
      <c r="C250" s="67" t="s">
        <v>1502</v>
      </c>
      <c r="D250" s="68">
        <v>3</v>
      </c>
      <c r="E250" s="69"/>
      <c r="F250" s="70">
        <v>50</v>
      </c>
      <c r="G250" s="67"/>
      <c r="H250" s="71"/>
      <c r="I250" s="72"/>
      <c r="J250" s="72"/>
      <c r="K250" s="34" t="s">
        <v>65</v>
      </c>
      <c r="L250" s="79">
        <v>250</v>
      </c>
      <c r="M250" s="79"/>
      <c r="N250" s="74"/>
      <c r="O250" s="81" t="s">
        <v>283</v>
      </c>
      <c r="P250" s="81" t="s">
        <v>284</v>
      </c>
      <c r="Q250" s="81" t="s">
        <v>285</v>
      </c>
      <c r="R250">
        <v>1</v>
      </c>
      <c r="S250" s="80" t="str">
        <f>REPLACE(INDEX(GroupVertices[Group],MATCH(Edges[[#This Row],[Vertex 1]],GroupVertices[Vertex],0)),1,1,"")</f>
        <v>1</v>
      </c>
      <c r="T250" s="80" t="str">
        <f>REPLACE(INDEX(GroupVertices[Group],MATCH(Edges[[#This Row],[Vertex 2]],GroupVertices[Vertex],0)),1,1,"")</f>
        <v>1</v>
      </c>
      <c r="U250" s="34"/>
      <c r="V250" s="34"/>
      <c r="W250" s="34"/>
      <c r="X250" s="34"/>
      <c r="Y250" s="34"/>
      <c r="Z250" s="34"/>
      <c r="AA250" s="34"/>
      <c r="AB250" s="34"/>
      <c r="AC250" s="34"/>
    </row>
    <row r="251" spans="1:29" ht="15">
      <c r="A251" s="66" t="s">
        <v>215</v>
      </c>
      <c r="B251" s="66" t="s">
        <v>229</v>
      </c>
      <c r="C251" s="67" t="s">
        <v>1502</v>
      </c>
      <c r="D251" s="68">
        <v>3</v>
      </c>
      <c r="E251" s="69"/>
      <c r="F251" s="70">
        <v>50</v>
      </c>
      <c r="G251" s="67"/>
      <c r="H251" s="71"/>
      <c r="I251" s="72"/>
      <c r="J251" s="72"/>
      <c r="K251" s="34" t="s">
        <v>65</v>
      </c>
      <c r="L251" s="79">
        <v>251</v>
      </c>
      <c r="M251" s="79"/>
      <c r="N251" s="74"/>
      <c r="O251" s="81" t="s">
        <v>283</v>
      </c>
      <c r="P251" s="81" t="s">
        <v>284</v>
      </c>
      <c r="Q251" s="81" t="s">
        <v>285</v>
      </c>
      <c r="R251">
        <v>1</v>
      </c>
      <c r="S251" s="80" t="str">
        <f>REPLACE(INDEX(GroupVertices[Group],MATCH(Edges[[#This Row],[Vertex 1]],GroupVertices[Vertex],0)),1,1,"")</f>
        <v>1</v>
      </c>
      <c r="T251" s="80" t="str">
        <f>REPLACE(INDEX(GroupVertices[Group],MATCH(Edges[[#This Row],[Vertex 2]],GroupVertices[Vertex],0)),1,1,"")</f>
        <v>1</v>
      </c>
      <c r="U251" s="34"/>
      <c r="V251" s="34"/>
      <c r="W251" s="34"/>
      <c r="X251" s="34"/>
      <c r="Y251" s="34"/>
      <c r="Z251" s="34"/>
      <c r="AA251" s="34"/>
      <c r="AB251" s="34"/>
      <c r="AC251" s="34"/>
    </row>
    <row r="252" spans="1:29" ht="15">
      <c r="A252" s="66" t="s">
        <v>235</v>
      </c>
      <c r="B252" s="66" t="s">
        <v>229</v>
      </c>
      <c r="C252" s="67" t="s">
        <v>1502</v>
      </c>
      <c r="D252" s="68">
        <v>3</v>
      </c>
      <c r="E252" s="69"/>
      <c r="F252" s="70">
        <v>50</v>
      </c>
      <c r="G252" s="67"/>
      <c r="H252" s="71"/>
      <c r="I252" s="72"/>
      <c r="J252" s="72"/>
      <c r="K252" s="34" t="s">
        <v>65</v>
      </c>
      <c r="L252" s="79">
        <v>252</v>
      </c>
      <c r="M252" s="79"/>
      <c r="N252" s="74"/>
      <c r="O252" s="81" t="s">
        <v>283</v>
      </c>
      <c r="P252" s="81" t="s">
        <v>284</v>
      </c>
      <c r="Q252" s="81" t="s">
        <v>286</v>
      </c>
      <c r="R252">
        <v>1</v>
      </c>
      <c r="S252" s="80" t="str">
        <f>REPLACE(INDEX(GroupVertices[Group],MATCH(Edges[[#This Row],[Vertex 1]],GroupVertices[Vertex],0)),1,1,"")</f>
        <v>2</v>
      </c>
      <c r="T252" s="80" t="str">
        <f>REPLACE(INDEX(GroupVertices[Group],MATCH(Edges[[#This Row],[Vertex 2]],GroupVertices[Vertex],0)),1,1,"")</f>
        <v>1</v>
      </c>
      <c r="U252" s="34"/>
      <c r="V252" s="34"/>
      <c r="W252" s="34"/>
      <c r="X252" s="34"/>
      <c r="Y252" s="34"/>
      <c r="Z252" s="34"/>
      <c r="AA252" s="34"/>
      <c r="AB252" s="34"/>
      <c r="AC252" s="34"/>
    </row>
    <row r="253" spans="1:29" ht="15">
      <c r="A253" s="66" t="s">
        <v>210</v>
      </c>
      <c r="B253" s="66" t="s">
        <v>235</v>
      </c>
      <c r="C253" s="67" t="s">
        <v>1502</v>
      </c>
      <c r="D253" s="68">
        <v>3</v>
      </c>
      <c r="E253" s="69"/>
      <c r="F253" s="70">
        <v>50</v>
      </c>
      <c r="G253" s="67"/>
      <c r="H253" s="71"/>
      <c r="I253" s="72"/>
      <c r="J253" s="72"/>
      <c r="K253" s="34" t="s">
        <v>66</v>
      </c>
      <c r="L253" s="79">
        <v>253</v>
      </c>
      <c r="M253" s="79"/>
      <c r="N253" s="74"/>
      <c r="O253" s="81" t="s">
        <v>283</v>
      </c>
      <c r="P253" s="81" t="s">
        <v>284</v>
      </c>
      <c r="Q253" s="81" t="s">
        <v>285</v>
      </c>
      <c r="R253">
        <v>1</v>
      </c>
      <c r="S253" s="80" t="str">
        <f>REPLACE(INDEX(GroupVertices[Group],MATCH(Edges[[#This Row],[Vertex 1]],GroupVertices[Vertex],0)),1,1,"")</f>
        <v>1</v>
      </c>
      <c r="T253" s="80" t="str">
        <f>REPLACE(INDEX(GroupVertices[Group],MATCH(Edges[[#This Row],[Vertex 2]],GroupVertices[Vertex],0)),1,1,"")</f>
        <v>2</v>
      </c>
      <c r="U253" s="34"/>
      <c r="V253" s="34"/>
      <c r="W253" s="34"/>
      <c r="X253" s="34"/>
      <c r="Y253" s="34"/>
      <c r="Z253" s="34"/>
      <c r="AA253" s="34"/>
      <c r="AB253" s="34"/>
      <c r="AC253" s="34"/>
    </row>
    <row r="254" spans="1:29" ht="15">
      <c r="A254" s="66" t="s">
        <v>210</v>
      </c>
      <c r="B254" s="66" t="s">
        <v>204</v>
      </c>
      <c r="C254" s="67" t="s">
        <v>1502</v>
      </c>
      <c r="D254" s="68">
        <v>3</v>
      </c>
      <c r="E254" s="69"/>
      <c r="F254" s="70">
        <v>50</v>
      </c>
      <c r="G254" s="67"/>
      <c r="H254" s="71"/>
      <c r="I254" s="72"/>
      <c r="J254" s="72"/>
      <c r="K254" s="34" t="s">
        <v>66</v>
      </c>
      <c r="L254" s="79">
        <v>254</v>
      </c>
      <c r="M254" s="79"/>
      <c r="N254" s="74"/>
      <c r="O254" s="81" t="s">
        <v>283</v>
      </c>
      <c r="P254" s="81" t="s">
        <v>284</v>
      </c>
      <c r="Q254" s="81" t="s">
        <v>285</v>
      </c>
      <c r="R254">
        <v>1</v>
      </c>
      <c r="S254" s="80" t="str">
        <f>REPLACE(INDEX(GroupVertices[Group],MATCH(Edges[[#This Row],[Vertex 1]],GroupVertices[Vertex],0)),1,1,"")</f>
        <v>1</v>
      </c>
      <c r="T254" s="80" t="str">
        <f>REPLACE(INDEX(GroupVertices[Group],MATCH(Edges[[#This Row],[Vertex 2]],GroupVertices[Vertex],0)),1,1,"")</f>
        <v>1</v>
      </c>
      <c r="U254" s="34"/>
      <c r="V254" s="34"/>
      <c r="W254" s="34"/>
      <c r="X254" s="34"/>
      <c r="Y254" s="34"/>
      <c r="Z254" s="34"/>
      <c r="AA254" s="34"/>
      <c r="AB254" s="34"/>
      <c r="AC254" s="34"/>
    </row>
    <row r="255" spans="1:29" ht="15">
      <c r="A255" s="66" t="s">
        <v>210</v>
      </c>
      <c r="B255" s="66" t="s">
        <v>205</v>
      </c>
      <c r="C255" s="67" t="s">
        <v>1503</v>
      </c>
      <c r="D255" s="68">
        <v>10</v>
      </c>
      <c r="E255" s="69"/>
      <c r="F255" s="70">
        <v>20</v>
      </c>
      <c r="G255" s="67"/>
      <c r="H255" s="71"/>
      <c r="I255" s="72"/>
      <c r="J255" s="72"/>
      <c r="K255" s="34" t="s">
        <v>65</v>
      </c>
      <c r="L255" s="79">
        <v>255</v>
      </c>
      <c r="M255" s="79"/>
      <c r="N255" s="74"/>
      <c r="O255" s="81" t="s">
        <v>283</v>
      </c>
      <c r="P255" s="81" t="s">
        <v>284</v>
      </c>
      <c r="Q255" s="81" t="s">
        <v>285</v>
      </c>
      <c r="R255">
        <v>2</v>
      </c>
      <c r="S255" s="80" t="str">
        <f>REPLACE(INDEX(GroupVertices[Group],MATCH(Edges[[#This Row],[Vertex 1]],GroupVertices[Vertex],0)),1,1,"")</f>
        <v>1</v>
      </c>
      <c r="T255" s="80" t="str">
        <f>REPLACE(INDEX(GroupVertices[Group],MATCH(Edges[[#This Row],[Vertex 2]],GroupVertices[Vertex],0)),1,1,"")</f>
        <v>3</v>
      </c>
      <c r="U255" s="34"/>
      <c r="V255" s="34"/>
      <c r="W255" s="34"/>
      <c r="X255" s="34"/>
      <c r="Y255" s="34"/>
      <c r="Z255" s="34"/>
      <c r="AA255" s="34"/>
      <c r="AB255" s="34"/>
      <c r="AC255" s="34"/>
    </row>
    <row r="256" spans="1:29" ht="15">
      <c r="A256" s="66" t="s">
        <v>210</v>
      </c>
      <c r="B256" s="66" t="s">
        <v>206</v>
      </c>
      <c r="C256" s="67" t="s">
        <v>1503</v>
      </c>
      <c r="D256" s="68">
        <v>10</v>
      </c>
      <c r="E256" s="69"/>
      <c r="F256" s="70">
        <v>20</v>
      </c>
      <c r="G256" s="67"/>
      <c r="H256" s="71"/>
      <c r="I256" s="72"/>
      <c r="J256" s="72"/>
      <c r="K256" s="34" t="s">
        <v>65</v>
      </c>
      <c r="L256" s="79">
        <v>256</v>
      </c>
      <c r="M256" s="79"/>
      <c r="N256" s="74"/>
      <c r="O256" s="81" t="s">
        <v>283</v>
      </c>
      <c r="P256" s="81" t="s">
        <v>284</v>
      </c>
      <c r="Q256" s="81" t="s">
        <v>285</v>
      </c>
      <c r="R256">
        <v>2</v>
      </c>
      <c r="S256" s="80" t="str">
        <f>REPLACE(INDEX(GroupVertices[Group],MATCH(Edges[[#This Row],[Vertex 1]],GroupVertices[Vertex],0)),1,1,"")</f>
        <v>1</v>
      </c>
      <c r="T256" s="80" t="str">
        <f>REPLACE(INDEX(GroupVertices[Group],MATCH(Edges[[#This Row],[Vertex 2]],GroupVertices[Vertex],0)),1,1,"")</f>
        <v>4</v>
      </c>
      <c r="U256" s="34"/>
      <c r="V256" s="34"/>
      <c r="W256" s="34"/>
      <c r="X256" s="34"/>
      <c r="Y256" s="34"/>
      <c r="Z256" s="34"/>
      <c r="AA256" s="34"/>
      <c r="AB256" s="34"/>
      <c r="AC256" s="34"/>
    </row>
    <row r="257" spans="1:29" ht="15">
      <c r="A257" s="66" t="s">
        <v>213</v>
      </c>
      <c r="B257" s="66" t="s">
        <v>210</v>
      </c>
      <c r="C257" s="67" t="s">
        <v>1503</v>
      </c>
      <c r="D257" s="68">
        <v>10</v>
      </c>
      <c r="E257" s="69"/>
      <c r="F257" s="70">
        <v>20</v>
      </c>
      <c r="G257" s="67"/>
      <c r="H257" s="71"/>
      <c r="I257" s="72"/>
      <c r="J257" s="72"/>
      <c r="K257" s="34" t="s">
        <v>65</v>
      </c>
      <c r="L257" s="79">
        <v>257</v>
      </c>
      <c r="M257" s="79"/>
      <c r="N257" s="74"/>
      <c r="O257" s="81" t="s">
        <v>283</v>
      </c>
      <c r="P257" s="81" t="s">
        <v>284</v>
      </c>
      <c r="Q257" s="81" t="s">
        <v>285</v>
      </c>
      <c r="R257">
        <v>2</v>
      </c>
      <c r="S257" s="80" t="str">
        <f>REPLACE(INDEX(GroupVertices[Group],MATCH(Edges[[#This Row],[Vertex 1]],GroupVertices[Vertex],0)),1,1,"")</f>
        <v>1</v>
      </c>
      <c r="T257" s="80" t="str">
        <f>REPLACE(INDEX(GroupVertices[Group],MATCH(Edges[[#This Row],[Vertex 2]],GroupVertices[Vertex],0)),1,1,"")</f>
        <v>1</v>
      </c>
      <c r="U257" s="34"/>
      <c r="V257" s="34"/>
      <c r="W257" s="34"/>
      <c r="X257" s="34"/>
      <c r="Y257" s="34"/>
      <c r="Z257" s="34"/>
      <c r="AA257" s="34"/>
      <c r="AB257" s="34"/>
      <c r="AC257" s="34"/>
    </row>
    <row r="258" spans="1:29" ht="15">
      <c r="A258" s="66" t="s">
        <v>214</v>
      </c>
      <c r="B258" s="66" t="s">
        <v>210</v>
      </c>
      <c r="C258" s="67" t="s">
        <v>1503</v>
      </c>
      <c r="D258" s="68">
        <v>10</v>
      </c>
      <c r="E258" s="69"/>
      <c r="F258" s="70">
        <v>20</v>
      </c>
      <c r="G258" s="67"/>
      <c r="H258" s="71"/>
      <c r="I258" s="72"/>
      <c r="J258" s="72"/>
      <c r="K258" s="34" t="s">
        <v>65</v>
      </c>
      <c r="L258" s="79">
        <v>258</v>
      </c>
      <c r="M258" s="79"/>
      <c r="N258" s="74"/>
      <c r="O258" s="81" t="s">
        <v>283</v>
      </c>
      <c r="P258" s="81" t="s">
        <v>284</v>
      </c>
      <c r="Q258" s="81" t="s">
        <v>285</v>
      </c>
      <c r="R258">
        <v>2</v>
      </c>
      <c r="S258" s="80" t="str">
        <f>REPLACE(INDEX(GroupVertices[Group],MATCH(Edges[[#This Row],[Vertex 1]],GroupVertices[Vertex],0)),1,1,"")</f>
        <v>1</v>
      </c>
      <c r="T258" s="80" t="str">
        <f>REPLACE(INDEX(GroupVertices[Group],MATCH(Edges[[#This Row],[Vertex 2]],GroupVertices[Vertex],0)),1,1,"")</f>
        <v>1</v>
      </c>
      <c r="U258" s="34"/>
      <c r="V258" s="34"/>
      <c r="W258" s="34"/>
      <c r="X258" s="34"/>
      <c r="Y258" s="34"/>
      <c r="Z258" s="34"/>
      <c r="AA258" s="34"/>
      <c r="AB258" s="34"/>
      <c r="AC258" s="34"/>
    </row>
    <row r="259" spans="1:29" ht="15">
      <c r="A259" s="66" t="s">
        <v>215</v>
      </c>
      <c r="B259" s="66" t="s">
        <v>210</v>
      </c>
      <c r="C259" s="67" t="s">
        <v>1503</v>
      </c>
      <c r="D259" s="68">
        <v>10</v>
      </c>
      <c r="E259" s="69"/>
      <c r="F259" s="70">
        <v>20</v>
      </c>
      <c r="G259" s="67"/>
      <c r="H259" s="71"/>
      <c r="I259" s="72"/>
      <c r="J259" s="72"/>
      <c r="K259" s="34" t="s">
        <v>65</v>
      </c>
      <c r="L259" s="79">
        <v>259</v>
      </c>
      <c r="M259" s="79"/>
      <c r="N259" s="74"/>
      <c r="O259" s="81" t="s">
        <v>283</v>
      </c>
      <c r="P259" s="81" t="s">
        <v>284</v>
      </c>
      <c r="Q259" s="81" t="s">
        <v>285</v>
      </c>
      <c r="R259">
        <v>2</v>
      </c>
      <c r="S259" s="80" t="str">
        <f>REPLACE(INDEX(GroupVertices[Group],MATCH(Edges[[#This Row],[Vertex 1]],GroupVertices[Vertex],0)),1,1,"")</f>
        <v>1</v>
      </c>
      <c r="T259" s="80" t="str">
        <f>REPLACE(INDEX(GroupVertices[Group],MATCH(Edges[[#This Row],[Vertex 2]],GroupVertices[Vertex],0)),1,1,"")</f>
        <v>1</v>
      </c>
      <c r="U259" s="34"/>
      <c r="V259" s="34"/>
      <c r="W259" s="34"/>
      <c r="X259" s="34"/>
      <c r="Y259" s="34"/>
      <c r="Z259" s="34"/>
      <c r="AA259" s="34"/>
      <c r="AB259" s="34"/>
      <c r="AC259" s="34"/>
    </row>
    <row r="260" spans="1:29" ht="15">
      <c r="A260" s="66" t="s">
        <v>217</v>
      </c>
      <c r="B260" s="66" t="s">
        <v>210</v>
      </c>
      <c r="C260" s="67" t="s">
        <v>1502</v>
      </c>
      <c r="D260" s="68">
        <v>3</v>
      </c>
      <c r="E260" s="69"/>
      <c r="F260" s="70">
        <v>50</v>
      </c>
      <c r="G260" s="67"/>
      <c r="H260" s="71"/>
      <c r="I260" s="72"/>
      <c r="J260" s="72"/>
      <c r="K260" s="34" t="s">
        <v>66</v>
      </c>
      <c r="L260" s="79">
        <v>260</v>
      </c>
      <c r="M260" s="79"/>
      <c r="N260" s="74"/>
      <c r="O260" s="81" t="s">
        <v>283</v>
      </c>
      <c r="P260" s="81" t="s">
        <v>284</v>
      </c>
      <c r="Q260" s="81" t="s">
        <v>286</v>
      </c>
      <c r="R260">
        <v>1</v>
      </c>
      <c r="S260" s="80" t="str">
        <f>REPLACE(INDEX(GroupVertices[Group],MATCH(Edges[[#This Row],[Vertex 1]],GroupVertices[Vertex],0)),1,1,"")</f>
        <v>3</v>
      </c>
      <c r="T260" s="80" t="str">
        <f>REPLACE(INDEX(GroupVertices[Group],MATCH(Edges[[#This Row],[Vertex 2]],GroupVertices[Vertex],0)),1,1,"")</f>
        <v>1</v>
      </c>
      <c r="U260" s="34"/>
      <c r="V260" s="34"/>
      <c r="W260" s="34"/>
      <c r="X260" s="34"/>
      <c r="Y260" s="34"/>
      <c r="Z260" s="34"/>
      <c r="AA260" s="34"/>
      <c r="AB260" s="34"/>
      <c r="AC260" s="34"/>
    </row>
    <row r="261" spans="1:29" ht="15">
      <c r="A261" s="66" t="s">
        <v>210</v>
      </c>
      <c r="B261" s="66" t="s">
        <v>217</v>
      </c>
      <c r="C261" s="67" t="s">
        <v>1502</v>
      </c>
      <c r="D261" s="68">
        <v>3</v>
      </c>
      <c r="E261" s="69"/>
      <c r="F261" s="70">
        <v>50</v>
      </c>
      <c r="G261" s="67"/>
      <c r="H261" s="71"/>
      <c r="I261" s="72"/>
      <c r="J261" s="72"/>
      <c r="K261" s="34" t="s">
        <v>66</v>
      </c>
      <c r="L261" s="79">
        <v>261</v>
      </c>
      <c r="M261" s="79"/>
      <c r="N261" s="74"/>
      <c r="O261" s="81" t="s">
        <v>283</v>
      </c>
      <c r="P261" s="81" t="s">
        <v>284</v>
      </c>
      <c r="Q261" s="81" t="s">
        <v>285</v>
      </c>
      <c r="R261">
        <v>1</v>
      </c>
      <c r="S261" s="80" t="str">
        <f>REPLACE(INDEX(GroupVertices[Group],MATCH(Edges[[#This Row],[Vertex 1]],GroupVertices[Vertex],0)),1,1,"")</f>
        <v>1</v>
      </c>
      <c r="T261" s="80" t="str">
        <f>REPLACE(INDEX(GroupVertices[Group],MATCH(Edges[[#This Row],[Vertex 2]],GroupVertices[Vertex],0)),1,1,"")</f>
        <v>3</v>
      </c>
      <c r="U261" s="34"/>
      <c r="V261" s="34"/>
      <c r="W261" s="34"/>
      <c r="X261" s="34"/>
      <c r="Y261" s="34"/>
      <c r="Z261" s="34"/>
      <c r="AA261" s="34"/>
      <c r="AB261" s="34"/>
      <c r="AC261" s="34"/>
    </row>
    <row r="262" spans="1:29" ht="15">
      <c r="A262" s="66" t="s">
        <v>210</v>
      </c>
      <c r="B262" s="66" t="s">
        <v>206</v>
      </c>
      <c r="C262" s="67" t="s">
        <v>1503</v>
      </c>
      <c r="D262" s="68">
        <v>10</v>
      </c>
      <c r="E262" s="69"/>
      <c r="F262" s="70">
        <v>20</v>
      </c>
      <c r="G262" s="67"/>
      <c r="H262" s="71"/>
      <c r="I262" s="72"/>
      <c r="J262" s="72"/>
      <c r="K262" s="34" t="s">
        <v>65</v>
      </c>
      <c r="L262" s="79">
        <v>262</v>
      </c>
      <c r="M262" s="79"/>
      <c r="N262" s="74"/>
      <c r="O262" s="81" t="s">
        <v>283</v>
      </c>
      <c r="P262" s="81" t="s">
        <v>284</v>
      </c>
      <c r="Q262" s="81" t="s">
        <v>285</v>
      </c>
      <c r="R262">
        <v>2</v>
      </c>
      <c r="S262" s="80" t="str">
        <f>REPLACE(INDEX(GroupVertices[Group],MATCH(Edges[[#This Row],[Vertex 1]],GroupVertices[Vertex],0)),1,1,"")</f>
        <v>1</v>
      </c>
      <c r="T262" s="80" t="str">
        <f>REPLACE(INDEX(GroupVertices[Group],MATCH(Edges[[#This Row],[Vertex 2]],GroupVertices[Vertex],0)),1,1,"")</f>
        <v>4</v>
      </c>
      <c r="U262" s="34"/>
      <c r="V262" s="34"/>
      <c r="W262" s="34"/>
      <c r="X262" s="34"/>
      <c r="Y262" s="34"/>
      <c r="Z262" s="34"/>
      <c r="AA262" s="34"/>
      <c r="AB262" s="34"/>
      <c r="AC262" s="34"/>
    </row>
    <row r="263" spans="1:29" ht="15">
      <c r="A263" s="66" t="s">
        <v>210</v>
      </c>
      <c r="B263" s="66" t="s">
        <v>205</v>
      </c>
      <c r="C263" s="67" t="s">
        <v>1503</v>
      </c>
      <c r="D263" s="68">
        <v>10</v>
      </c>
      <c r="E263" s="69"/>
      <c r="F263" s="70">
        <v>20</v>
      </c>
      <c r="G263" s="67"/>
      <c r="H263" s="71"/>
      <c r="I263" s="72"/>
      <c r="J263" s="72"/>
      <c r="K263" s="34" t="s">
        <v>65</v>
      </c>
      <c r="L263" s="79">
        <v>263</v>
      </c>
      <c r="M263" s="79"/>
      <c r="N263" s="74"/>
      <c r="O263" s="81" t="s">
        <v>283</v>
      </c>
      <c r="P263" s="81" t="s">
        <v>284</v>
      </c>
      <c r="Q263" s="81" t="s">
        <v>285</v>
      </c>
      <c r="R263">
        <v>2</v>
      </c>
      <c r="S263" s="80" t="str">
        <f>REPLACE(INDEX(GroupVertices[Group],MATCH(Edges[[#This Row],[Vertex 1]],GroupVertices[Vertex],0)),1,1,"")</f>
        <v>1</v>
      </c>
      <c r="T263" s="80" t="str">
        <f>REPLACE(INDEX(GroupVertices[Group],MATCH(Edges[[#This Row],[Vertex 2]],GroupVertices[Vertex],0)),1,1,"")</f>
        <v>3</v>
      </c>
      <c r="U263" s="34"/>
      <c r="V263" s="34"/>
      <c r="W263" s="34"/>
      <c r="X263" s="34"/>
      <c r="Y263" s="34"/>
      <c r="Z263" s="34"/>
      <c r="AA263" s="34"/>
      <c r="AB263" s="34"/>
      <c r="AC263" s="34"/>
    </row>
    <row r="264" spans="1:29" ht="15">
      <c r="A264" s="66" t="s">
        <v>230</v>
      </c>
      <c r="B264" s="66" t="s">
        <v>210</v>
      </c>
      <c r="C264" s="67" t="s">
        <v>1502</v>
      </c>
      <c r="D264" s="68">
        <v>3</v>
      </c>
      <c r="E264" s="69"/>
      <c r="F264" s="70">
        <v>50</v>
      </c>
      <c r="G264" s="67"/>
      <c r="H264" s="71"/>
      <c r="I264" s="72"/>
      <c r="J264" s="72"/>
      <c r="K264" s="34" t="s">
        <v>65</v>
      </c>
      <c r="L264" s="79">
        <v>264</v>
      </c>
      <c r="M264" s="79"/>
      <c r="N264" s="74"/>
      <c r="O264" s="81" t="s">
        <v>283</v>
      </c>
      <c r="P264" s="81" t="s">
        <v>284</v>
      </c>
      <c r="Q264" s="81" t="s">
        <v>285</v>
      </c>
      <c r="R264">
        <v>1</v>
      </c>
      <c r="S264" s="80" t="str">
        <f>REPLACE(INDEX(GroupVertices[Group],MATCH(Edges[[#This Row],[Vertex 1]],GroupVertices[Vertex],0)),1,1,"")</f>
        <v>1</v>
      </c>
      <c r="T264" s="80" t="str">
        <f>REPLACE(INDEX(GroupVertices[Group],MATCH(Edges[[#This Row],[Vertex 2]],GroupVertices[Vertex],0)),1,1,"")</f>
        <v>1</v>
      </c>
      <c r="U264" s="34"/>
      <c r="V264" s="34"/>
      <c r="W264" s="34"/>
      <c r="X264" s="34"/>
      <c r="Y264" s="34"/>
      <c r="Z264" s="34"/>
      <c r="AA264" s="34"/>
      <c r="AB264" s="34"/>
      <c r="AC264" s="34"/>
    </row>
    <row r="265" spans="1:29" ht="15">
      <c r="A265" s="66" t="s">
        <v>213</v>
      </c>
      <c r="B265" s="66" t="s">
        <v>210</v>
      </c>
      <c r="C265" s="67" t="s">
        <v>1503</v>
      </c>
      <c r="D265" s="68">
        <v>10</v>
      </c>
      <c r="E265" s="69"/>
      <c r="F265" s="70">
        <v>20</v>
      </c>
      <c r="G265" s="67"/>
      <c r="H265" s="71"/>
      <c r="I265" s="72"/>
      <c r="J265" s="72"/>
      <c r="K265" s="34" t="s">
        <v>65</v>
      </c>
      <c r="L265" s="79">
        <v>265</v>
      </c>
      <c r="M265" s="79"/>
      <c r="N265" s="74"/>
      <c r="O265" s="81" t="s">
        <v>283</v>
      </c>
      <c r="P265" s="81" t="s">
        <v>284</v>
      </c>
      <c r="Q265" s="81" t="s">
        <v>285</v>
      </c>
      <c r="R265">
        <v>2</v>
      </c>
      <c r="S265" s="80" t="str">
        <f>REPLACE(INDEX(GroupVertices[Group],MATCH(Edges[[#This Row],[Vertex 1]],GroupVertices[Vertex],0)),1,1,"")</f>
        <v>1</v>
      </c>
      <c r="T265" s="80" t="str">
        <f>REPLACE(INDEX(GroupVertices[Group],MATCH(Edges[[#This Row],[Vertex 2]],GroupVertices[Vertex],0)),1,1,"")</f>
        <v>1</v>
      </c>
      <c r="U265" s="34"/>
      <c r="V265" s="34"/>
      <c r="W265" s="34"/>
      <c r="X265" s="34"/>
      <c r="Y265" s="34"/>
      <c r="Z265" s="34"/>
      <c r="AA265" s="34"/>
      <c r="AB265" s="34"/>
      <c r="AC265" s="34"/>
    </row>
    <row r="266" spans="1:29" ht="15">
      <c r="A266" s="66" t="s">
        <v>231</v>
      </c>
      <c r="B266" s="66" t="s">
        <v>210</v>
      </c>
      <c r="C266" s="67" t="s">
        <v>1502</v>
      </c>
      <c r="D266" s="68">
        <v>3</v>
      </c>
      <c r="E266" s="69"/>
      <c r="F266" s="70">
        <v>50</v>
      </c>
      <c r="G266" s="67"/>
      <c r="H266" s="71"/>
      <c r="I266" s="72"/>
      <c r="J266" s="72"/>
      <c r="K266" s="34" t="s">
        <v>65</v>
      </c>
      <c r="L266" s="79">
        <v>266</v>
      </c>
      <c r="M266" s="79"/>
      <c r="N266" s="74"/>
      <c r="O266" s="81" t="s">
        <v>283</v>
      </c>
      <c r="P266" s="81" t="s">
        <v>284</v>
      </c>
      <c r="Q266" s="81" t="s">
        <v>285</v>
      </c>
      <c r="R266">
        <v>1</v>
      </c>
      <c r="S266" s="80" t="str">
        <f>REPLACE(INDEX(GroupVertices[Group],MATCH(Edges[[#This Row],[Vertex 1]],GroupVertices[Vertex],0)),1,1,"")</f>
        <v>1</v>
      </c>
      <c r="T266" s="80" t="str">
        <f>REPLACE(INDEX(GroupVertices[Group],MATCH(Edges[[#This Row],[Vertex 2]],GroupVertices[Vertex],0)),1,1,"")</f>
        <v>1</v>
      </c>
      <c r="U266" s="34"/>
      <c r="V266" s="34"/>
      <c r="W266" s="34"/>
      <c r="X266" s="34"/>
      <c r="Y266" s="34"/>
      <c r="Z266" s="34"/>
      <c r="AA266" s="34"/>
      <c r="AB266" s="34"/>
      <c r="AC266" s="34"/>
    </row>
    <row r="267" spans="1:29" ht="15">
      <c r="A267" s="66" t="s">
        <v>232</v>
      </c>
      <c r="B267" s="66" t="s">
        <v>210</v>
      </c>
      <c r="C267" s="67" t="s">
        <v>1502</v>
      </c>
      <c r="D267" s="68">
        <v>3</v>
      </c>
      <c r="E267" s="69"/>
      <c r="F267" s="70">
        <v>50</v>
      </c>
      <c r="G267" s="67"/>
      <c r="H267" s="71"/>
      <c r="I267" s="72"/>
      <c r="J267" s="72"/>
      <c r="K267" s="34" t="s">
        <v>65</v>
      </c>
      <c r="L267" s="79">
        <v>267</v>
      </c>
      <c r="M267" s="79"/>
      <c r="N267" s="74"/>
      <c r="O267" s="81" t="s">
        <v>283</v>
      </c>
      <c r="P267" s="81" t="s">
        <v>284</v>
      </c>
      <c r="Q267" s="81" t="s">
        <v>285</v>
      </c>
      <c r="R267">
        <v>1</v>
      </c>
      <c r="S267" s="80" t="str">
        <f>REPLACE(INDEX(GroupVertices[Group],MATCH(Edges[[#This Row],[Vertex 1]],GroupVertices[Vertex],0)),1,1,"")</f>
        <v>1</v>
      </c>
      <c r="T267" s="80" t="str">
        <f>REPLACE(INDEX(GroupVertices[Group],MATCH(Edges[[#This Row],[Vertex 2]],GroupVertices[Vertex],0)),1,1,"")</f>
        <v>1</v>
      </c>
      <c r="U267" s="34"/>
      <c r="V267" s="34"/>
      <c r="W267" s="34"/>
      <c r="X267" s="34"/>
      <c r="Y267" s="34"/>
      <c r="Z267" s="34"/>
      <c r="AA267" s="34"/>
      <c r="AB267" s="34"/>
      <c r="AC267" s="34"/>
    </row>
    <row r="268" spans="1:29" ht="15">
      <c r="A268" s="66" t="s">
        <v>214</v>
      </c>
      <c r="B268" s="66" t="s">
        <v>210</v>
      </c>
      <c r="C268" s="67" t="s">
        <v>1503</v>
      </c>
      <c r="D268" s="68">
        <v>10</v>
      </c>
      <c r="E268" s="69"/>
      <c r="F268" s="70">
        <v>20</v>
      </c>
      <c r="G268" s="67"/>
      <c r="H268" s="71"/>
      <c r="I268" s="72"/>
      <c r="J268" s="72"/>
      <c r="K268" s="34" t="s">
        <v>65</v>
      </c>
      <c r="L268" s="79">
        <v>268</v>
      </c>
      <c r="M268" s="79"/>
      <c r="N268" s="74"/>
      <c r="O268" s="81" t="s">
        <v>283</v>
      </c>
      <c r="P268" s="81" t="s">
        <v>284</v>
      </c>
      <c r="Q268" s="81" t="s">
        <v>285</v>
      </c>
      <c r="R268">
        <v>2</v>
      </c>
      <c r="S268" s="80" t="str">
        <f>REPLACE(INDEX(GroupVertices[Group],MATCH(Edges[[#This Row],[Vertex 1]],GroupVertices[Vertex],0)),1,1,"")</f>
        <v>1</v>
      </c>
      <c r="T268" s="80" t="str">
        <f>REPLACE(INDEX(GroupVertices[Group],MATCH(Edges[[#This Row],[Vertex 2]],GroupVertices[Vertex],0)),1,1,"")</f>
        <v>1</v>
      </c>
      <c r="U268" s="34"/>
      <c r="V268" s="34"/>
      <c r="W268" s="34"/>
      <c r="X268" s="34"/>
      <c r="Y268" s="34"/>
      <c r="Z268" s="34"/>
      <c r="AA268" s="34"/>
      <c r="AB268" s="34"/>
      <c r="AC268" s="34"/>
    </row>
    <row r="269" spans="1:29" ht="15">
      <c r="A269" s="66" t="s">
        <v>243</v>
      </c>
      <c r="B269" s="66" t="s">
        <v>210</v>
      </c>
      <c r="C269" s="67" t="s">
        <v>1502</v>
      </c>
      <c r="D269" s="68">
        <v>3</v>
      </c>
      <c r="E269" s="69"/>
      <c r="F269" s="70">
        <v>50</v>
      </c>
      <c r="G269" s="67"/>
      <c r="H269" s="71"/>
      <c r="I269" s="72"/>
      <c r="J269" s="72"/>
      <c r="K269" s="34" t="s">
        <v>65</v>
      </c>
      <c r="L269" s="79">
        <v>269</v>
      </c>
      <c r="M269" s="79"/>
      <c r="N269" s="74"/>
      <c r="O269" s="81" t="s">
        <v>283</v>
      </c>
      <c r="P269" s="81" t="s">
        <v>284</v>
      </c>
      <c r="Q269" s="81" t="s">
        <v>285</v>
      </c>
      <c r="R269">
        <v>1</v>
      </c>
      <c r="S269" s="80" t="str">
        <f>REPLACE(INDEX(GroupVertices[Group],MATCH(Edges[[#This Row],[Vertex 1]],GroupVertices[Vertex],0)),1,1,"")</f>
        <v>1</v>
      </c>
      <c r="T269" s="80" t="str">
        <f>REPLACE(INDEX(GroupVertices[Group],MATCH(Edges[[#This Row],[Vertex 2]],GroupVertices[Vertex],0)),1,1,"")</f>
        <v>1</v>
      </c>
      <c r="U269" s="34"/>
      <c r="V269" s="34"/>
      <c r="W269" s="34"/>
      <c r="X269" s="34"/>
      <c r="Y269" s="34"/>
      <c r="Z269" s="34"/>
      <c r="AA269" s="34"/>
      <c r="AB269" s="34"/>
      <c r="AC269" s="34"/>
    </row>
    <row r="270" spans="1:29" ht="15">
      <c r="A270" s="66" t="s">
        <v>233</v>
      </c>
      <c r="B270" s="66" t="s">
        <v>210</v>
      </c>
      <c r="C270" s="67" t="s">
        <v>1502</v>
      </c>
      <c r="D270" s="68">
        <v>3</v>
      </c>
      <c r="E270" s="69"/>
      <c r="F270" s="70">
        <v>50</v>
      </c>
      <c r="G270" s="67"/>
      <c r="H270" s="71"/>
      <c r="I270" s="72"/>
      <c r="J270" s="72"/>
      <c r="K270" s="34" t="s">
        <v>65</v>
      </c>
      <c r="L270" s="79">
        <v>270</v>
      </c>
      <c r="M270" s="79"/>
      <c r="N270" s="74"/>
      <c r="O270" s="81" t="s">
        <v>283</v>
      </c>
      <c r="P270" s="81" t="s">
        <v>284</v>
      </c>
      <c r="Q270" s="81" t="s">
        <v>285</v>
      </c>
      <c r="R270">
        <v>1</v>
      </c>
      <c r="S270" s="80" t="str">
        <f>REPLACE(INDEX(GroupVertices[Group],MATCH(Edges[[#This Row],[Vertex 1]],GroupVertices[Vertex],0)),1,1,"")</f>
        <v>1</v>
      </c>
      <c r="T270" s="80" t="str">
        <f>REPLACE(INDEX(GroupVertices[Group],MATCH(Edges[[#This Row],[Vertex 2]],GroupVertices[Vertex],0)),1,1,"")</f>
        <v>1</v>
      </c>
      <c r="U270" s="34"/>
      <c r="V270" s="34"/>
      <c r="W270" s="34"/>
      <c r="X270" s="34"/>
      <c r="Y270" s="34"/>
      <c r="Z270" s="34"/>
      <c r="AA270" s="34"/>
      <c r="AB270" s="34"/>
      <c r="AC270" s="34"/>
    </row>
    <row r="271" spans="1:29" ht="15">
      <c r="A271" s="66" t="s">
        <v>234</v>
      </c>
      <c r="B271" s="66" t="s">
        <v>210</v>
      </c>
      <c r="C271" s="67" t="s">
        <v>1502</v>
      </c>
      <c r="D271" s="68">
        <v>3</v>
      </c>
      <c r="E271" s="69"/>
      <c r="F271" s="70">
        <v>50</v>
      </c>
      <c r="G271" s="67"/>
      <c r="H271" s="71"/>
      <c r="I271" s="72"/>
      <c r="J271" s="72"/>
      <c r="K271" s="34" t="s">
        <v>65</v>
      </c>
      <c r="L271" s="79">
        <v>271</v>
      </c>
      <c r="M271" s="79"/>
      <c r="N271" s="74"/>
      <c r="O271" s="81" t="s">
        <v>283</v>
      </c>
      <c r="P271" s="81" t="s">
        <v>284</v>
      </c>
      <c r="Q271" s="81" t="s">
        <v>285</v>
      </c>
      <c r="R271">
        <v>1</v>
      </c>
      <c r="S271" s="80" t="str">
        <f>REPLACE(INDEX(GroupVertices[Group],MATCH(Edges[[#This Row],[Vertex 1]],GroupVertices[Vertex],0)),1,1,"")</f>
        <v>1</v>
      </c>
      <c r="T271" s="80" t="str">
        <f>REPLACE(INDEX(GroupVertices[Group],MATCH(Edges[[#This Row],[Vertex 2]],GroupVertices[Vertex],0)),1,1,"")</f>
        <v>1</v>
      </c>
      <c r="U271" s="34"/>
      <c r="V271" s="34"/>
      <c r="W271" s="34"/>
      <c r="X271" s="34"/>
      <c r="Y271" s="34"/>
      <c r="Z271" s="34"/>
      <c r="AA271" s="34"/>
      <c r="AB271" s="34"/>
      <c r="AC271" s="34"/>
    </row>
    <row r="272" spans="1:29" ht="15">
      <c r="A272" s="66" t="s">
        <v>204</v>
      </c>
      <c r="B272" s="66" t="s">
        <v>210</v>
      </c>
      <c r="C272" s="67" t="s">
        <v>1502</v>
      </c>
      <c r="D272" s="68">
        <v>3</v>
      </c>
      <c r="E272" s="69"/>
      <c r="F272" s="70">
        <v>50</v>
      </c>
      <c r="G272" s="67"/>
      <c r="H272" s="71"/>
      <c r="I272" s="72"/>
      <c r="J272" s="72"/>
      <c r="K272" s="34" t="s">
        <v>66</v>
      </c>
      <c r="L272" s="79">
        <v>272</v>
      </c>
      <c r="M272" s="79"/>
      <c r="N272" s="74"/>
      <c r="O272" s="81" t="s">
        <v>283</v>
      </c>
      <c r="P272" s="81" t="s">
        <v>284</v>
      </c>
      <c r="Q272" s="81" t="s">
        <v>285</v>
      </c>
      <c r="R272">
        <v>1</v>
      </c>
      <c r="S272" s="80" t="str">
        <f>REPLACE(INDEX(GroupVertices[Group],MATCH(Edges[[#This Row],[Vertex 1]],GroupVertices[Vertex],0)),1,1,"")</f>
        <v>1</v>
      </c>
      <c r="T272" s="80" t="str">
        <f>REPLACE(INDEX(GroupVertices[Group],MATCH(Edges[[#This Row],[Vertex 2]],GroupVertices[Vertex],0)),1,1,"")</f>
        <v>1</v>
      </c>
      <c r="U272" s="34"/>
      <c r="V272" s="34"/>
      <c r="W272" s="34"/>
      <c r="X272" s="34"/>
      <c r="Y272" s="34"/>
      <c r="Z272" s="34"/>
      <c r="AA272" s="34"/>
      <c r="AB272" s="34"/>
      <c r="AC272" s="34"/>
    </row>
    <row r="273" spans="1:29" ht="15">
      <c r="A273" s="66" t="s">
        <v>215</v>
      </c>
      <c r="B273" s="66" t="s">
        <v>210</v>
      </c>
      <c r="C273" s="67" t="s">
        <v>1503</v>
      </c>
      <c r="D273" s="68">
        <v>10</v>
      </c>
      <c r="E273" s="69"/>
      <c r="F273" s="70">
        <v>20</v>
      </c>
      <c r="G273" s="67"/>
      <c r="H273" s="71"/>
      <c r="I273" s="72"/>
      <c r="J273" s="72"/>
      <c r="K273" s="34" t="s">
        <v>65</v>
      </c>
      <c r="L273" s="79">
        <v>273</v>
      </c>
      <c r="M273" s="79"/>
      <c r="N273" s="74"/>
      <c r="O273" s="81" t="s">
        <v>283</v>
      </c>
      <c r="P273" s="81" t="s">
        <v>284</v>
      </c>
      <c r="Q273" s="81" t="s">
        <v>285</v>
      </c>
      <c r="R273">
        <v>2</v>
      </c>
      <c r="S273" s="80" t="str">
        <f>REPLACE(INDEX(GroupVertices[Group],MATCH(Edges[[#This Row],[Vertex 1]],GroupVertices[Vertex],0)),1,1,"")</f>
        <v>1</v>
      </c>
      <c r="T273" s="80" t="str">
        <f>REPLACE(INDEX(GroupVertices[Group],MATCH(Edges[[#This Row],[Vertex 2]],GroupVertices[Vertex],0)),1,1,"")</f>
        <v>1</v>
      </c>
      <c r="U273" s="34"/>
      <c r="V273" s="34"/>
      <c r="W273" s="34"/>
      <c r="X273" s="34"/>
      <c r="Y273" s="34"/>
      <c r="Z273" s="34"/>
      <c r="AA273" s="34"/>
      <c r="AB273" s="34"/>
      <c r="AC273" s="34"/>
    </row>
    <row r="274" spans="1:29" ht="15">
      <c r="A274" s="66" t="s">
        <v>235</v>
      </c>
      <c r="B274" s="66" t="s">
        <v>210</v>
      </c>
      <c r="C274" s="67" t="s">
        <v>1502</v>
      </c>
      <c r="D274" s="68">
        <v>3</v>
      </c>
      <c r="E274" s="69"/>
      <c r="F274" s="70">
        <v>50</v>
      </c>
      <c r="G274" s="67"/>
      <c r="H274" s="71"/>
      <c r="I274" s="72"/>
      <c r="J274" s="72"/>
      <c r="K274" s="34" t="s">
        <v>66</v>
      </c>
      <c r="L274" s="79">
        <v>274</v>
      </c>
      <c r="M274" s="79"/>
      <c r="N274" s="74"/>
      <c r="O274" s="81" t="s">
        <v>283</v>
      </c>
      <c r="P274" s="81" t="s">
        <v>284</v>
      </c>
      <c r="Q274" s="81" t="s">
        <v>286</v>
      </c>
      <c r="R274">
        <v>1</v>
      </c>
      <c r="S274" s="80" t="str">
        <f>REPLACE(INDEX(GroupVertices[Group],MATCH(Edges[[#This Row],[Vertex 1]],GroupVertices[Vertex],0)),1,1,"")</f>
        <v>2</v>
      </c>
      <c r="T274" s="80" t="str">
        <f>REPLACE(INDEX(GroupVertices[Group],MATCH(Edges[[#This Row],[Vertex 2]],GroupVertices[Vertex],0)),1,1,"")</f>
        <v>1</v>
      </c>
      <c r="U274" s="34"/>
      <c r="V274" s="34"/>
      <c r="W274" s="34"/>
      <c r="X274" s="34"/>
      <c r="Y274" s="34"/>
      <c r="Z274" s="34"/>
      <c r="AA274" s="34"/>
      <c r="AB274" s="34"/>
      <c r="AC274" s="34"/>
    </row>
    <row r="275" spans="1:29" ht="15">
      <c r="A275" s="66" t="s">
        <v>217</v>
      </c>
      <c r="B275" s="66" t="s">
        <v>272</v>
      </c>
      <c r="C275" s="67" t="s">
        <v>1502</v>
      </c>
      <c r="D275" s="68">
        <v>3</v>
      </c>
      <c r="E275" s="69"/>
      <c r="F275" s="70">
        <v>50</v>
      </c>
      <c r="G275" s="67"/>
      <c r="H275" s="71"/>
      <c r="I275" s="72"/>
      <c r="J275" s="72"/>
      <c r="K275" s="34" t="s">
        <v>65</v>
      </c>
      <c r="L275" s="79">
        <v>275</v>
      </c>
      <c r="M275" s="79"/>
      <c r="N275" s="74"/>
      <c r="O275" s="81" t="s">
        <v>283</v>
      </c>
      <c r="P275" s="81" t="s">
        <v>284</v>
      </c>
      <c r="Q275" s="81" t="s">
        <v>286</v>
      </c>
      <c r="R275">
        <v>1</v>
      </c>
      <c r="S275" s="80" t="str">
        <f>REPLACE(INDEX(GroupVertices[Group],MATCH(Edges[[#This Row],[Vertex 1]],GroupVertices[Vertex],0)),1,1,"")</f>
        <v>3</v>
      </c>
      <c r="T275" s="80" t="str">
        <f>REPLACE(INDEX(GroupVertices[Group],MATCH(Edges[[#This Row],[Vertex 2]],GroupVertices[Vertex],0)),1,1,"")</f>
        <v>2</v>
      </c>
      <c r="U275" s="34"/>
      <c r="V275" s="34"/>
      <c r="W275" s="34"/>
      <c r="X275" s="34"/>
      <c r="Y275" s="34"/>
      <c r="Z275" s="34"/>
      <c r="AA275" s="34"/>
      <c r="AB275" s="34"/>
      <c r="AC275" s="34"/>
    </row>
    <row r="276" spans="1:29" ht="15">
      <c r="A276" s="66" t="s">
        <v>235</v>
      </c>
      <c r="B276" s="66" t="s">
        <v>272</v>
      </c>
      <c r="C276" s="67" t="s">
        <v>1502</v>
      </c>
      <c r="D276" s="68">
        <v>3</v>
      </c>
      <c r="E276" s="69"/>
      <c r="F276" s="70">
        <v>50</v>
      </c>
      <c r="G276" s="67"/>
      <c r="H276" s="71"/>
      <c r="I276" s="72"/>
      <c r="J276" s="72"/>
      <c r="K276" s="34" t="s">
        <v>65</v>
      </c>
      <c r="L276" s="79">
        <v>276</v>
      </c>
      <c r="M276" s="79"/>
      <c r="N276" s="74"/>
      <c r="O276" s="81" t="s">
        <v>283</v>
      </c>
      <c r="P276" s="81" t="s">
        <v>284</v>
      </c>
      <c r="Q276" s="81" t="s">
        <v>286</v>
      </c>
      <c r="R276">
        <v>1</v>
      </c>
      <c r="S276" s="80" t="str">
        <f>REPLACE(INDEX(GroupVertices[Group],MATCH(Edges[[#This Row],[Vertex 1]],GroupVertices[Vertex],0)),1,1,"")</f>
        <v>2</v>
      </c>
      <c r="T276" s="80" t="str">
        <f>REPLACE(INDEX(GroupVertices[Group],MATCH(Edges[[#This Row],[Vertex 2]],GroupVertices[Vertex],0)),1,1,"")</f>
        <v>2</v>
      </c>
      <c r="U276" s="34"/>
      <c r="V276" s="34"/>
      <c r="W276" s="34"/>
      <c r="X276" s="34"/>
      <c r="Y276" s="34"/>
      <c r="Z276" s="34"/>
      <c r="AA276" s="34"/>
      <c r="AB276" s="34"/>
      <c r="AC276" s="34"/>
    </row>
    <row r="277" spans="1:29" ht="15">
      <c r="A277" s="66" t="s">
        <v>242</v>
      </c>
      <c r="B277" s="66" t="s">
        <v>235</v>
      </c>
      <c r="C277" s="67" t="s">
        <v>1502</v>
      </c>
      <c r="D277" s="68">
        <v>3</v>
      </c>
      <c r="E277" s="69"/>
      <c r="F277" s="70">
        <v>50</v>
      </c>
      <c r="G277" s="67"/>
      <c r="H277" s="71"/>
      <c r="I277" s="72"/>
      <c r="J277" s="72"/>
      <c r="K277" s="34" t="s">
        <v>66</v>
      </c>
      <c r="L277" s="79">
        <v>277</v>
      </c>
      <c r="M277" s="79"/>
      <c r="N277" s="74"/>
      <c r="O277" s="81" t="s">
        <v>283</v>
      </c>
      <c r="P277" s="81" t="s">
        <v>284</v>
      </c>
      <c r="Q277" s="81" t="s">
        <v>285</v>
      </c>
      <c r="R277">
        <v>1</v>
      </c>
      <c r="S277" s="80" t="str">
        <f>REPLACE(INDEX(GroupVertices[Group],MATCH(Edges[[#This Row],[Vertex 1]],GroupVertices[Vertex],0)),1,1,"")</f>
        <v>2</v>
      </c>
      <c r="T277" s="80" t="str">
        <f>REPLACE(INDEX(GroupVertices[Group],MATCH(Edges[[#This Row],[Vertex 2]],GroupVertices[Vertex],0)),1,1,"")</f>
        <v>2</v>
      </c>
      <c r="U277" s="34"/>
      <c r="V277" s="34"/>
      <c r="W277" s="34"/>
      <c r="X277" s="34"/>
      <c r="Y277" s="34"/>
      <c r="Z277" s="34"/>
      <c r="AA277" s="34"/>
      <c r="AB277" s="34"/>
      <c r="AC277" s="34"/>
    </row>
    <row r="278" spans="1:29" ht="15">
      <c r="A278" s="66" t="s">
        <v>217</v>
      </c>
      <c r="B278" s="66" t="s">
        <v>242</v>
      </c>
      <c r="C278" s="67" t="s">
        <v>1502</v>
      </c>
      <c r="D278" s="68">
        <v>3</v>
      </c>
      <c r="E278" s="69"/>
      <c r="F278" s="70">
        <v>50</v>
      </c>
      <c r="G278" s="67"/>
      <c r="H278" s="71"/>
      <c r="I278" s="72"/>
      <c r="J278" s="72"/>
      <c r="K278" s="34" t="s">
        <v>66</v>
      </c>
      <c r="L278" s="79">
        <v>278</v>
      </c>
      <c r="M278" s="79"/>
      <c r="N278" s="74"/>
      <c r="O278" s="81" t="s">
        <v>283</v>
      </c>
      <c r="P278" s="81" t="s">
        <v>284</v>
      </c>
      <c r="Q278" s="81" t="s">
        <v>286</v>
      </c>
      <c r="R278">
        <v>1</v>
      </c>
      <c r="S278" s="80" t="str">
        <f>REPLACE(INDEX(GroupVertices[Group],MATCH(Edges[[#This Row],[Vertex 1]],GroupVertices[Vertex],0)),1,1,"")</f>
        <v>3</v>
      </c>
      <c r="T278" s="80" t="str">
        <f>REPLACE(INDEX(GroupVertices[Group],MATCH(Edges[[#This Row],[Vertex 2]],GroupVertices[Vertex],0)),1,1,"")</f>
        <v>2</v>
      </c>
      <c r="U278" s="34"/>
      <c r="V278" s="34"/>
      <c r="W278" s="34"/>
      <c r="X278" s="34"/>
      <c r="Y278" s="34"/>
      <c r="Z278" s="34"/>
      <c r="AA278" s="34"/>
      <c r="AB278" s="34"/>
      <c r="AC278" s="34"/>
    </row>
    <row r="279" spans="1:29" ht="15">
      <c r="A279" s="66" t="s">
        <v>242</v>
      </c>
      <c r="B279" s="66" t="s">
        <v>217</v>
      </c>
      <c r="C279" s="67" t="s">
        <v>1502</v>
      </c>
      <c r="D279" s="68">
        <v>3</v>
      </c>
      <c r="E279" s="69"/>
      <c r="F279" s="70">
        <v>50</v>
      </c>
      <c r="G279" s="67"/>
      <c r="H279" s="71"/>
      <c r="I279" s="72"/>
      <c r="J279" s="72"/>
      <c r="K279" s="34" t="s">
        <v>66</v>
      </c>
      <c r="L279" s="79">
        <v>279</v>
      </c>
      <c r="M279" s="79"/>
      <c r="N279" s="74"/>
      <c r="O279" s="81" t="s">
        <v>283</v>
      </c>
      <c r="P279" s="81" t="s">
        <v>284</v>
      </c>
      <c r="Q279" s="81" t="s">
        <v>285</v>
      </c>
      <c r="R279">
        <v>1</v>
      </c>
      <c r="S279" s="80" t="str">
        <f>REPLACE(INDEX(GroupVertices[Group],MATCH(Edges[[#This Row],[Vertex 1]],GroupVertices[Vertex],0)),1,1,"")</f>
        <v>2</v>
      </c>
      <c r="T279" s="80" t="str">
        <f>REPLACE(INDEX(GroupVertices[Group],MATCH(Edges[[#This Row],[Vertex 2]],GroupVertices[Vertex],0)),1,1,"")</f>
        <v>3</v>
      </c>
      <c r="U279" s="34"/>
      <c r="V279" s="34"/>
      <c r="W279" s="34"/>
      <c r="X279" s="34"/>
      <c r="Y279" s="34"/>
      <c r="Z279" s="34"/>
      <c r="AA279" s="34"/>
      <c r="AB279" s="34"/>
      <c r="AC279" s="34"/>
    </row>
    <row r="280" spans="1:29" ht="15">
      <c r="A280" s="66" t="s">
        <v>235</v>
      </c>
      <c r="B280" s="66" t="s">
        <v>242</v>
      </c>
      <c r="C280" s="67" t="s">
        <v>1502</v>
      </c>
      <c r="D280" s="68">
        <v>3</v>
      </c>
      <c r="E280" s="69"/>
      <c r="F280" s="70">
        <v>50</v>
      </c>
      <c r="G280" s="67"/>
      <c r="H280" s="71"/>
      <c r="I280" s="72"/>
      <c r="J280" s="72"/>
      <c r="K280" s="34" t="s">
        <v>66</v>
      </c>
      <c r="L280" s="79">
        <v>280</v>
      </c>
      <c r="M280" s="79"/>
      <c r="N280" s="74"/>
      <c r="O280" s="81" t="s">
        <v>283</v>
      </c>
      <c r="P280" s="81" t="s">
        <v>284</v>
      </c>
      <c r="Q280" s="81" t="s">
        <v>286</v>
      </c>
      <c r="R280">
        <v>1</v>
      </c>
      <c r="S280" s="80" t="str">
        <f>REPLACE(INDEX(GroupVertices[Group],MATCH(Edges[[#This Row],[Vertex 1]],GroupVertices[Vertex],0)),1,1,"")</f>
        <v>2</v>
      </c>
      <c r="T280" s="80" t="str">
        <f>REPLACE(INDEX(GroupVertices[Group],MATCH(Edges[[#This Row],[Vertex 2]],GroupVertices[Vertex],0)),1,1,"")</f>
        <v>2</v>
      </c>
      <c r="U280" s="34"/>
      <c r="V280" s="34"/>
      <c r="W280" s="34"/>
      <c r="X280" s="34"/>
      <c r="Y280" s="34"/>
      <c r="Z280" s="34"/>
      <c r="AA280" s="34"/>
      <c r="AB280" s="34"/>
      <c r="AC280" s="34"/>
    </row>
    <row r="281" spans="1:29" ht="15">
      <c r="A281" s="66" t="s">
        <v>230</v>
      </c>
      <c r="B281" s="66" t="s">
        <v>217</v>
      </c>
      <c r="C281" s="67" t="s">
        <v>1502</v>
      </c>
      <c r="D281" s="68">
        <v>3</v>
      </c>
      <c r="E281" s="69"/>
      <c r="F281" s="70">
        <v>50</v>
      </c>
      <c r="G281" s="67"/>
      <c r="H281" s="71"/>
      <c r="I281" s="72"/>
      <c r="J281" s="72"/>
      <c r="K281" s="34" t="s">
        <v>65</v>
      </c>
      <c r="L281" s="79">
        <v>281</v>
      </c>
      <c r="M281" s="79"/>
      <c r="N281" s="74"/>
      <c r="O281" s="81" t="s">
        <v>283</v>
      </c>
      <c r="P281" s="81" t="s">
        <v>284</v>
      </c>
      <c r="Q281" s="81" t="s">
        <v>285</v>
      </c>
      <c r="R281">
        <v>1</v>
      </c>
      <c r="S281" s="80" t="str">
        <f>REPLACE(INDEX(GroupVertices[Group],MATCH(Edges[[#This Row],[Vertex 1]],GroupVertices[Vertex],0)),1,1,"")</f>
        <v>1</v>
      </c>
      <c r="T281" s="80" t="str">
        <f>REPLACE(INDEX(GroupVertices[Group],MATCH(Edges[[#This Row],[Vertex 2]],GroupVertices[Vertex],0)),1,1,"")</f>
        <v>3</v>
      </c>
      <c r="U281" s="34"/>
      <c r="V281" s="34"/>
      <c r="W281" s="34"/>
      <c r="X281" s="34"/>
      <c r="Y281" s="34"/>
      <c r="Z281" s="34"/>
      <c r="AA281" s="34"/>
      <c r="AB281" s="34"/>
      <c r="AC281" s="34"/>
    </row>
    <row r="282" spans="1:29" ht="15">
      <c r="A282" s="66" t="s">
        <v>230</v>
      </c>
      <c r="B282" s="66" t="s">
        <v>206</v>
      </c>
      <c r="C282" s="67" t="s">
        <v>1502</v>
      </c>
      <c r="D282" s="68">
        <v>3</v>
      </c>
      <c r="E282" s="69"/>
      <c r="F282" s="70">
        <v>50</v>
      </c>
      <c r="G282" s="67"/>
      <c r="H282" s="71"/>
      <c r="I282" s="72"/>
      <c r="J282" s="72"/>
      <c r="K282" s="34" t="s">
        <v>65</v>
      </c>
      <c r="L282" s="79">
        <v>282</v>
      </c>
      <c r="M282" s="79"/>
      <c r="N282" s="74"/>
      <c r="O282" s="81" t="s">
        <v>283</v>
      </c>
      <c r="P282" s="81" t="s">
        <v>284</v>
      </c>
      <c r="Q282" s="81" t="s">
        <v>285</v>
      </c>
      <c r="R282">
        <v>1</v>
      </c>
      <c r="S282" s="80" t="str">
        <f>REPLACE(INDEX(GroupVertices[Group],MATCH(Edges[[#This Row],[Vertex 1]],GroupVertices[Vertex],0)),1,1,"")</f>
        <v>1</v>
      </c>
      <c r="T282" s="80" t="str">
        <f>REPLACE(INDEX(GroupVertices[Group],MATCH(Edges[[#This Row],[Vertex 2]],GroupVertices[Vertex],0)),1,1,"")</f>
        <v>4</v>
      </c>
      <c r="U282" s="34"/>
      <c r="V282" s="34"/>
      <c r="W282" s="34"/>
      <c r="X282" s="34"/>
      <c r="Y282" s="34"/>
      <c r="Z282" s="34"/>
      <c r="AA282" s="34"/>
      <c r="AB282" s="34"/>
      <c r="AC282" s="34"/>
    </row>
    <row r="283" spans="1:29" ht="15">
      <c r="A283" s="66" t="s">
        <v>213</v>
      </c>
      <c r="B283" s="66" t="s">
        <v>230</v>
      </c>
      <c r="C283" s="67" t="s">
        <v>1502</v>
      </c>
      <c r="D283" s="68">
        <v>3</v>
      </c>
      <c r="E283" s="69"/>
      <c r="F283" s="70">
        <v>50</v>
      </c>
      <c r="G283" s="67"/>
      <c r="H283" s="71"/>
      <c r="I283" s="72"/>
      <c r="J283" s="72"/>
      <c r="K283" s="34" t="s">
        <v>65</v>
      </c>
      <c r="L283" s="79">
        <v>283</v>
      </c>
      <c r="M283" s="79"/>
      <c r="N283" s="74"/>
      <c r="O283" s="81" t="s">
        <v>283</v>
      </c>
      <c r="P283" s="81" t="s">
        <v>284</v>
      </c>
      <c r="Q283" s="81" t="s">
        <v>285</v>
      </c>
      <c r="R283">
        <v>1</v>
      </c>
      <c r="S283" s="80" t="str">
        <f>REPLACE(INDEX(GroupVertices[Group],MATCH(Edges[[#This Row],[Vertex 1]],GroupVertices[Vertex],0)),1,1,"")</f>
        <v>1</v>
      </c>
      <c r="T283" s="80" t="str">
        <f>REPLACE(INDEX(GroupVertices[Group],MATCH(Edges[[#This Row],[Vertex 2]],GroupVertices[Vertex],0)),1,1,"")</f>
        <v>1</v>
      </c>
      <c r="U283" s="34"/>
      <c r="V283" s="34"/>
      <c r="W283" s="34"/>
      <c r="X283" s="34"/>
      <c r="Y283" s="34"/>
      <c r="Z283" s="34"/>
      <c r="AA283" s="34"/>
      <c r="AB283" s="34"/>
      <c r="AC283" s="34"/>
    </row>
    <row r="284" spans="1:29" ht="15">
      <c r="A284" s="66" t="s">
        <v>231</v>
      </c>
      <c r="B284" s="66" t="s">
        <v>230</v>
      </c>
      <c r="C284" s="67" t="s">
        <v>1502</v>
      </c>
      <c r="D284" s="68">
        <v>3</v>
      </c>
      <c r="E284" s="69"/>
      <c r="F284" s="70">
        <v>50</v>
      </c>
      <c r="G284" s="67"/>
      <c r="H284" s="71"/>
      <c r="I284" s="72"/>
      <c r="J284" s="72"/>
      <c r="K284" s="34" t="s">
        <v>65</v>
      </c>
      <c r="L284" s="79">
        <v>284</v>
      </c>
      <c r="M284" s="79"/>
      <c r="N284" s="74"/>
      <c r="O284" s="81" t="s">
        <v>283</v>
      </c>
      <c r="P284" s="81" t="s">
        <v>284</v>
      </c>
      <c r="Q284" s="81" t="s">
        <v>285</v>
      </c>
      <c r="R284">
        <v>1</v>
      </c>
      <c r="S284" s="80" t="str">
        <f>REPLACE(INDEX(GroupVertices[Group],MATCH(Edges[[#This Row],[Vertex 1]],GroupVertices[Vertex],0)),1,1,"")</f>
        <v>1</v>
      </c>
      <c r="T284" s="80" t="str">
        <f>REPLACE(INDEX(GroupVertices[Group],MATCH(Edges[[#This Row],[Vertex 2]],GroupVertices[Vertex],0)),1,1,"")</f>
        <v>1</v>
      </c>
      <c r="U284" s="34"/>
      <c r="V284" s="34"/>
      <c r="W284" s="34"/>
      <c r="X284" s="34"/>
      <c r="Y284" s="34"/>
      <c r="Z284" s="34"/>
      <c r="AA284" s="34"/>
      <c r="AB284" s="34"/>
      <c r="AC284" s="34"/>
    </row>
    <row r="285" spans="1:29" ht="15">
      <c r="A285" s="66" t="s">
        <v>232</v>
      </c>
      <c r="B285" s="66" t="s">
        <v>230</v>
      </c>
      <c r="C285" s="67" t="s">
        <v>1502</v>
      </c>
      <c r="D285" s="68">
        <v>3</v>
      </c>
      <c r="E285" s="69"/>
      <c r="F285" s="70">
        <v>50</v>
      </c>
      <c r="G285" s="67"/>
      <c r="H285" s="71"/>
      <c r="I285" s="72"/>
      <c r="J285" s="72"/>
      <c r="K285" s="34" t="s">
        <v>65</v>
      </c>
      <c r="L285" s="79">
        <v>285</v>
      </c>
      <c r="M285" s="79"/>
      <c r="N285" s="74"/>
      <c r="O285" s="81" t="s">
        <v>283</v>
      </c>
      <c r="P285" s="81" t="s">
        <v>284</v>
      </c>
      <c r="Q285" s="81" t="s">
        <v>285</v>
      </c>
      <c r="R285">
        <v>1</v>
      </c>
      <c r="S285" s="80" t="str">
        <f>REPLACE(INDEX(GroupVertices[Group],MATCH(Edges[[#This Row],[Vertex 1]],GroupVertices[Vertex],0)),1,1,"")</f>
        <v>1</v>
      </c>
      <c r="T285" s="80" t="str">
        <f>REPLACE(INDEX(GroupVertices[Group],MATCH(Edges[[#This Row],[Vertex 2]],GroupVertices[Vertex],0)),1,1,"")</f>
        <v>1</v>
      </c>
      <c r="U285" s="34"/>
      <c r="V285" s="34"/>
      <c r="W285" s="34"/>
      <c r="X285" s="34"/>
      <c r="Y285" s="34"/>
      <c r="Z285" s="34"/>
      <c r="AA285" s="34"/>
      <c r="AB285" s="34"/>
      <c r="AC285" s="34"/>
    </row>
    <row r="286" spans="1:29" ht="15">
      <c r="A286" s="66" t="s">
        <v>214</v>
      </c>
      <c r="B286" s="66" t="s">
        <v>230</v>
      </c>
      <c r="C286" s="67" t="s">
        <v>1502</v>
      </c>
      <c r="D286" s="68">
        <v>3</v>
      </c>
      <c r="E286" s="69"/>
      <c r="F286" s="70">
        <v>50</v>
      </c>
      <c r="G286" s="67"/>
      <c r="H286" s="71"/>
      <c r="I286" s="72"/>
      <c r="J286" s="72"/>
      <c r="K286" s="34" t="s">
        <v>65</v>
      </c>
      <c r="L286" s="79">
        <v>286</v>
      </c>
      <c r="M286" s="79"/>
      <c r="N286" s="74"/>
      <c r="O286" s="81" t="s">
        <v>283</v>
      </c>
      <c r="P286" s="81" t="s">
        <v>284</v>
      </c>
      <c r="Q286" s="81" t="s">
        <v>285</v>
      </c>
      <c r="R286">
        <v>1</v>
      </c>
      <c r="S286" s="80" t="str">
        <f>REPLACE(INDEX(GroupVertices[Group],MATCH(Edges[[#This Row],[Vertex 1]],GroupVertices[Vertex],0)),1,1,"")</f>
        <v>1</v>
      </c>
      <c r="T286" s="80" t="str">
        <f>REPLACE(INDEX(GroupVertices[Group],MATCH(Edges[[#This Row],[Vertex 2]],GroupVertices[Vertex],0)),1,1,"")</f>
        <v>1</v>
      </c>
      <c r="U286" s="34"/>
      <c r="V286" s="34"/>
      <c r="W286" s="34"/>
      <c r="X286" s="34"/>
      <c r="Y286" s="34"/>
      <c r="Z286" s="34"/>
      <c r="AA286" s="34"/>
      <c r="AB286" s="34"/>
      <c r="AC286" s="34"/>
    </row>
    <row r="287" spans="1:29" ht="15">
      <c r="A287" s="66" t="s">
        <v>233</v>
      </c>
      <c r="B287" s="66" t="s">
        <v>230</v>
      </c>
      <c r="C287" s="67" t="s">
        <v>1502</v>
      </c>
      <c r="D287" s="68">
        <v>3</v>
      </c>
      <c r="E287" s="69"/>
      <c r="F287" s="70">
        <v>50</v>
      </c>
      <c r="G287" s="67"/>
      <c r="H287" s="71"/>
      <c r="I287" s="72"/>
      <c r="J287" s="72"/>
      <c r="K287" s="34" t="s">
        <v>65</v>
      </c>
      <c r="L287" s="79">
        <v>287</v>
      </c>
      <c r="M287" s="79"/>
      <c r="N287" s="74"/>
      <c r="O287" s="81" t="s">
        <v>283</v>
      </c>
      <c r="P287" s="81" t="s">
        <v>284</v>
      </c>
      <c r="Q287" s="81" t="s">
        <v>285</v>
      </c>
      <c r="R287">
        <v>1</v>
      </c>
      <c r="S287" s="80" t="str">
        <f>REPLACE(INDEX(GroupVertices[Group],MATCH(Edges[[#This Row],[Vertex 1]],GroupVertices[Vertex],0)),1,1,"")</f>
        <v>1</v>
      </c>
      <c r="T287" s="80" t="str">
        <f>REPLACE(INDEX(GroupVertices[Group],MATCH(Edges[[#This Row],[Vertex 2]],GroupVertices[Vertex],0)),1,1,"")</f>
        <v>1</v>
      </c>
      <c r="U287" s="34"/>
      <c r="V287" s="34"/>
      <c r="W287" s="34"/>
      <c r="X287" s="34"/>
      <c r="Y287" s="34"/>
      <c r="Z287" s="34"/>
      <c r="AA287" s="34"/>
      <c r="AB287" s="34"/>
      <c r="AC287" s="34"/>
    </row>
    <row r="288" spans="1:29" ht="15">
      <c r="A288" s="66" t="s">
        <v>234</v>
      </c>
      <c r="B288" s="66" t="s">
        <v>230</v>
      </c>
      <c r="C288" s="67" t="s">
        <v>1502</v>
      </c>
      <c r="D288" s="68">
        <v>3</v>
      </c>
      <c r="E288" s="69"/>
      <c r="F288" s="70">
        <v>50</v>
      </c>
      <c r="G288" s="67"/>
      <c r="H288" s="71"/>
      <c r="I288" s="72"/>
      <c r="J288" s="72"/>
      <c r="K288" s="34" t="s">
        <v>65</v>
      </c>
      <c r="L288" s="79">
        <v>288</v>
      </c>
      <c r="M288" s="79"/>
      <c r="N288" s="74"/>
      <c r="O288" s="81" t="s">
        <v>283</v>
      </c>
      <c r="P288" s="81" t="s">
        <v>284</v>
      </c>
      <c r="Q288" s="81" t="s">
        <v>285</v>
      </c>
      <c r="R288">
        <v>1</v>
      </c>
      <c r="S288" s="80" t="str">
        <f>REPLACE(INDEX(GroupVertices[Group],MATCH(Edges[[#This Row],[Vertex 1]],GroupVertices[Vertex],0)),1,1,"")</f>
        <v>1</v>
      </c>
      <c r="T288" s="80" t="str">
        <f>REPLACE(INDEX(GroupVertices[Group],MATCH(Edges[[#This Row],[Vertex 2]],GroupVertices[Vertex],0)),1,1,"")</f>
        <v>1</v>
      </c>
      <c r="U288" s="34"/>
      <c r="V288" s="34"/>
      <c r="W288" s="34"/>
      <c r="X288" s="34"/>
      <c r="Y288" s="34"/>
      <c r="Z288" s="34"/>
      <c r="AA288" s="34"/>
      <c r="AB288" s="34"/>
      <c r="AC288" s="34"/>
    </row>
    <row r="289" spans="1:29" ht="15">
      <c r="A289" s="66" t="s">
        <v>244</v>
      </c>
      <c r="B289" s="66" t="s">
        <v>230</v>
      </c>
      <c r="C289" s="67" t="s">
        <v>1502</v>
      </c>
      <c r="D289" s="68">
        <v>3</v>
      </c>
      <c r="E289" s="69"/>
      <c r="F289" s="70">
        <v>50</v>
      </c>
      <c r="G289" s="67"/>
      <c r="H289" s="71"/>
      <c r="I289" s="72"/>
      <c r="J289" s="72"/>
      <c r="K289" s="34" t="s">
        <v>65</v>
      </c>
      <c r="L289" s="79">
        <v>289</v>
      </c>
      <c r="M289" s="79"/>
      <c r="N289" s="74"/>
      <c r="O289" s="81" t="s">
        <v>283</v>
      </c>
      <c r="P289" s="81" t="s">
        <v>284</v>
      </c>
      <c r="Q289" s="81" t="s">
        <v>285</v>
      </c>
      <c r="R289">
        <v>1</v>
      </c>
      <c r="S289" s="80" t="str">
        <f>REPLACE(INDEX(GroupVertices[Group],MATCH(Edges[[#This Row],[Vertex 1]],GroupVertices[Vertex],0)),1,1,"")</f>
        <v>2</v>
      </c>
      <c r="T289" s="80" t="str">
        <f>REPLACE(INDEX(GroupVertices[Group],MATCH(Edges[[#This Row],[Vertex 2]],GroupVertices[Vertex],0)),1,1,"")</f>
        <v>1</v>
      </c>
      <c r="U289" s="34"/>
      <c r="V289" s="34"/>
      <c r="W289" s="34"/>
      <c r="X289" s="34"/>
      <c r="Y289" s="34"/>
      <c r="Z289" s="34"/>
      <c r="AA289" s="34"/>
      <c r="AB289" s="34"/>
      <c r="AC289" s="34"/>
    </row>
    <row r="290" spans="1:29" ht="15">
      <c r="A290" s="66" t="s">
        <v>235</v>
      </c>
      <c r="B290" s="66" t="s">
        <v>230</v>
      </c>
      <c r="C290" s="67" t="s">
        <v>1502</v>
      </c>
      <c r="D290" s="68">
        <v>3</v>
      </c>
      <c r="E290" s="69"/>
      <c r="F290" s="70">
        <v>50</v>
      </c>
      <c r="G290" s="67"/>
      <c r="H290" s="71"/>
      <c r="I290" s="72"/>
      <c r="J290" s="72"/>
      <c r="K290" s="34" t="s">
        <v>65</v>
      </c>
      <c r="L290" s="79">
        <v>290</v>
      </c>
      <c r="M290" s="79"/>
      <c r="N290" s="74"/>
      <c r="O290" s="81" t="s">
        <v>283</v>
      </c>
      <c r="P290" s="81" t="s">
        <v>284</v>
      </c>
      <c r="Q290" s="81" t="s">
        <v>286</v>
      </c>
      <c r="R290">
        <v>1</v>
      </c>
      <c r="S290" s="80" t="str">
        <f>REPLACE(INDEX(GroupVertices[Group],MATCH(Edges[[#This Row],[Vertex 1]],GroupVertices[Vertex],0)),1,1,"")</f>
        <v>2</v>
      </c>
      <c r="T290" s="80" t="str">
        <f>REPLACE(INDEX(GroupVertices[Group],MATCH(Edges[[#This Row],[Vertex 2]],GroupVertices[Vertex],0)),1,1,"")</f>
        <v>1</v>
      </c>
      <c r="U290" s="34"/>
      <c r="V290" s="34"/>
      <c r="W290" s="34"/>
      <c r="X290" s="34"/>
      <c r="Y290" s="34"/>
      <c r="Z290" s="34"/>
      <c r="AA290" s="34"/>
      <c r="AB290" s="34"/>
      <c r="AC290" s="34"/>
    </row>
    <row r="291" spans="1:29" ht="15">
      <c r="A291" s="66" t="s">
        <v>213</v>
      </c>
      <c r="B291" s="66" t="s">
        <v>235</v>
      </c>
      <c r="C291" s="67" t="s">
        <v>1502</v>
      </c>
      <c r="D291" s="68">
        <v>3</v>
      </c>
      <c r="E291" s="69"/>
      <c r="F291" s="70">
        <v>50</v>
      </c>
      <c r="G291" s="67"/>
      <c r="H291" s="71"/>
      <c r="I291" s="72"/>
      <c r="J291" s="72"/>
      <c r="K291" s="34" t="s">
        <v>66</v>
      </c>
      <c r="L291" s="79">
        <v>291</v>
      </c>
      <c r="M291" s="79"/>
      <c r="N291" s="74"/>
      <c r="O291" s="81" t="s">
        <v>283</v>
      </c>
      <c r="P291" s="81" t="s">
        <v>284</v>
      </c>
      <c r="Q291" s="81" t="s">
        <v>285</v>
      </c>
      <c r="R291">
        <v>1</v>
      </c>
      <c r="S291" s="80" t="str">
        <f>REPLACE(INDEX(GroupVertices[Group],MATCH(Edges[[#This Row],[Vertex 1]],GroupVertices[Vertex],0)),1,1,"")</f>
        <v>1</v>
      </c>
      <c r="T291" s="80" t="str">
        <f>REPLACE(INDEX(GroupVertices[Group],MATCH(Edges[[#This Row],[Vertex 2]],GroupVertices[Vertex],0)),1,1,"")</f>
        <v>2</v>
      </c>
      <c r="U291" s="34"/>
      <c r="V291" s="34"/>
      <c r="W291" s="34"/>
      <c r="X291" s="34"/>
      <c r="Y291" s="34"/>
      <c r="Z291" s="34"/>
      <c r="AA291" s="34"/>
      <c r="AB291" s="34"/>
      <c r="AC291" s="34"/>
    </row>
    <row r="292" spans="1:29" ht="15">
      <c r="A292" s="66" t="s">
        <v>213</v>
      </c>
      <c r="B292" s="66" t="s">
        <v>204</v>
      </c>
      <c r="C292" s="67" t="s">
        <v>1502</v>
      </c>
      <c r="D292" s="68">
        <v>3</v>
      </c>
      <c r="E292" s="69"/>
      <c r="F292" s="70">
        <v>50</v>
      </c>
      <c r="G292" s="67"/>
      <c r="H292" s="71"/>
      <c r="I292" s="72"/>
      <c r="J292" s="72"/>
      <c r="K292" s="34" t="s">
        <v>66</v>
      </c>
      <c r="L292" s="79">
        <v>292</v>
      </c>
      <c r="M292" s="79"/>
      <c r="N292" s="74"/>
      <c r="O292" s="81" t="s">
        <v>283</v>
      </c>
      <c r="P292" s="81" t="s">
        <v>284</v>
      </c>
      <c r="Q292" s="81" t="s">
        <v>285</v>
      </c>
      <c r="R292">
        <v>1</v>
      </c>
      <c r="S292" s="80" t="str">
        <f>REPLACE(INDEX(GroupVertices[Group],MATCH(Edges[[#This Row],[Vertex 1]],GroupVertices[Vertex],0)),1,1,"")</f>
        <v>1</v>
      </c>
      <c r="T292" s="80" t="str">
        <f>REPLACE(INDEX(GroupVertices[Group],MATCH(Edges[[#This Row],[Vertex 2]],GroupVertices[Vertex],0)),1,1,"")</f>
        <v>1</v>
      </c>
      <c r="U292" s="34"/>
      <c r="V292" s="34"/>
      <c r="W292" s="34"/>
      <c r="X292" s="34"/>
      <c r="Y292" s="34"/>
      <c r="Z292" s="34"/>
      <c r="AA292" s="34"/>
      <c r="AB292" s="34"/>
      <c r="AC292" s="34"/>
    </row>
    <row r="293" spans="1:29" ht="15">
      <c r="A293" s="66" t="s">
        <v>213</v>
      </c>
      <c r="B293" s="66" t="s">
        <v>205</v>
      </c>
      <c r="C293" s="67" t="s">
        <v>1503</v>
      </c>
      <c r="D293" s="68">
        <v>10</v>
      </c>
      <c r="E293" s="69"/>
      <c r="F293" s="70">
        <v>20</v>
      </c>
      <c r="G293" s="67"/>
      <c r="H293" s="71"/>
      <c r="I293" s="72"/>
      <c r="J293" s="72"/>
      <c r="K293" s="34" t="s">
        <v>65</v>
      </c>
      <c r="L293" s="79">
        <v>293</v>
      </c>
      <c r="M293" s="79"/>
      <c r="N293" s="74"/>
      <c r="O293" s="81" t="s">
        <v>283</v>
      </c>
      <c r="P293" s="81" t="s">
        <v>284</v>
      </c>
      <c r="Q293" s="81" t="s">
        <v>285</v>
      </c>
      <c r="R293">
        <v>2</v>
      </c>
      <c r="S293" s="80" t="str">
        <f>REPLACE(INDEX(GroupVertices[Group],MATCH(Edges[[#This Row],[Vertex 1]],GroupVertices[Vertex],0)),1,1,"")</f>
        <v>1</v>
      </c>
      <c r="T293" s="80" t="str">
        <f>REPLACE(INDEX(GroupVertices[Group],MATCH(Edges[[#This Row],[Vertex 2]],GroupVertices[Vertex],0)),1,1,"")</f>
        <v>3</v>
      </c>
      <c r="U293" s="34"/>
      <c r="V293" s="34"/>
      <c r="W293" s="34"/>
      <c r="X293" s="34"/>
      <c r="Y293" s="34"/>
      <c r="Z293" s="34"/>
      <c r="AA293" s="34"/>
      <c r="AB293" s="34"/>
      <c r="AC293" s="34"/>
    </row>
    <row r="294" spans="1:29" ht="15">
      <c r="A294" s="66" t="s">
        <v>213</v>
      </c>
      <c r="B294" s="66" t="s">
        <v>206</v>
      </c>
      <c r="C294" s="67" t="s">
        <v>1503</v>
      </c>
      <c r="D294" s="68">
        <v>10</v>
      </c>
      <c r="E294" s="69"/>
      <c r="F294" s="70">
        <v>20</v>
      </c>
      <c r="G294" s="67"/>
      <c r="H294" s="71"/>
      <c r="I294" s="72"/>
      <c r="J294" s="72"/>
      <c r="K294" s="34" t="s">
        <v>65</v>
      </c>
      <c r="L294" s="79">
        <v>294</v>
      </c>
      <c r="M294" s="79"/>
      <c r="N294" s="74"/>
      <c r="O294" s="81" t="s">
        <v>283</v>
      </c>
      <c r="P294" s="81" t="s">
        <v>284</v>
      </c>
      <c r="Q294" s="81" t="s">
        <v>285</v>
      </c>
      <c r="R294">
        <v>2</v>
      </c>
      <c r="S294" s="80" t="str">
        <f>REPLACE(INDEX(GroupVertices[Group],MATCH(Edges[[#This Row],[Vertex 1]],GroupVertices[Vertex],0)),1,1,"")</f>
        <v>1</v>
      </c>
      <c r="T294" s="80" t="str">
        <f>REPLACE(INDEX(GroupVertices[Group],MATCH(Edges[[#This Row],[Vertex 2]],GroupVertices[Vertex],0)),1,1,"")</f>
        <v>4</v>
      </c>
      <c r="U294" s="34"/>
      <c r="V294" s="34"/>
      <c r="W294" s="34"/>
      <c r="X294" s="34"/>
      <c r="Y294" s="34"/>
      <c r="Z294" s="34"/>
      <c r="AA294" s="34"/>
      <c r="AB294" s="34"/>
      <c r="AC294" s="34"/>
    </row>
    <row r="295" spans="1:29" ht="15">
      <c r="A295" s="66" t="s">
        <v>214</v>
      </c>
      <c r="B295" s="66" t="s">
        <v>213</v>
      </c>
      <c r="C295" s="67" t="s">
        <v>1503</v>
      </c>
      <c r="D295" s="68">
        <v>10</v>
      </c>
      <c r="E295" s="69"/>
      <c r="F295" s="70">
        <v>20</v>
      </c>
      <c r="G295" s="67"/>
      <c r="H295" s="71"/>
      <c r="I295" s="72"/>
      <c r="J295" s="72"/>
      <c r="K295" s="34" t="s">
        <v>65</v>
      </c>
      <c r="L295" s="79">
        <v>295</v>
      </c>
      <c r="M295" s="79"/>
      <c r="N295" s="74"/>
      <c r="O295" s="81" t="s">
        <v>283</v>
      </c>
      <c r="P295" s="81" t="s">
        <v>284</v>
      </c>
      <c r="Q295" s="81" t="s">
        <v>285</v>
      </c>
      <c r="R295">
        <v>2</v>
      </c>
      <c r="S295" s="80" t="str">
        <f>REPLACE(INDEX(GroupVertices[Group],MATCH(Edges[[#This Row],[Vertex 1]],GroupVertices[Vertex],0)),1,1,"")</f>
        <v>1</v>
      </c>
      <c r="T295" s="80" t="str">
        <f>REPLACE(INDEX(GroupVertices[Group],MATCH(Edges[[#This Row],[Vertex 2]],GroupVertices[Vertex],0)),1,1,"")</f>
        <v>1</v>
      </c>
      <c r="U295" s="34"/>
      <c r="V295" s="34"/>
      <c r="W295" s="34"/>
      <c r="X295" s="34"/>
      <c r="Y295" s="34"/>
      <c r="Z295" s="34"/>
      <c r="AA295" s="34"/>
      <c r="AB295" s="34"/>
      <c r="AC295" s="34"/>
    </row>
    <row r="296" spans="1:29" ht="15">
      <c r="A296" s="66" t="s">
        <v>215</v>
      </c>
      <c r="B296" s="66" t="s">
        <v>213</v>
      </c>
      <c r="C296" s="67" t="s">
        <v>1503</v>
      </c>
      <c r="D296" s="68">
        <v>10</v>
      </c>
      <c r="E296" s="69"/>
      <c r="F296" s="70">
        <v>20</v>
      </c>
      <c r="G296" s="67"/>
      <c r="H296" s="71"/>
      <c r="I296" s="72"/>
      <c r="J296" s="72"/>
      <c r="K296" s="34" t="s">
        <v>65</v>
      </c>
      <c r="L296" s="79">
        <v>296</v>
      </c>
      <c r="M296" s="79"/>
      <c r="N296" s="74"/>
      <c r="O296" s="81" t="s">
        <v>283</v>
      </c>
      <c r="P296" s="81" t="s">
        <v>284</v>
      </c>
      <c r="Q296" s="81" t="s">
        <v>285</v>
      </c>
      <c r="R296">
        <v>2</v>
      </c>
      <c r="S296" s="80" t="str">
        <f>REPLACE(INDEX(GroupVertices[Group],MATCH(Edges[[#This Row],[Vertex 1]],GroupVertices[Vertex],0)),1,1,"")</f>
        <v>1</v>
      </c>
      <c r="T296" s="80" t="str">
        <f>REPLACE(INDEX(GroupVertices[Group],MATCH(Edges[[#This Row],[Vertex 2]],GroupVertices[Vertex],0)),1,1,"")</f>
        <v>1</v>
      </c>
      <c r="U296" s="34"/>
      <c r="V296" s="34"/>
      <c r="W296" s="34"/>
      <c r="X296" s="34"/>
      <c r="Y296" s="34"/>
      <c r="Z296" s="34"/>
      <c r="AA296" s="34"/>
      <c r="AB296" s="34"/>
      <c r="AC296" s="34"/>
    </row>
    <row r="297" spans="1:29" ht="15">
      <c r="A297" s="66" t="s">
        <v>217</v>
      </c>
      <c r="B297" s="66" t="s">
        <v>213</v>
      </c>
      <c r="C297" s="67" t="s">
        <v>1502</v>
      </c>
      <c r="D297" s="68">
        <v>3</v>
      </c>
      <c r="E297" s="69"/>
      <c r="F297" s="70">
        <v>50</v>
      </c>
      <c r="G297" s="67"/>
      <c r="H297" s="71"/>
      <c r="I297" s="72"/>
      <c r="J297" s="72"/>
      <c r="K297" s="34" t="s">
        <v>66</v>
      </c>
      <c r="L297" s="79">
        <v>297</v>
      </c>
      <c r="M297" s="79"/>
      <c r="N297" s="74"/>
      <c r="O297" s="81" t="s">
        <v>283</v>
      </c>
      <c r="P297" s="81" t="s">
        <v>284</v>
      </c>
      <c r="Q297" s="81" t="s">
        <v>286</v>
      </c>
      <c r="R297">
        <v>1</v>
      </c>
      <c r="S297" s="80" t="str">
        <f>REPLACE(INDEX(GroupVertices[Group],MATCH(Edges[[#This Row],[Vertex 1]],GroupVertices[Vertex],0)),1,1,"")</f>
        <v>3</v>
      </c>
      <c r="T297" s="80" t="str">
        <f>REPLACE(INDEX(GroupVertices[Group],MATCH(Edges[[#This Row],[Vertex 2]],GroupVertices[Vertex],0)),1,1,"")</f>
        <v>1</v>
      </c>
      <c r="U297" s="34"/>
      <c r="V297" s="34"/>
      <c r="W297" s="34"/>
      <c r="X297" s="34"/>
      <c r="Y297" s="34"/>
      <c r="Z297" s="34"/>
      <c r="AA297" s="34"/>
      <c r="AB297" s="34"/>
      <c r="AC297" s="34"/>
    </row>
    <row r="298" spans="1:29" ht="15">
      <c r="A298" s="66" t="s">
        <v>213</v>
      </c>
      <c r="B298" s="66" t="s">
        <v>217</v>
      </c>
      <c r="C298" s="67" t="s">
        <v>1502</v>
      </c>
      <c r="D298" s="68">
        <v>3</v>
      </c>
      <c r="E298" s="69"/>
      <c r="F298" s="70">
        <v>50</v>
      </c>
      <c r="G298" s="67"/>
      <c r="H298" s="71"/>
      <c r="I298" s="72"/>
      <c r="J298" s="72"/>
      <c r="K298" s="34" t="s">
        <v>66</v>
      </c>
      <c r="L298" s="79">
        <v>298</v>
      </c>
      <c r="M298" s="79"/>
      <c r="N298" s="74"/>
      <c r="O298" s="81" t="s">
        <v>283</v>
      </c>
      <c r="P298" s="81" t="s">
        <v>284</v>
      </c>
      <c r="Q298" s="81" t="s">
        <v>285</v>
      </c>
      <c r="R298">
        <v>1</v>
      </c>
      <c r="S298" s="80" t="str">
        <f>REPLACE(INDEX(GroupVertices[Group],MATCH(Edges[[#This Row],[Vertex 1]],GroupVertices[Vertex],0)),1,1,"")</f>
        <v>1</v>
      </c>
      <c r="T298" s="80" t="str">
        <f>REPLACE(INDEX(GroupVertices[Group],MATCH(Edges[[#This Row],[Vertex 2]],GroupVertices[Vertex],0)),1,1,"")</f>
        <v>3</v>
      </c>
      <c r="U298" s="34"/>
      <c r="V298" s="34"/>
      <c r="W298" s="34"/>
      <c r="X298" s="34"/>
      <c r="Y298" s="34"/>
      <c r="Z298" s="34"/>
      <c r="AA298" s="34"/>
      <c r="AB298" s="34"/>
      <c r="AC298" s="34"/>
    </row>
    <row r="299" spans="1:29" ht="15">
      <c r="A299" s="66" t="s">
        <v>213</v>
      </c>
      <c r="B299" s="66" t="s">
        <v>206</v>
      </c>
      <c r="C299" s="67" t="s">
        <v>1503</v>
      </c>
      <c r="D299" s="68">
        <v>10</v>
      </c>
      <c r="E299" s="69"/>
      <c r="F299" s="70">
        <v>20</v>
      </c>
      <c r="G299" s="67"/>
      <c r="H299" s="71"/>
      <c r="I299" s="72"/>
      <c r="J299" s="72"/>
      <c r="K299" s="34" t="s">
        <v>65</v>
      </c>
      <c r="L299" s="79">
        <v>299</v>
      </c>
      <c r="M299" s="79"/>
      <c r="N299" s="74"/>
      <c r="O299" s="81" t="s">
        <v>283</v>
      </c>
      <c r="P299" s="81" t="s">
        <v>284</v>
      </c>
      <c r="Q299" s="81" t="s">
        <v>285</v>
      </c>
      <c r="R299">
        <v>2</v>
      </c>
      <c r="S299" s="80" t="str">
        <f>REPLACE(INDEX(GroupVertices[Group],MATCH(Edges[[#This Row],[Vertex 1]],GroupVertices[Vertex],0)),1,1,"")</f>
        <v>1</v>
      </c>
      <c r="T299" s="80" t="str">
        <f>REPLACE(INDEX(GroupVertices[Group],MATCH(Edges[[#This Row],[Vertex 2]],GroupVertices[Vertex],0)),1,1,"")</f>
        <v>4</v>
      </c>
      <c r="U299" s="34"/>
      <c r="V299" s="34"/>
      <c r="W299" s="34"/>
      <c r="X299" s="34"/>
      <c r="Y299" s="34"/>
      <c r="Z299" s="34"/>
      <c r="AA299" s="34"/>
      <c r="AB299" s="34"/>
      <c r="AC299" s="34"/>
    </row>
    <row r="300" spans="1:29" ht="15">
      <c r="A300" s="66" t="s">
        <v>213</v>
      </c>
      <c r="B300" s="66" t="s">
        <v>205</v>
      </c>
      <c r="C300" s="67" t="s">
        <v>1503</v>
      </c>
      <c r="D300" s="68">
        <v>10</v>
      </c>
      <c r="E300" s="69"/>
      <c r="F300" s="70">
        <v>20</v>
      </c>
      <c r="G300" s="67"/>
      <c r="H300" s="71"/>
      <c r="I300" s="72"/>
      <c r="J300" s="72"/>
      <c r="K300" s="34" t="s">
        <v>65</v>
      </c>
      <c r="L300" s="79">
        <v>300</v>
      </c>
      <c r="M300" s="79"/>
      <c r="N300" s="74"/>
      <c r="O300" s="81" t="s">
        <v>283</v>
      </c>
      <c r="P300" s="81" t="s">
        <v>284</v>
      </c>
      <c r="Q300" s="81" t="s">
        <v>285</v>
      </c>
      <c r="R300">
        <v>2</v>
      </c>
      <c r="S300" s="80" t="str">
        <f>REPLACE(INDEX(GroupVertices[Group],MATCH(Edges[[#This Row],[Vertex 1]],GroupVertices[Vertex],0)),1,1,"")</f>
        <v>1</v>
      </c>
      <c r="T300" s="80" t="str">
        <f>REPLACE(INDEX(GroupVertices[Group],MATCH(Edges[[#This Row],[Vertex 2]],GroupVertices[Vertex],0)),1,1,"")</f>
        <v>3</v>
      </c>
      <c r="U300" s="34"/>
      <c r="V300" s="34"/>
      <c r="W300" s="34"/>
      <c r="X300" s="34"/>
      <c r="Y300" s="34"/>
      <c r="Z300" s="34"/>
      <c r="AA300" s="34"/>
      <c r="AB300" s="34"/>
      <c r="AC300" s="34"/>
    </row>
    <row r="301" spans="1:29" ht="15">
      <c r="A301" s="66" t="s">
        <v>231</v>
      </c>
      <c r="B301" s="66" t="s">
        <v>213</v>
      </c>
      <c r="C301" s="67" t="s">
        <v>1502</v>
      </c>
      <c r="D301" s="68">
        <v>3</v>
      </c>
      <c r="E301" s="69"/>
      <c r="F301" s="70">
        <v>50</v>
      </c>
      <c r="G301" s="67"/>
      <c r="H301" s="71"/>
      <c r="I301" s="72"/>
      <c r="J301" s="72"/>
      <c r="K301" s="34" t="s">
        <v>65</v>
      </c>
      <c r="L301" s="79">
        <v>301</v>
      </c>
      <c r="M301" s="79"/>
      <c r="N301" s="74"/>
      <c r="O301" s="81" t="s">
        <v>283</v>
      </c>
      <c r="P301" s="81" t="s">
        <v>284</v>
      </c>
      <c r="Q301" s="81" t="s">
        <v>285</v>
      </c>
      <c r="R301">
        <v>1</v>
      </c>
      <c r="S301" s="80" t="str">
        <f>REPLACE(INDEX(GroupVertices[Group],MATCH(Edges[[#This Row],[Vertex 1]],GroupVertices[Vertex],0)),1,1,"")</f>
        <v>1</v>
      </c>
      <c r="T301" s="80" t="str">
        <f>REPLACE(INDEX(GroupVertices[Group],MATCH(Edges[[#This Row],[Vertex 2]],GroupVertices[Vertex],0)),1,1,"")</f>
        <v>1</v>
      </c>
      <c r="U301" s="34"/>
      <c r="V301" s="34"/>
      <c r="W301" s="34"/>
      <c r="X301" s="34"/>
      <c r="Y301" s="34"/>
      <c r="Z301" s="34"/>
      <c r="AA301" s="34"/>
      <c r="AB301" s="34"/>
      <c r="AC301" s="34"/>
    </row>
    <row r="302" spans="1:29" ht="15">
      <c r="A302" s="66" t="s">
        <v>239</v>
      </c>
      <c r="B302" s="66" t="s">
        <v>213</v>
      </c>
      <c r="C302" s="67" t="s">
        <v>1502</v>
      </c>
      <c r="D302" s="68">
        <v>3</v>
      </c>
      <c r="E302" s="69"/>
      <c r="F302" s="70">
        <v>50</v>
      </c>
      <c r="G302" s="67"/>
      <c r="H302" s="71"/>
      <c r="I302" s="72"/>
      <c r="J302" s="72"/>
      <c r="K302" s="34" t="s">
        <v>65</v>
      </c>
      <c r="L302" s="79">
        <v>302</v>
      </c>
      <c r="M302" s="79"/>
      <c r="N302" s="74"/>
      <c r="O302" s="81" t="s">
        <v>283</v>
      </c>
      <c r="P302" s="81" t="s">
        <v>284</v>
      </c>
      <c r="Q302" s="81" t="s">
        <v>285</v>
      </c>
      <c r="R302">
        <v>1</v>
      </c>
      <c r="S302" s="80" t="str">
        <f>REPLACE(INDEX(GroupVertices[Group],MATCH(Edges[[#This Row],[Vertex 1]],GroupVertices[Vertex],0)),1,1,"")</f>
        <v>1</v>
      </c>
      <c r="T302" s="80" t="str">
        <f>REPLACE(INDEX(GroupVertices[Group],MATCH(Edges[[#This Row],[Vertex 2]],GroupVertices[Vertex],0)),1,1,"")</f>
        <v>1</v>
      </c>
      <c r="U302" s="34"/>
      <c r="V302" s="34"/>
      <c r="W302" s="34"/>
      <c r="X302" s="34"/>
      <c r="Y302" s="34"/>
      <c r="Z302" s="34"/>
      <c r="AA302" s="34"/>
      <c r="AB302" s="34"/>
      <c r="AC302" s="34"/>
    </row>
    <row r="303" spans="1:29" ht="15">
      <c r="A303" s="66" t="s">
        <v>232</v>
      </c>
      <c r="B303" s="66" t="s">
        <v>213</v>
      </c>
      <c r="C303" s="67" t="s">
        <v>1502</v>
      </c>
      <c r="D303" s="68">
        <v>3</v>
      </c>
      <c r="E303" s="69"/>
      <c r="F303" s="70">
        <v>50</v>
      </c>
      <c r="G303" s="67"/>
      <c r="H303" s="71"/>
      <c r="I303" s="72"/>
      <c r="J303" s="72"/>
      <c r="K303" s="34" t="s">
        <v>65</v>
      </c>
      <c r="L303" s="79">
        <v>303</v>
      </c>
      <c r="M303" s="79"/>
      <c r="N303" s="74"/>
      <c r="O303" s="81" t="s">
        <v>283</v>
      </c>
      <c r="P303" s="81" t="s">
        <v>284</v>
      </c>
      <c r="Q303" s="81" t="s">
        <v>285</v>
      </c>
      <c r="R303">
        <v>1</v>
      </c>
      <c r="S303" s="80" t="str">
        <f>REPLACE(INDEX(GroupVertices[Group],MATCH(Edges[[#This Row],[Vertex 1]],GroupVertices[Vertex],0)),1,1,"")</f>
        <v>1</v>
      </c>
      <c r="T303" s="80" t="str">
        <f>REPLACE(INDEX(GroupVertices[Group],MATCH(Edges[[#This Row],[Vertex 2]],GroupVertices[Vertex],0)),1,1,"")</f>
        <v>1</v>
      </c>
      <c r="U303" s="34"/>
      <c r="V303" s="34"/>
      <c r="W303" s="34"/>
      <c r="X303" s="34"/>
      <c r="Y303" s="34"/>
      <c r="Z303" s="34"/>
      <c r="AA303" s="34"/>
      <c r="AB303" s="34"/>
      <c r="AC303" s="34"/>
    </row>
    <row r="304" spans="1:29" ht="15">
      <c r="A304" s="66" t="s">
        <v>214</v>
      </c>
      <c r="B304" s="66" t="s">
        <v>213</v>
      </c>
      <c r="C304" s="67" t="s">
        <v>1503</v>
      </c>
      <c r="D304" s="68">
        <v>10</v>
      </c>
      <c r="E304" s="69"/>
      <c r="F304" s="70">
        <v>20</v>
      </c>
      <c r="G304" s="67"/>
      <c r="H304" s="71"/>
      <c r="I304" s="72"/>
      <c r="J304" s="72"/>
      <c r="K304" s="34" t="s">
        <v>65</v>
      </c>
      <c r="L304" s="79">
        <v>304</v>
      </c>
      <c r="M304" s="79"/>
      <c r="N304" s="74"/>
      <c r="O304" s="81" t="s">
        <v>283</v>
      </c>
      <c r="P304" s="81" t="s">
        <v>284</v>
      </c>
      <c r="Q304" s="81" t="s">
        <v>285</v>
      </c>
      <c r="R304">
        <v>2</v>
      </c>
      <c r="S304" s="80" t="str">
        <f>REPLACE(INDEX(GroupVertices[Group],MATCH(Edges[[#This Row],[Vertex 1]],GroupVertices[Vertex],0)),1,1,"")</f>
        <v>1</v>
      </c>
      <c r="T304" s="80" t="str">
        <f>REPLACE(INDEX(GroupVertices[Group],MATCH(Edges[[#This Row],[Vertex 2]],GroupVertices[Vertex],0)),1,1,"")</f>
        <v>1</v>
      </c>
      <c r="U304" s="34"/>
      <c r="V304" s="34"/>
      <c r="W304" s="34"/>
      <c r="X304" s="34"/>
      <c r="Y304" s="34"/>
      <c r="Z304" s="34"/>
      <c r="AA304" s="34"/>
      <c r="AB304" s="34"/>
      <c r="AC304" s="34"/>
    </row>
    <row r="305" spans="1:29" ht="15">
      <c r="A305" s="66" t="s">
        <v>243</v>
      </c>
      <c r="B305" s="66" t="s">
        <v>213</v>
      </c>
      <c r="C305" s="67" t="s">
        <v>1502</v>
      </c>
      <c r="D305" s="68">
        <v>3</v>
      </c>
      <c r="E305" s="69"/>
      <c r="F305" s="70">
        <v>50</v>
      </c>
      <c r="G305" s="67"/>
      <c r="H305" s="71"/>
      <c r="I305" s="72"/>
      <c r="J305" s="72"/>
      <c r="K305" s="34" t="s">
        <v>65</v>
      </c>
      <c r="L305" s="79">
        <v>305</v>
      </c>
      <c r="M305" s="79"/>
      <c r="N305" s="74"/>
      <c r="O305" s="81" t="s">
        <v>283</v>
      </c>
      <c r="P305" s="81" t="s">
        <v>284</v>
      </c>
      <c r="Q305" s="81" t="s">
        <v>285</v>
      </c>
      <c r="R305">
        <v>1</v>
      </c>
      <c r="S305" s="80" t="str">
        <f>REPLACE(INDEX(GroupVertices[Group],MATCH(Edges[[#This Row],[Vertex 1]],GroupVertices[Vertex],0)),1,1,"")</f>
        <v>1</v>
      </c>
      <c r="T305" s="80" t="str">
        <f>REPLACE(INDEX(GroupVertices[Group],MATCH(Edges[[#This Row],[Vertex 2]],GroupVertices[Vertex],0)),1,1,"")</f>
        <v>1</v>
      </c>
      <c r="U305" s="34"/>
      <c r="V305" s="34"/>
      <c r="W305" s="34"/>
      <c r="X305" s="34"/>
      <c r="Y305" s="34"/>
      <c r="Z305" s="34"/>
      <c r="AA305" s="34"/>
      <c r="AB305" s="34"/>
      <c r="AC305" s="34"/>
    </row>
    <row r="306" spans="1:29" ht="15">
      <c r="A306" s="66" t="s">
        <v>233</v>
      </c>
      <c r="B306" s="66" t="s">
        <v>213</v>
      </c>
      <c r="C306" s="67" t="s">
        <v>1502</v>
      </c>
      <c r="D306" s="68">
        <v>3</v>
      </c>
      <c r="E306" s="69"/>
      <c r="F306" s="70">
        <v>50</v>
      </c>
      <c r="G306" s="67"/>
      <c r="H306" s="71"/>
      <c r="I306" s="72"/>
      <c r="J306" s="72"/>
      <c r="K306" s="34" t="s">
        <v>65</v>
      </c>
      <c r="L306" s="79">
        <v>306</v>
      </c>
      <c r="M306" s="79"/>
      <c r="N306" s="74"/>
      <c r="O306" s="81" t="s">
        <v>283</v>
      </c>
      <c r="P306" s="81" t="s">
        <v>284</v>
      </c>
      <c r="Q306" s="81" t="s">
        <v>285</v>
      </c>
      <c r="R306">
        <v>1</v>
      </c>
      <c r="S306" s="80" t="str">
        <f>REPLACE(INDEX(GroupVertices[Group],MATCH(Edges[[#This Row],[Vertex 1]],GroupVertices[Vertex],0)),1,1,"")</f>
        <v>1</v>
      </c>
      <c r="T306" s="80" t="str">
        <f>REPLACE(INDEX(GroupVertices[Group],MATCH(Edges[[#This Row],[Vertex 2]],GroupVertices[Vertex],0)),1,1,"")</f>
        <v>1</v>
      </c>
      <c r="U306" s="34"/>
      <c r="V306" s="34"/>
      <c r="W306" s="34"/>
      <c r="X306" s="34"/>
      <c r="Y306" s="34"/>
      <c r="Z306" s="34"/>
      <c r="AA306" s="34"/>
      <c r="AB306" s="34"/>
      <c r="AC306" s="34"/>
    </row>
    <row r="307" spans="1:29" ht="15">
      <c r="A307" s="66" t="s">
        <v>234</v>
      </c>
      <c r="B307" s="66" t="s">
        <v>213</v>
      </c>
      <c r="C307" s="67" t="s">
        <v>1502</v>
      </c>
      <c r="D307" s="68">
        <v>3</v>
      </c>
      <c r="E307" s="69"/>
      <c r="F307" s="70">
        <v>50</v>
      </c>
      <c r="G307" s="67"/>
      <c r="H307" s="71"/>
      <c r="I307" s="72"/>
      <c r="J307" s="72"/>
      <c r="K307" s="34" t="s">
        <v>65</v>
      </c>
      <c r="L307" s="79">
        <v>307</v>
      </c>
      <c r="M307" s="79"/>
      <c r="N307" s="74"/>
      <c r="O307" s="81" t="s">
        <v>283</v>
      </c>
      <c r="P307" s="81" t="s">
        <v>284</v>
      </c>
      <c r="Q307" s="81" t="s">
        <v>285</v>
      </c>
      <c r="R307">
        <v>1</v>
      </c>
      <c r="S307" s="80" t="str">
        <f>REPLACE(INDEX(GroupVertices[Group],MATCH(Edges[[#This Row],[Vertex 1]],GroupVertices[Vertex],0)),1,1,"")</f>
        <v>1</v>
      </c>
      <c r="T307" s="80" t="str">
        <f>REPLACE(INDEX(GroupVertices[Group],MATCH(Edges[[#This Row],[Vertex 2]],GroupVertices[Vertex],0)),1,1,"")</f>
        <v>1</v>
      </c>
      <c r="U307" s="34"/>
      <c r="V307" s="34"/>
      <c r="W307" s="34"/>
      <c r="X307" s="34"/>
      <c r="Y307" s="34"/>
      <c r="Z307" s="34"/>
      <c r="AA307" s="34"/>
      <c r="AB307" s="34"/>
      <c r="AC307" s="34"/>
    </row>
    <row r="308" spans="1:29" ht="15">
      <c r="A308" s="66" t="s">
        <v>204</v>
      </c>
      <c r="B308" s="66" t="s">
        <v>213</v>
      </c>
      <c r="C308" s="67" t="s">
        <v>1502</v>
      </c>
      <c r="D308" s="68">
        <v>3</v>
      </c>
      <c r="E308" s="69"/>
      <c r="F308" s="70">
        <v>50</v>
      </c>
      <c r="G308" s="67"/>
      <c r="H308" s="71"/>
      <c r="I308" s="72"/>
      <c r="J308" s="72"/>
      <c r="K308" s="34" t="s">
        <v>66</v>
      </c>
      <c r="L308" s="79">
        <v>308</v>
      </c>
      <c r="M308" s="79"/>
      <c r="N308" s="74"/>
      <c r="O308" s="81" t="s">
        <v>283</v>
      </c>
      <c r="P308" s="81" t="s">
        <v>284</v>
      </c>
      <c r="Q308" s="81" t="s">
        <v>285</v>
      </c>
      <c r="R308">
        <v>1</v>
      </c>
      <c r="S308" s="80" t="str">
        <f>REPLACE(INDEX(GroupVertices[Group],MATCH(Edges[[#This Row],[Vertex 1]],GroupVertices[Vertex],0)),1,1,"")</f>
        <v>1</v>
      </c>
      <c r="T308" s="80" t="str">
        <f>REPLACE(INDEX(GroupVertices[Group],MATCH(Edges[[#This Row],[Vertex 2]],GroupVertices[Vertex],0)),1,1,"")</f>
        <v>1</v>
      </c>
      <c r="U308" s="34"/>
      <c r="V308" s="34"/>
      <c r="W308" s="34"/>
      <c r="X308" s="34"/>
      <c r="Y308" s="34"/>
      <c r="Z308" s="34"/>
      <c r="AA308" s="34"/>
      <c r="AB308" s="34"/>
      <c r="AC308" s="34"/>
    </row>
    <row r="309" spans="1:29" ht="15">
      <c r="A309" s="66" t="s">
        <v>215</v>
      </c>
      <c r="B309" s="66" t="s">
        <v>213</v>
      </c>
      <c r="C309" s="67" t="s">
        <v>1503</v>
      </c>
      <c r="D309" s="68">
        <v>10</v>
      </c>
      <c r="E309" s="69"/>
      <c r="F309" s="70">
        <v>20</v>
      </c>
      <c r="G309" s="67"/>
      <c r="H309" s="71"/>
      <c r="I309" s="72"/>
      <c r="J309" s="72"/>
      <c r="K309" s="34" t="s">
        <v>65</v>
      </c>
      <c r="L309" s="79">
        <v>309</v>
      </c>
      <c r="M309" s="79"/>
      <c r="N309" s="74"/>
      <c r="O309" s="81" t="s">
        <v>283</v>
      </c>
      <c r="P309" s="81" t="s">
        <v>284</v>
      </c>
      <c r="Q309" s="81" t="s">
        <v>285</v>
      </c>
      <c r="R309">
        <v>2</v>
      </c>
      <c r="S309" s="80" t="str">
        <f>REPLACE(INDEX(GroupVertices[Group],MATCH(Edges[[#This Row],[Vertex 1]],GroupVertices[Vertex],0)),1,1,"")</f>
        <v>1</v>
      </c>
      <c r="T309" s="80" t="str">
        <f>REPLACE(INDEX(GroupVertices[Group],MATCH(Edges[[#This Row],[Vertex 2]],GroupVertices[Vertex],0)),1,1,"")</f>
        <v>1</v>
      </c>
      <c r="U309" s="34"/>
      <c r="V309" s="34"/>
      <c r="W309" s="34"/>
      <c r="X309" s="34"/>
      <c r="Y309" s="34"/>
      <c r="Z309" s="34"/>
      <c r="AA309" s="34"/>
      <c r="AB309" s="34"/>
      <c r="AC309" s="34"/>
    </row>
    <row r="310" spans="1:29" ht="15">
      <c r="A310" s="66" t="s">
        <v>235</v>
      </c>
      <c r="B310" s="66" t="s">
        <v>213</v>
      </c>
      <c r="C310" s="67" t="s">
        <v>1502</v>
      </c>
      <c r="D310" s="68">
        <v>3</v>
      </c>
      <c r="E310" s="69"/>
      <c r="F310" s="70">
        <v>50</v>
      </c>
      <c r="G310" s="67"/>
      <c r="H310" s="71"/>
      <c r="I310" s="72"/>
      <c r="J310" s="72"/>
      <c r="K310" s="34" t="s">
        <v>66</v>
      </c>
      <c r="L310" s="79">
        <v>310</v>
      </c>
      <c r="M310" s="79"/>
      <c r="N310" s="74"/>
      <c r="O310" s="81" t="s">
        <v>283</v>
      </c>
      <c r="P310" s="81" t="s">
        <v>284</v>
      </c>
      <c r="Q310" s="81" t="s">
        <v>286</v>
      </c>
      <c r="R310">
        <v>1</v>
      </c>
      <c r="S310" s="80" t="str">
        <f>REPLACE(INDEX(GroupVertices[Group],MATCH(Edges[[#This Row],[Vertex 1]],GroupVertices[Vertex],0)),1,1,"")</f>
        <v>2</v>
      </c>
      <c r="T310" s="80" t="str">
        <f>REPLACE(INDEX(GroupVertices[Group],MATCH(Edges[[#This Row],[Vertex 2]],GroupVertices[Vertex],0)),1,1,"")</f>
        <v>1</v>
      </c>
      <c r="U310" s="34"/>
      <c r="V310" s="34"/>
      <c r="W310" s="34"/>
      <c r="X310" s="34"/>
      <c r="Y310" s="34"/>
      <c r="Z310" s="34"/>
      <c r="AA310" s="34"/>
      <c r="AB310" s="34"/>
      <c r="AC310" s="34"/>
    </row>
    <row r="311" spans="1:29" ht="15">
      <c r="A311" s="66" t="s">
        <v>231</v>
      </c>
      <c r="B311" s="66" t="s">
        <v>217</v>
      </c>
      <c r="C311" s="67" t="s">
        <v>1502</v>
      </c>
      <c r="D311" s="68">
        <v>3</v>
      </c>
      <c r="E311" s="69"/>
      <c r="F311" s="70">
        <v>50</v>
      </c>
      <c r="G311" s="67"/>
      <c r="H311" s="71"/>
      <c r="I311" s="72"/>
      <c r="J311" s="72"/>
      <c r="K311" s="34" t="s">
        <v>65</v>
      </c>
      <c r="L311" s="79">
        <v>311</v>
      </c>
      <c r="M311" s="79"/>
      <c r="N311" s="74"/>
      <c r="O311" s="81" t="s">
        <v>283</v>
      </c>
      <c r="P311" s="81" t="s">
        <v>284</v>
      </c>
      <c r="Q311" s="81" t="s">
        <v>285</v>
      </c>
      <c r="R311">
        <v>1</v>
      </c>
      <c r="S311" s="80" t="str">
        <f>REPLACE(INDEX(GroupVertices[Group],MATCH(Edges[[#This Row],[Vertex 1]],GroupVertices[Vertex],0)),1,1,"")</f>
        <v>1</v>
      </c>
      <c r="T311" s="80" t="str">
        <f>REPLACE(INDEX(GroupVertices[Group],MATCH(Edges[[#This Row],[Vertex 2]],GroupVertices[Vertex],0)),1,1,"")</f>
        <v>3</v>
      </c>
      <c r="U311" s="34"/>
      <c r="V311" s="34"/>
      <c r="W311" s="34"/>
      <c r="X311" s="34"/>
      <c r="Y311" s="34"/>
      <c r="Z311" s="34"/>
      <c r="AA311" s="34"/>
      <c r="AB311" s="34"/>
      <c r="AC311" s="34"/>
    </row>
    <row r="312" spans="1:29" ht="15">
      <c r="A312" s="66" t="s">
        <v>231</v>
      </c>
      <c r="B312" s="66" t="s">
        <v>206</v>
      </c>
      <c r="C312" s="67" t="s">
        <v>1502</v>
      </c>
      <c r="D312" s="68">
        <v>3</v>
      </c>
      <c r="E312" s="69"/>
      <c r="F312" s="70">
        <v>50</v>
      </c>
      <c r="G312" s="67"/>
      <c r="H312" s="71"/>
      <c r="I312" s="72"/>
      <c r="J312" s="72"/>
      <c r="K312" s="34" t="s">
        <v>65</v>
      </c>
      <c r="L312" s="79">
        <v>312</v>
      </c>
      <c r="M312" s="79"/>
      <c r="N312" s="74"/>
      <c r="O312" s="81" t="s">
        <v>283</v>
      </c>
      <c r="P312" s="81" t="s">
        <v>284</v>
      </c>
      <c r="Q312" s="81" t="s">
        <v>285</v>
      </c>
      <c r="R312">
        <v>1</v>
      </c>
      <c r="S312" s="80" t="str">
        <f>REPLACE(INDEX(GroupVertices[Group],MATCH(Edges[[#This Row],[Vertex 1]],GroupVertices[Vertex],0)),1,1,"")</f>
        <v>1</v>
      </c>
      <c r="T312" s="80" t="str">
        <f>REPLACE(INDEX(GroupVertices[Group],MATCH(Edges[[#This Row],[Vertex 2]],GroupVertices[Vertex],0)),1,1,"")</f>
        <v>4</v>
      </c>
      <c r="U312" s="34"/>
      <c r="V312" s="34"/>
      <c r="W312" s="34"/>
      <c r="X312" s="34"/>
      <c r="Y312" s="34"/>
      <c r="Z312" s="34"/>
      <c r="AA312" s="34"/>
      <c r="AB312" s="34"/>
      <c r="AC312" s="34"/>
    </row>
    <row r="313" spans="1:29" ht="15">
      <c r="A313" s="66" t="s">
        <v>231</v>
      </c>
      <c r="B313" s="66" t="s">
        <v>205</v>
      </c>
      <c r="C313" s="67" t="s">
        <v>1502</v>
      </c>
      <c r="D313" s="68">
        <v>3</v>
      </c>
      <c r="E313" s="69"/>
      <c r="F313" s="70">
        <v>50</v>
      </c>
      <c r="G313" s="67"/>
      <c r="H313" s="71"/>
      <c r="I313" s="72"/>
      <c r="J313" s="72"/>
      <c r="K313" s="34" t="s">
        <v>65</v>
      </c>
      <c r="L313" s="79">
        <v>313</v>
      </c>
      <c r="M313" s="79"/>
      <c r="N313" s="74"/>
      <c r="O313" s="81" t="s">
        <v>283</v>
      </c>
      <c r="P313" s="81" t="s">
        <v>284</v>
      </c>
      <c r="Q313" s="81" t="s">
        <v>285</v>
      </c>
      <c r="R313">
        <v>1</v>
      </c>
      <c r="S313" s="80" t="str">
        <f>REPLACE(INDEX(GroupVertices[Group],MATCH(Edges[[#This Row],[Vertex 1]],GroupVertices[Vertex],0)),1,1,"")</f>
        <v>1</v>
      </c>
      <c r="T313" s="80" t="str">
        <f>REPLACE(INDEX(GroupVertices[Group],MATCH(Edges[[#This Row],[Vertex 2]],GroupVertices[Vertex],0)),1,1,"")</f>
        <v>3</v>
      </c>
      <c r="U313" s="34"/>
      <c r="V313" s="34"/>
      <c r="W313" s="34"/>
      <c r="X313" s="34"/>
      <c r="Y313" s="34"/>
      <c r="Z313" s="34"/>
      <c r="AA313" s="34"/>
      <c r="AB313" s="34"/>
      <c r="AC313" s="34"/>
    </row>
    <row r="314" spans="1:29" ht="15">
      <c r="A314" s="66" t="s">
        <v>232</v>
      </c>
      <c r="B314" s="66" t="s">
        <v>231</v>
      </c>
      <c r="C314" s="67" t="s">
        <v>1502</v>
      </c>
      <c r="D314" s="68">
        <v>3</v>
      </c>
      <c r="E314" s="69"/>
      <c r="F314" s="70">
        <v>50</v>
      </c>
      <c r="G314" s="67"/>
      <c r="H314" s="71"/>
      <c r="I314" s="72"/>
      <c r="J314" s="72"/>
      <c r="K314" s="34" t="s">
        <v>65</v>
      </c>
      <c r="L314" s="79">
        <v>314</v>
      </c>
      <c r="M314" s="79"/>
      <c r="N314" s="74"/>
      <c r="O314" s="81" t="s">
        <v>283</v>
      </c>
      <c r="P314" s="81" t="s">
        <v>284</v>
      </c>
      <c r="Q314" s="81" t="s">
        <v>285</v>
      </c>
      <c r="R314">
        <v>1</v>
      </c>
      <c r="S314" s="80" t="str">
        <f>REPLACE(INDEX(GroupVertices[Group],MATCH(Edges[[#This Row],[Vertex 1]],GroupVertices[Vertex],0)),1,1,"")</f>
        <v>1</v>
      </c>
      <c r="T314" s="80" t="str">
        <f>REPLACE(INDEX(GroupVertices[Group],MATCH(Edges[[#This Row],[Vertex 2]],GroupVertices[Vertex],0)),1,1,"")</f>
        <v>1</v>
      </c>
      <c r="U314" s="34"/>
      <c r="V314" s="34"/>
      <c r="W314" s="34"/>
      <c r="X314" s="34"/>
      <c r="Y314" s="34"/>
      <c r="Z314" s="34"/>
      <c r="AA314" s="34"/>
      <c r="AB314" s="34"/>
      <c r="AC314" s="34"/>
    </row>
    <row r="315" spans="1:29" ht="15">
      <c r="A315" s="66" t="s">
        <v>214</v>
      </c>
      <c r="B315" s="66" t="s">
        <v>231</v>
      </c>
      <c r="C315" s="67" t="s">
        <v>1502</v>
      </c>
      <c r="D315" s="68">
        <v>3</v>
      </c>
      <c r="E315" s="69"/>
      <c r="F315" s="70">
        <v>50</v>
      </c>
      <c r="G315" s="67"/>
      <c r="H315" s="71"/>
      <c r="I315" s="72"/>
      <c r="J315" s="72"/>
      <c r="K315" s="34" t="s">
        <v>65</v>
      </c>
      <c r="L315" s="79">
        <v>315</v>
      </c>
      <c r="M315" s="79"/>
      <c r="N315" s="74"/>
      <c r="O315" s="81" t="s">
        <v>283</v>
      </c>
      <c r="P315" s="81" t="s">
        <v>284</v>
      </c>
      <c r="Q315" s="81" t="s">
        <v>285</v>
      </c>
      <c r="R315">
        <v>1</v>
      </c>
      <c r="S315" s="80" t="str">
        <f>REPLACE(INDEX(GroupVertices[Group],MATCH(Edges[[#This Row],[Vertex 1]],GroupVertices[Vertex],0)),1,1,"")</f>
        <v>1</v>
      </c>
      <c r="T315" s="80" t="str">
        <f>REPLACE(INDEX(GroupVertices[Group],MATCH(Edges[[#This Row],[Vertex 2]],GroupVertices[Vertex],0)),1,1,"")</f>
        <v>1</v>
      </c>
      <c r="U315" s="34"/>
      <c r="V315" s="34"/>
      <c r="W315" s="34"/>
      <c r="X315" s="34"/>
      <c r="Y315" s="34"/>
      <c r="Z315" s="34"/>
      <c r="AA315" s="34"/>
      <c r="AB315" s="34"/>
      <c r="AC315" s="34"/>
    </row>
    <row r="316" spans="1:29" ht="15">
      <c r="A316" s="66" t="s">
        <v>243</v>
      </c>
      <c r="B316" s="66" t="s">
        <v>231</v>
      </c>
      <c r="C316" s="67" t="s">
        <v>1502</v>
      </c>
      <c r="D316" s="68">
        <v>3</v>
      </c>
      <c r="E316" s="69"/>
      <c r="F316" s="70">
        <v>50</v>
      </c>
      <c r="G316" s="67"/>
      <c r="H316" s="71"/>
      <c r="I316" s="72"/>
      <c r="J316" s="72"/>
      <c r="K316" s="34" t="s">
        <v>65</v>
      </c>
      <c r="L316" s="79">
        <v>316</v>
      </c>
      <c r="M316" s="79"/>
      <c r="N316" s="74"/>
      <c r="O316" s="81" t="s">
        <v>283</v>
      </c>
      <c r="P316" s="81" t="s">
        <v>284</v>
      </c>
      <c r="Q316" s="81" t="s">
        <v>285</v>
      </c>
      <c r="R316">
        <v>1</v>
      </c>
      <c r="S316" s="80" t="str">
        <f>REPLACE(INDEX(GroupVertices[Group],MATCH(Edges[[#This Row],[Vertex 1]],GroupVertices[Vertex],0)),1,1,"")</f>
        <v>1</v>
      </c>
      <c r="T316" s="80" t="str">
        <f>REPLACE(INDEX(GroupVertices[Group],MATCH(Edges[[#This Row],[Vertex 2]],GroupVertices[Vertex],0)),1,1,"")</f>
        <v>1</v>
      </c>
      <c r="U316" s="34"/>
      <c r="V316" s="34"/>
      <c r="W316" s="34"/>
      <c r="X316" s="34"/>
      <c r="Y316" s="34"/>
      <c r="Z316" s="34"/>
      <c r="AA316" s="34"/>
      <c r="AB316" s="34"/>
      <c r="AC316" s="34"/>
    </row>
    <row r="317" spans="1:29" ht="15">
      <c r="A317" s="66" t="s">
        <v>233</v>
      </c>
      <c r="B317" s="66" t="s">
        <v>231</v>
      </c>
      <c r="C317" s="67" t="s">
        <v>1502</v>
      </c>
      <c r="D317" s="68">
        <v>3</v>
      </c>
      <c r="E317" s="69"/>
      <c r="F317" s="70">
        <v>50</v>
      </c>
      <c r="G317" s="67"/>
      <c r="H317" s="71"/>
      <c r="I317" s="72"/>
      <c r="J317" s="72"/>
      <c r="K317" s="34" t="s">
        <v>65</v>
      </c>
      <c r="L317" s="79">
        <v>317</v>
      </c>
      <c r="M317" s="79"/>
      <c r="N317" s="74"/>
      <c r="O317" s="81" t="s">
        <v>283</v>
      </c>
      <c r="P317" s="81" t="s">
        <v>284</v>
      </c>
      <c r="Q317" s="81" t="s">
        <v>285</v>
      </c>
      <c r="R317">
        <v>1</v>
      </c>
      <c r="S317" s="80" t="str">
        <f>REPLACE(INDEX(GroupVertices[Group],MATCH(Edges[[#This Row],[Vertex 1]],GroupVertices[Vertex],0)),1,1,"")</f>
        <v>1</v>
      </c>
      <c r="T317" s="80" t="str">
        <f>REPLACE(INDEX(GroupVertices[Group],MATCH(Edges[[#This Row],[Vertex 2]],GroupVertices[Vertex],0)),1,1,"")</f>
        <v>1</v>
      </c>
      <c r="U317" s="34"/>
      <c r="V317" s="34"/>
      <c r="W317" s="34"/>
      <c r="X317" s="34"/>
      <c r="Y317" s="34"/>
      <c r="Z317" s="34"/>
      <c r="AA317" s="34"/>
      <c r="AB317" s="34"/>
      <c r="AC317" s="34"/>
    </row>
    <row r="318" spans="1:29" ht="15">
      <c r="A318" s="66" t="s">
        <v>234</v>
      </c>
      <c r="B318" s="66" t="s">
        <v>231</v>
      </c>
      <c r="C318" s="67" t="s">
        <v>1502</v>
      </c>
      <c r="D318" s="68">
        <v>3</v>
      </c>
      <c r="E318" s="69"/>
      <c r="F318" s="70">
        <v>50</v>
      </c>
      <c r="G318" s="67"/>
      <c r="H318" s="71"/>
      <c r="I318" s="72"/>
      <c r="J318" s="72"/>
      <c r="K318" s="34" t="s">
        <v>65</v>
      </c>
      <c r="L318" s="79">
        <v>318</v>
      </c>
      <c r="M318" s="79"/>
      <c r="N318" s="74"/>
      <c r="O318" s="81" t="s">
        <v>283</v>
      </c>
      <c r="P318" s="81" t="s">
        <v>284</v>
      </c>
      <c r="Q318" s="81" t="s">
        <v>285</v>
      </c>
      <c r="R318">
        <v>1</v>
      </c>
      <c r="S318" s="80" t="str">
        <f>REPLACE(INDEX(GroupVertices[Group],MATCH(Edges[[#This Row],[Vertex 1]],GroupVertices[Vertex],0)),1,1,"")</f>
        <v>1</v>
      </c>
      <c r="T318" s="80" t="str">
        <f>REPLACE(INDEX(GroupVertices[Group],MATCH(Edges[[#This Row],[Vertex 2]],GroupVertices[Vertex],0)),1,1,"")</f>
        <v>1</v>
      </c>
      <c r="U318" s="34"/>
      <c r="V318" s="34"/>
      <c r="W318" s="34"/>
      <c r="X318" s="34"/>
      <c r="Y318" s="34"/>
      <c r="Z318" s="34"/>
      <c r="AA318" s="34"/>
      <c r="AB318" s="34"/>
      <c r="AC318" s="34"/>
    </row>
    <row r="319" spans="1:29" ht="15">
      <c r="A319" s="66" t="s">
        <v>204</v>
      </c>
      <c r="B319" s="66" t="s">
        <v>231</v>
      </c>
      <c r="C319" s="67" t="s">
        <v>1502</v>
      </c>
      <c r="D319" s="68">
        <v>3</v>
      </c>
      <c r="E319" s="69"/>
      <c r="F319" s="70">
        <v>50</v>
      </c>
      <c r="G319" s="67"/>
      <c r="H319" s="71"/>
      <c r="I319" s="72"/>
      <c r="J319" s="72"/>
      <c r="K319" s="34" t="s">
        <v>65</v>
      </c>
      <c r="L319" s="79">
        <v>319</v>
      </c>
      <c r="M319" s="79"/>
      <c r="N319" s="74"/>
      <c r="O319" s="81" t="s">
        <v>283</v>
      </c>
      <c r="P319" s="81" t="s">
        <v>284</v>
      </c>
      <c r="Q319" s="81" t="s">
        <v>285</v>
      </c>
      <c r="R319">
        <v>1</v>
      </c>
      <c r="S319" s="80" t="str">
        <f>REPLACE(INDEX(GroupVertices[Group],MATCH(Edges[[#This Row],[Vertex 1]],GroupVertices[Vertex],0)),1,1,"")</f>
        <v>1</v>
      </c>
      <c r="T319" s="80" t="str">
        <f>REPLACE(INDEX(GroupVertices[Group],MATCH(Edges[[#This Row],[Vertex 2]],GroupVertices[Vertex],0)),1,1,"")</f>
        <v>1</v>
      </c>
      <c r="U319" s="34"/>
      <c r="V319" s="34"/>
      <c r="W319" s="34"/>
      <c r="X319" s="34"/>
      <c r="Y319" s="34"/>
      <c r="Z319" s="34"/>
      <c r="AA319" s="34"/>
      <c r="AB319" s="34"/>
      <c r="AC319" s="34"/>
    </row>
    <row r="320" spans="1:29" ht="15">
      <c r="A320" s="66" t="s">
        <v>215</v>
      </c>
      <c r="B320" s="66" t="s">
        <v>231</v>
      </c>
      <c r="C320" s="67" t="s">
        <v>1502</v>
      </c>
      <c r="D320" s="68">
        <v>3</v>
      </c>
      <c r="E320" s="69"/>
      <c r="F320" s="70">
        <v>50</v>
      </c>
      <c r="G320" s="67"/>
      <c r="H320" s="71"/>
      <c r="I320" s="72"/>
      <c r="J320" s="72"/>
      <c r="K320" s="34" t="s">
        <v>65</v>
      </c>
      <c r="L320" s="79">
        <v>320</v>
      </c>
      <c r="M320" s="79"/>
      <c r="N320" s="74"/>
      <c r="O320" s="81" t="s">
        <v>283</v>
      </c>
      <c r="P320" s="81" t="s">
        <v>284</v>
      </c>
      <c r="Q320" s="81" t="s">
        <v>285</v>
      </c>
      <c r="R320">
        <v>1</v>
      </c>
      <c r="S320" s="80" t="str">
        <f>REPLACE(INDEX(GroupVertices[Group],MATCH(Edges[[#This Row],[Vertex 1]],GroupVertices[Vertex],0)),1,1,"")</f>
        <v>1</v>
      </c>
      <c r="T320" s="80" t="str">
        <f>REPLACE(INDEX(GroupVertices[Group],MATCH(Edges[[#This Row],[Vertex 2]],GroupVertices[Vertex],0)),1,1,"")</f>
        <v>1</v>
      </c>
      <c r="U320" s="34"/>
      <c r="V320" s="34"/>
      <c r="W320" s="34"/>
      <c r="X320" s="34"/>
      <c r="Y320" s="34"/>
      <c r="Z320" s="34"/>
      <c r="AA320" s="34"/>
      <c r="AB320" s="34"/>
      <c r="AC320" s="34"/>
    </row>
    <row r="321" spans="1:29" ht="15">
      <c r="A321" s="66" t="s">
        <v>235</v>
      </c>
      <c r="B321" s="66" t="s">
        <v>231</v>
      </c>
      <c r="C321" s="67" t="s">
        <v>1502</v>
      </c>
      <c r="D321" s="68">
        <v>3</v>
      </c>
      <c r="E321" s="69"/>
      <c r="F321" s="70">
        <v>50</v>
      </c>
      <c r="G321" s="67"/>
      <c r="H321" s="71"/>
      <c r="I321" s="72"/>
      <c r="J321" s="72"/>
      <c r="K321" s="34" t="s">
        <v>65</v>
      </c>
      <c r="L321" s="79">
        <v>321</v>
      </c>
      <c r="M321" s="79"/>
      <c r="N321" s="74"/>
      <c r="O321" s="81" t="s">
        <v>283</v>
      </c>
      <c r="P321" s="81" t="s">
        <v>284</v>
      </c>
      <c r="Q321" s="81" t="s">
        <v>286</v>
      </c>
      <c r="R321">
        <v>1</v>
      </c>
      <c r="S321" s="80" t="str">
        <f>REPLACE(INDEX(GroupVertices[Group],MATCH(Edges[[#This Row],[Vertex 1]],GroupVertices[Vertex],0)),1,1,"")</f>
        <v>2</v>
      </c>
      <c r="T321" s="80" t="str">
        <f>REPLACE(INDEX(GroupVertices[Group],MATCH(Edges[[#This Row],[Vertex 2]],GroupVertices[Vertex],0)),1,1,"")</f>
        <v>1</v>
      </c>
      <c r="U321" s="34"/>
      <c r="V321" s="34"/>
      <c r="W321" s="34"/>
      <c r="X321" s="34"/>
      <c r="Y321" s="34"/>
      <c r="Z321" s="34"/>
      <c r="AA321" s="34"/>
      <c r="AB321" s="34"/>
      <c r="AC321" s="34"/>
    </row>
    <row r="322" spans="1:29" ht="15">
      <c r="A322" s="66" t="s">
        <v>234</v>
      </c>
      <c r="B322" s="66" t="s">
        <v>239</v>
      </c>
      <c r="C322" s="67" t="s">
        <v>1502</v>
      </c>
      <c r="D322" s="68">
        <v>3</v>
      </c>
      <c r="E322" s="69"/>
      <c r="F322" s="70">
        <v>50</v>
      </c>
      <c r="G322" s="67"/>
      <c r="H322" s="71"/>
      <c r="I322" s="72"/>
      <c r="J322" s="72"/>
      <c r="K322" s="34" t="s">
        <v>65</v>
      </c>
      <c r="L322" s="79">
        <v>322</v>
      </c>
      <c r="M322" s="79"/>
      <c r="N322" s="74"/>
      <c r="O322" s="81" t="s">
        <v>283</v>
      </c>
      <c r="P322" s="81" t="s">
        <v>284</v>
      </c>
      <c r="Q322" s="81" t="s">
        <v>285</v>
      </c>
      <c r="R322">
        <v>1</v>
      </c>
      <c r="S322" s="80" t="str">
        <f>REPLACE(INDEX(GroupVertices[Group],MATCH(Edges[[#This Row],[Vertex 1]],GroupVertices[Vertex],0)),1,1,"")</f>
        <v>1</v>
      </c>
      <c r="T322" s="80" t="str">
        <f>REPLACE(INDEX(GroupVertices[Group],MATCH(Edges[[#This Row],[Vertex 2]],GroupVertices[Vertex],0)),1,1,"")</f>
        <v>1</v>
      </c>
      <c r="U322" s="34"/>
      <c r="V322" s="34"/>
      <c r="W322" s="34"/>
      <c r="X322" s="34"/>
      <c r="Y322" s="34"/>
      <c r="Z322" s="34"/>
      <c r="AA322" s="34"/>
      <c r="AB322" s="34"/>
      <c r="AC322" s="34"/>
    </row>
    <row r="323" spans="1:29" ht="15">
      <c r="A323" s="66" t="s">
        <v>235</v>
      </c>
      <c r="B323" s="66" t="s">
        <v>239</v>
      </c>
      <c r="C323" s="67" t="s">
        <v>1502</v>
      </c>
      <c r="D323" s="68">
        <v>3</v>
      </c>
      <c r="E323" s="69"/>
      <c r="F323" s="70">
        <v>50</v>
      </c>
      <c r="G323" s="67"/>
      <c r="H323" s="71"/>
      <c r="I323" s="72"/>
      <c r="J323" s="72"/>
      <c r="K323" s="34" t="s">
        <v>65</v>
      </c>
      <c r="L323" s="79">
        <v>323</v>
      </c>
      <c r="M323" s="79"/>
      <c r="N323" s="74"/>
      <c r="O323" s="81" t="s">
        <v>283</v>
      </c>
      <c r="P323" s="81" t="s">
        <v>284</v>
      </c>
      <c r="Q323" s="81" t="s">
        <v>286</v>
      </c>
      <c r="R323">
        <v>1</v>
      </c>
      <c r="S323" s="80" t="str">
        <f>REPLACE(INDEX(GroupVertices[Group],MATCH(Edges[[#This Row],[Vertex 1]],GroupVertices[Vertex],0)),1,1,"")</f>
        <v>2</v>
      </c>
      <c r="T323" s="80" t="str">
        <f>REPLACE(INDEX(GroupVertices[Group],MATCH(Edges[[#This Row],[Vertex 2]],GroupVertices[Vertex],0)),1,1,"")</f>
        <v>1</v>
      </c>
      <c r="U323" s="34"/>
      <c r="V323" s="34"/>
      <c r="W323" s="34"/>
      <c r="X323" s="34"/>
      <c r="Y323" s="34"/>
      <c r="Z323" s="34"/>
      <c r="AA323" s="34"/>
      <c r="AB323" s="34"/>
      <c r="AC323" s="34"/>
    </row>
    <row r="324" spans="1:29" ht="15">
      <c r="A324" s="66" t="s">
        <v>232</v>
      </c>
      <c r="B324" s="66" t="s">
        <v>217</v>
      </c>
      <c r="C324" s="67" t="s">
        <v>1502</v>
      </c>
      <c r="D324" s="68">
        <v>3</v>
      </c>
      <c r="E324" s="69"/>
      <c r="F324" s="70">
        <v>50</v>
      </c>
      <c r="G324" s="67"/>
      <c r="H324" s="71"/>
      <c r="I324" s="72"/>
      <c r="J324" s="72"/>
      <c r="K324" s="34" t="s">
        <v>65</v>
      </c>
      <c r="L324" s="79">
        <v>324</v>
      </c>
      <c r="M324" s="79"/>
      <c r="N324" s="74"/>
      <c r="O324" s="81" t="s">
        <v>283</v>
      </c>
      <c r="P324" s="81" t="s">
        <v>284</v>
      </c>
      <c r="Q324" s="81" t="s">
        <v>285</v>
      </c>
      <c r="R324">
        <v>1</v>
      </c>
      <c r="S324" s="80" t="str">
        <f>REPLACE(INDEX(GroupVertices[Group],MATCH(Edges[[#This Row],[Vertex 1]],GroupVertices[Vertex],0)),1,1,"")</f>
        <v>1</v>
      </c>
      <c r="T324" s="80" t="str">
        <f>REPLACE(INDEX(GroupVertices[Group],MATCH(Edges[[#This Row],[Vertex 2]],GroupVertices[Vertex],0)),1,1,"")</f>
        <v>3</v>
      </c>
      <c r="U324" s="34"/>
      <c r="V324" s="34"/>
      <c r="W324" s="34"/>
      <c r="X324" s="34"/>
      <c r="Y324" s="34"/>
      <c r="Z324" s="34"/>
      <c r="AA324" s="34"/>
      <c r="AB324" s="34"/>
      <c r="AC324" s="34"/>
    </row>
    <row r="325" spans="1:29" ht="15">
      <c r="A325" s="66" t="s">
        <v>232</v>
      </c>
      <c r="B325" s="66" t="s">
        <v>206</v>
      </c>
      <c r="C325" s="67" t="s">
        <v>1502</v>
      </c>
      <c r="D325" s="68">
        <v>3</v>
      </c>
      <c r="E325" s="69"/>
      <c r="F325" s="70">
        <v>50</v>
      </c>
      <c r="G325" s="67"/>
      <c r="H325" s="71"/>
      <c r="I325" s="72"/>
      <c r="J325" s="72"/>
      <c r="K325" s="34" t="s">
        <v>65</v>
      </c>
      <c r="L325" s="79">
        <v>325</v>
      </c>
      <c r="M325" s="79"/>
      <c r="N325" s="74"/>
      <c r="O325" s="81" t="s">
        <v>283</v>
      </c>
      <c r="P325" s="81" t="s">
        <v>284</v>
      </c>
      <c r="Q325" s="81" t="s">
        <v>285</v>
      </c>
      <c r="R325">
        <v>1</v>
      </c>
      <c r="S325" s="80" t="str">
        <f>REPLACE(INDEX(GroupVertices[Group],MATCH(Edges[[#This Row],[Vertex 1]],GroupVertices[Vertex],0)),1,1,"")</f>
        <v>1</v>
      </c>
      <c r="T325" s="80" t="str">
        <f>REPLACE(INDEX(GroupVertices[Group],MATCH(Edges[[#This Row],[Vertex 2]],GroupVertices[Vertex],0)),1,1,"")</f>
        <v>4</v>
      </c>
      <c r="U325" s="34"/>
      <c r="V325" s="34"/>
      <c r="W325" s="34"/>
      <c r="X325" s="34"/>
      <c r="Y325" s="34"/>
      <c r="Z325" s="34"/>
      <c r="AA325" s="34"/>
      <c r="AB325" s="34"/>
      <c r="AC325" s="34"/>
    </row>
    <row r="326" spans="1:29" ht="15">
      <c r="A326" s="66" t="s">
        <v>232</v>
      </c>
      <c r="B326" s="66" t="s">
        <v>205</v>
      </c>
      <c r="C326" s="67" t="s">
        <v>1502</v>
      </c>
      <c r="D326" s="68">
        <v>3</v>
      </c>
      <c r="E326" s="69"/>
      <c r="F326" s="70">
        <v>50</v>
      </c>
      <c r="G326" s="67"/>
      <c r="H326" s="71"/>
      <c r="I326" s="72"/>
      <c r="J326" s="72"/>
      <c r="K326" s="34" t="s">
        <v>65</v>
      </c>
      <c r="L326" s="79">
        <v>326</v>
      </c>
      <c r="M326" s="79"/>
      <c r="N326" s="74"/>
      <c r="O326" s="81" t="s">
        <v>283</v>
      </c>
      <c r="P326" s="81" t="s">
        <v>284</v>
      </c>
      <c r="Q326" s="81" t="s">
        <v>285</v>
      </c>
      <c r="R326">
        <v>1</v>
      </c>
      <c r="S326" s="80" t="str">
        <f>REPLACE(INDEX(GroupVertices[Group],MATCH(Edges[[#This Row],[Vertex 1]],GroupVertices[Vertex],0)),1,1,"")</f>
        <v>1</v>
      </c>
      <c r="T326" s="80" t="str">
        <f>REPLACE(INDEX(GroupVertices[Group],MATCH(Edges[[#This Row],[Vertex 2]],GroupVertices[Vertex],0)),1,1,"")</f>
        <v>3</v>
      </c>
      <c r="U326" s="34"/>
      <c r="V326" s="34"/>
      <c r="W326" s="34"/>
      <c r="X326" s="34"/>
      <c r="Y326" s="34"/>
      <c r="Z326" s="34"/>
      <c r="AA326" s="34"/>
      <c r="AB326" s="34"/>
      <c r="AC326" s="34"/>
    </row>
    <row r="327" spans="1:29" ht="15">
      <c r="A327" s="66" t="s">
        <v>214</v>
      </c>
      <c r="B327" s="66" t="s">
        <v>232</v>
      </c>
      <c r="C327" s="67" t="s">
        <v>1502</v>
      </c>
      <c r="D327" s="68">
        <v>3</v>
      </c>
      <c r="E327" s="69"/>
      <c r="F327" s="70">
        <v>50</v>
      </c>
      <c r="G327" s="67"/>
      <c r="H327" s="71"/>
      <c r="I327" s="72"/>
      <c r="J327" s="72"/>
      <c r="K327" s="34" t="s">
        <v>65</v>
      </c>
      <c r="L327" s="79">
        <v>327</v>
      </c>
      <c r="M327" s="79"/>
      <c r="N327" s="74"/>
      <c r="O327" s="81" t="s">
        <v>283</v>
      </c>
      <c r="P327" s="81" t="s">
        <v>284</v>
      </c>
      <c r="Q327" s="81" t="s">
        <v>285</v>
      </c>
      <c r="R327">
        <v>1</v>
      </c>
      <c r="S327" s="80" t="str">
        <f>REPLACE(INDEX(GroupVertices[Group],MATCH(Edges[[#This Row],[Vertex 1]],GroupVertices[Vertex],0)),1,1,"")</f>
        <v>1</v>
      </c>
      <c r="T327" s="80" t="str">
        <f>REPLACE(INDEX(GroupVertices[Group],MATCH(Edges[[#This Row],[Vertex 2]],GroupVertices[Vertex],0)),1,1,"")</f>
        <v>1</v>
      </c>
      <c r="U327" s="34"/>
      <c r="V327" s="34"/>
      <c r="W327" s="34"/>
      <c r="X327" s="34"/>
      <c r="Y327" s="34"/>
      <c r="Z327" s="34"/>
      <c r="AA327" s="34"/>
      <c r="AB327" s="34"/>
      <c r="AC327" s="34"/>
    </row>
    <row r="328" spans="1:29" ht="15">
      <c r="A328" s="66" t="s">
        <v>243</v>
      </c>
      <c r="B328" s="66" t="s">
        <v>232</v>
      </c>
      <c r="C328" s="67" t="s">
        <v>1502</v>
      </c>
      <c r="D328" s="68">
        <v>3</v>
      </c>
      <c r="E328" s="69"/>
      <c r="F328" s="70">
        <v>50</v>
      </c>
      <c r="G328" s="67"/>
      <c r="H328" s="71"/>
      <c r="I328" s="72"/>
      <c r="J328" s="72"/>
      <c r="K328" s="34" t="s">
        <v>65</v>
      </c>
      <c r="L328" s="79">
        <v>328</v>
      </c>
      <c r="M328" s="79"/>
      <c r="N328" s="74"/>
      <c r="O328" s="81" t="s">
        <v>283</v>
      </c>
      <c r="P328" s="81" t="s">
        <v>284</v>
      </c>
      <c r="Q328" s="81" t="s">
        <v>285</v>
      </c>
      <c r="R328">
        <v>1</v>
      </c>
      <c r="S328" s="80" t="str">
        <f>REPLACE(INDEX(GroupVertices[Group],MATCH(Edges[[#This Row],[Vertex 1]],GroupVertices[Vertex],0)),1,1,"")</f>
        <v>1</v>
      </c>
      <c r="T328" s="80" t="str">
        <f>REPLACE(INDEX(GroupVertices[Group],MATCH(Edges[[#This Row],[Vertex 2]],GroupVertices[Vertex],0)),1,1,"")</f>
        <v>1</v>
      </c>
      <c r="U328" s="34"/>
      <c r="V328" s="34"/>
      <c r="W328" s="34"/>
      <c r="X328" s="34"/>
      <c r="Y328" s="34"/>
      <c r="Z328" s="34"/>
      <c r="AA328" s="34"/>
      <c r="AB328" s="34"/>
      <c r="AC328" s="34"/>
    </row>
    <row r="329" spans="1:29" ht="15">
      <c r="A329" s="66" t="s">
        <v>233</v>
      </c>
      <c r="B329" s="66" t="s">
        <v>232</v>
      </c>
      <c r="C329" s="67" t="s">
        <v>1502</v>
      </c>
      <c r="D329" s="68">
        <v>3</v>
      </c>
      <c r="E329" s="69"/>
      <c r="F329" s="70">
        <v>50</v>
      </c>
      <c r="G329" s="67"/>
      <c r="H329" s="71"/>
      <c r="I329" s="72"/>
      <c r="J329" s="72"/>
      <c r="K329" s="34" t="s">
        <v>65</v>
      </c>
      <c r="L329" s="79">
        <v>329</v>
      </c>
      <c r="M329" s="79"/>
      <c r="N329" s="74"/>
      <c r="O329" s="81" t="s">
        <v>283</v>
      </c>
      <c r="P329" s="81" t="s">
        <v>284</v>
      </c>
      <c r="Q329" s="81" t="s">
        <v>285</v>
      </c>
      <c r="R329">
        <v>1</v>
      </c>
      <c r="S329" s="80" t="str">
        <f>REPLACE(INDEX(GroupVertices[Group],MATCH(Edges[[#This Row],[Vertex 1]],GroupVertices[Vertex],0)),1,1,"")</f>
        <v>1</v>
      </c>
      <c r="T329" s="80" t="str">
        <f>REPLACE(INDEX(GroupVertices[Group],MATCH(Edges[[#This Row],[Vertex 2]],GroupVertices[Vertex],0)),1,1,"")</f>
        <v>1</v>
      </c>
      <c r="U329" s="34"/>
      <c r="V329" s="34"/>
      <c r="W329" s="34"/>
      <c r="X329" s="34"/>
      <c r="Y329" s="34"/>
      <c r="Z329" s="34"/>
      <c r="AA329" s="34"/>
      <c r="AB329" s="34"/>
      <c r="AC329" s="34"/>
    </row>
    <row r="330" spans="1:29" ht="15">
      <c r="A330" s="66" t="s">
        <v>234</v>
      </c>
      <c r="B330" s="66" t="s">
        <v>232</v>
      </c>
      <c r="C330" s="67" t="s">
        <v>1502</v>
      </c>
      <c r="D330" s="68">
        <v>3</v>
      </c>
      <c r="E330" s="69"/>
      <c r="F330" s="70">
        <v>50</v>
      </c>
      <c r="G330" s="67"/>
      <c r="H330" s="71"/>
      <c r="I330" s="72"/>
      <c r="J330" s="72"/>
      <c r="K330" s="34" t="s">
        <v>65</v>
      </c>
      <c r="L330" s="79">
        <v>330</v>
      </c>
      <c r="M330" s="79"/>
      <c r="N330" s="74"/>
      <c r="O330" s="81" t="s">
        <v>283</v>
      </c>
      <c r="P330" s="81" t="s">
        <v>284</v>
      </c>
      <c r="Q330" s="81" t="s">
        <v>285</v>
      </c>
      <c r="R330">
        <v>1</v>
      </c>
      <c r="S330" s="80" t="str">
        <f>REPLACE(INDEX(GroupVertices[Group],MATCH(Edges[[#This Row],[Vertex 1]],GroupVertices[Vertex],0)),1,1,"")</f>
        <v>1</v>
      </c>
      <c r="T330" s="80" t="str">
        <f>REPLACE(INDEX(GroupVertices[Group],MATCH(Edges[[#This Row],[Vertex 2]],GroupVertices[Vertex],0)),1,1,"")</f>
        <v>1</v>
      </c>
      <c r="U330" s="34"/>
      <c r="V330" s="34"/>
      <c r="W330" s="34"/>
      <c r="X330" s="34"/>
      <c r="Y330" s="34"/>
      <c r="Z330" s="34"/>
      <c r="AA330" s="34"/>
      <c r="AB330" s="34"/>
      <c r="AC330" s="34"/>
    </row>
    <row r="331" spans="1:29" ht="15">
      <c r="A331" s="66" t="s">
        <v>204</v>
      </c>
      <c r="B331" s="66" t="s">
        <v>232</v>
      </c>
      <c r="C331" s="67" t="s">
        <v>1502</v>
      </c>
      <c r="D331" s="68">
        <v>3</v>
      </c>
      <c r="E331" s="69"/>
      <c r="F331" s="70">
        <v>50</v>
      </c>
      <c r="G331" s="67"/>
      <c r="H331" s="71"/>
      <c r="I331" s="72"/>
      <c r="J331" s="72"/>
      <c r="K331" s="34" t="s">
        <v>65</v>
      </c>
      <c r="L331" s="79">
        <v>331</v>
      </c>
      <c r="M331" s="79"/>
      <c r="N331" s="74"/>
      <c r="O331" s="81" t="s">
        <v>283</v>
      </c>
      <c r="P331" s="81" t="s">
        <v>284</v>
      </c>
      <c r="Q331" s="81" t="s">
        <v>285</v>
      </c>
      <c r="R331">
        <v>1</v>
      </c>
      <c r="S331" s="80" t="str">
        <f>REPLACE(INDEX(GroupVertices[Group],MATCH(Edges[[#This Row],[Vertex 1]],GroupVertices[Vertex],0)),1,1,"")</f>
        <v>1</v>
      </c>
      <c r="T331" s="80" t="str">
        <f>REPLACE(INDEX(GroupVertices[Group],MATCH(Edges[[#This Row],[Vertex 2]],GroupVertices[Vertex],0)),1,1,"")</f>
        <v>1</v>
      </c>
      <c r="U331" s="34"/>
      <c r="V331" s="34"/>
      <c r="W331" s="34"/>
      <c r="X331" s="34"/>
      <c r="Y331" s="34"/>
      <c r="Z331" s="34"/>
      <c r="AA331" s="34"/>
      <c r="AB331" s="34"/>
      <c r="AC331" s="34"/>
    </row>
    <row r="332" spans="1:29" ht="15">
      <c r="A332" s="66" t="s">
        <v>215</v>
      </c>
      <c r="B332" s="66" t="s">
        <v>232</v>
      </c>
      <c r="C332" s="67" t="s">
        <v>1502</v>
      </c>
      <c r="D332" s="68">
        <v>3</v>
      </c>
      <c r="E332" s="69"/>
      <c r="F332" s="70">
        <v>50</v>
      </c>
      <c r="G332" s="67"/>
      <c r="H332" s="71"/>
      <c r="I332" s="72"/>
      <c r="J332" s="72"/>
      <c r="K332" s="34" t="s">
        <v>65</v>
      </c>
      <c r="L332" s="79">
        <v>332</v>
      </c>
      <c r="M332" s="79"/>
      <c r="N332" s="74"/>
      <c r="O332" s="81" t="s">
        <v>283</v>
      </c>
      <c r="P332" s="81" t="s">
        <v>284</v>
      </c>
      <c r="Q332" s="81" t="s">
        <v>285</v>
      </c>
      <c r="R332">
        <v>1</v>
      </c>
      <c r="S332" s="80" t="str">
        <f>REPLACE(INDEX(GroupVertices[Group],MATCH(Edges[[#This Row],[Vertex 1]],GroupVertices[Vertex],0)),1,1,"")</f>
        <v>1</v>
      </c>
      <c r="T332" s="80" t="str">
        <f>REPLACE(INDEX(GroupVertices[Group],MATCH(Edges[[#This Row],[Vertex 2]],GroupVertices[Vertex],0)),1,1,"")</f>
        <v>1</v>
      </c>
      <c r="U332" s="34"/>
      <c r="V332" s="34"/>
      <c r="W332" s="34"/>
      <c r="X332" s="34"/>
      <c r="Y332" s="34"/>
      <c r="Z332" s="34"/>
      <c r="AA332" s="34"/>
      <c r="AB332" s="34"/>
      <c r="AC332" s="34"/>
    </row>
    <row r="333" spans="1:29" ht="15">
      <c r="A333" s="66" t="s">
        <v>235</v>
      </c>
      <c r="B333" s="66" t="s">
        <v>232</v>
      </c>
      <c r="C333" s="67" t="s">
        <v>1502</v>
      </c>
      <c r="D333" s="68">
        <v>3</v>
      </c>
      <c r="E333" s="69"/>
      <c r="F333" s="70">
        <v>50</v>
      </c>
      <c r="G333" s="67"/>
      <c r="H333" s="71"/>
      <c r="I333" s="72"/>
      <c r="J333" s="72"/>
      <c r="K333" s="34" t="s">
        <v>65</v>
      </c>
      <c r="L333" s="79">
        <v>333</v>
      </c>
      <c r="M333" s="79"/>
      <c r="N333" s="74"/>
      <c r="O333" s="81" t="s">
        <v>283</v>
      </c>
      <c r="P333" s="81" t="s">
        <v>284</v>
      </c>
      <c r="Q333" s="81" t="s">
        <v>286</v>
      </c>
      <c r="R333">
        <v>1</v>
      </c>
      <c r="S333" s="80" t="str">
        <f>REPLACE(INDEX(GroupVertices[Group],MATCH(Edges[[#This Row],[Vertex 1]],GroupVertices[Vertex],0)),1,1,"")</f>
        <v>2</v>
      </c>
      <c r="T333" s="80" t="str">
        <f>REPLACE(INDEX(GroupVertices[Group],MATCH(Edges[[#This Row],[Vertex 2]],GroupVertices[Vertex],0)),1,1,"")</f>
        <v>1</v>
      </c>
      <c r="U333" s="34"/>
      <c r="V333" s="34"/>
      <c r="W333" s="34"/>
      <c r="X333" s="34"/>
      <c r="Y333" s="34"/>
      <c r="Z333" s="34"/>
      <c r="AA333" s="34"/>
      <c r="AB333" s="34"/>
      <c r="AC333" s="34"/>
    </row>
    <row r="334" spans="1:29" ht="15">
      <c r="A334" s="66" t="s">
        <v>214</v>
      </c>
      <c r="B334" s="66" t="s">
        <v>235</v>
      </c>
      <c r="C334" s="67" t="s">
        <v>1502</v>
      </c>
      <c r="D334" s="68">
        <v>3</v>
      </c>
      <c r="E334" s="69"/>
      <c r="F334" s="70">
        <v>50</v>
      </c>
      <c r="G334" s="67"/>
      <c r="H334" s="71"/>
      <c r="I334" s="72"/>
      <c r="J334" s="72"/>
      <c r="K334" s="34" t="s">
        <v>66</v>
      </c>
      <c r="L334" s="79">
        <v>334</v>
      </c>
      <c r="M334" s="79"/>
      <c r="N334" s="74"/>
      <c r="O334" s="81" t="s">
        <v>283</v>
      </c>
      <c r="P334" s="81" t="s">
        <v>284</v>
      </c>
      <c r="Q334" s="81" t="s">
        <v>285</v>
      </c>
      <c r="R334">
        <v>1</v>
      </c>
      <c r="S334" s="80" t="str">
        <f>REPLACE(INDEX(GroupVertices[Group],MATCH(Edges[[#This Row],[Vertex 1]],GroupVertices[Vertex],0)),1,1,"")</f>
        <v>1</v>
      </c>
      <c r="T334" s="80" t="str">
        <f>REPLACE(INDEX(GroupVertices[Group],MATCH(Edges[[#This Row],[Vertex 2]],GroupVertices[Vertex],0)),1,1,"")</f>
        <v>2</v>
      </c>
      <c r="U334" s="34"/>
      <c r="V334" s="34"/>
      <c r="W334" s="34"/>
      <c r="X334" s="34"/>
      <c r="Y334" s="34"/>
      <c r="Z334" s="34"/>
      <c r="AA334" s="34"/>
      <c r="AB334" s="34"/>
      <c r="AC334" s="34"/>
    </row>
    <row r="335" spans="1:29" ht="15">
      <c r="A335" s="66" t="s">
        <v>214</v>
      </c>
      <c r="B335" s="66" t="s">
        <v>204</v>
      </c>
      <c r="C335" s="67" t="s">
        <v>1502</v>
      </c>
      <c r="D335" s="68">
        <v>3</v>
      </c>
      <c r="E335" s="69"/>
      <c r="F335" s="70">
        <v>50</v>
      </c>
      <c r="G335" s="67"/>
      <c r="H335" s="71"/>
      <c r="I335" s="72"/>
      <c r="J335" s="72"/>
      <c r="K335" s="34" t="s">
        <v>66</v>
      </c>
      <c r="L335" s="79">
        <v>335</v>
      </c>
      <c r="M335" s="79"/>
      <c r="N335" s="74"/>
      <c r="O335" s="81" t="s">
        <v>283</v>
      </c>
      <c r="P335" s="81" t="s">
        <v>284</v>
      </c>
      <c r="Q335" s="81" t="s">
        <v>285</v>
      </c>
      <c r="R335">
        <v>1</v>
      </c>
      <c r="S335" s="80" t="str">
        <f>REPLACE(INDEX(GroupVertices[Group],MATCH(Edges[[#This Row],[Vertex 1]],GroupVertices[Vertex],0)),1,1,"")</f>
        <v>1</v>
      </c>
      <c r="T335" s="80" t="str">
        <f>REPLACE(INDEX(GroupVertices[Group],MATCH(Edges[[#This Row],[Vertex 2]],GroupVertices[Vertex],0)),1,1,"")</f>
        <v>1</v>
      </c>
      <c r="U335" s="34"/>
      <c r="V335" s="34"/>
      <c r="W335" s="34"/>
      <c r="X335" s="34"/>
      <c r="Y335" s="34"/>
      <c r="Z335" s="34"/>
      <c r="AA335" s="34"/>
      <c r="AB335" s="34"/>
      <c r="AC335" s="34"/>
    </row>
    <row r="336" spans="1:29" ht="15">
      <c r="A336" s="66" t="s">
        <v>214</v>
      </c>
      <c r="B336" s="66" t="s">
        <v>205</v>
      </c>
      <c r="C336" s="67" t="s">
        <v>1503</v>
      </c>
      <c r="D336" s="68">
        <v>10</v>
      </c>
      <c r="E336" s="69"/>
      <c r="F336" s="70">
        <v>20</v>
      </c>
      <c r="G336" s="67"/>
      <c r="H336" s="71"/>
      <c r="I336" s="72"/>
      <c r="J336" s="72"/>
      <c r="K336" s="34" t="s">
        <v>65</v>
      </c>
      <c r="L336" s="79">
        <v>336</v>
      </c>
      <c r="M336" s="79"/>
      <c r="N336" s="74"/>
      <c r="O336" s="81" t="s">
        <v>283</v>
      </c>
      <c r="P336" s="81" t="s">
        <v>284</v>
      </c>
      <c r="Q336" s="81" t="s">
        <v>285</v>
      </c>
      <c r="R336">
        <v>2</v>
      </c>
      <c r="S336" s="80" t="str">
        <f>REPLACE(INDEX(GroupVertices[Group],MATCH(Edges[[#This Row],[Vertex 1]],GroupVertices[Vertex],0)),1,1,"")</f>
        <v>1</v>
      </c>
      <c r="T336" s="80" t="str">
        <f>REPLACE(INDEX(GroupVertices[Group],MATCH(Edges[[#This Row],[Vertex 2]],GroupVertices[Vertex],0)),1,1,"")</f>
        <v>3</v>
      </c>
      <c r="U336" s="34"/>
      <c r="V336" s="34"/>
      <c r="W336" s="34"/>
      <c r="X336" s="34"/>
      <c r="Y336" s="34"/>
      <c r="Z336" s="34"/>
      <c r="AA336" s="34"/>
      <c r="AB336" s="34"/>
      <c r="AC336" s="34"/>
    </row>
    <row r="337" spans="1:29" ht="15">
      <c r="A337" s="66" t="s">
        <v>214</v>
      </c>
      <c r="B337" s="66" t="s">
        <v>206</v>
      </c>
      <c r="C337" s="67" t="s">
        <v>1503</v>
      </c>
      <c r="D337" s="68">
        <v>10</v>
      </c>
      <c r="E337" s="69"/>
      <c r="F337" s="70">
        <v>20</v>
      </c>
      <c r="G337" s="67"/>
      <c r="H337" s="71"/>
      <c r="I337" s="72"/>
      <c r="J337" s="72"/>
      <c r="K337" s="34" t="s">
        <v>65</v>
      </c>
      <c r="L337" s="79">
        <v>337</v>
      </c>
      <c r="M337" s="79"/>
      <c r="N337" s="74"/>
      <c r="O337" s="81" t="s">
        <v>283</v>
      </c>
      <c r="P337" s="81" t="s">
        <v>284</v>
      </c>
      <c r="Q337" s="81" t="s">
        <v>285</v>
      </c>
      <c r="R337">
        <v>2</v>
      </c>
      <c r="S337" s="80" t="str">
        <f>REPLACE(INDEX(GroupVertices[Group],MATCH(Edges[[#This Row],[Vertex 1]],GroupVertices[Vertex],0)),1,1,"")</f>
        <v>1</v>
      </c>
      <c r="T337" s="80" t="str">
        <f>REPLACE(INDEX(GroupVertices[Group],MATCH(Edges[[#This Row],[Vertex 2]],GroupVertices[Vertex],0)),1,1,"")</f>
        <v>4</v>
      </c>
      <c r="U337" s="34"/>
      <c r="V337" s="34"/>
      <c r="W337" s="34"/>
      <c r="X337" s="34"/>
      <c r="Y337" s="34"/>
      <c r="Z337" s="34"/>
      <c r="AA337" s="34"/>
      <c r="AB337" s="34"/>
      <c r="AC337" s="34"/>
    </row>
    <row r="338" spans="1:29" ht="15">
      <c r="A338" s="66" t="s">
        <v>214</v>
      </c>
      <c r="B338" s="66" t="s">
        <v>247</v>
      </c>
      <c r="C338" s="67" t="s">
        <v>1502</v>
      </c>
      <c r="D338" s="68">
        <v>3</v>
      </c>
      <c r="E338" s="69"/>
      <c r="F338" s="70">
        <v>50</v>
      </c>
      <c r="G338" s="67"/>
      <c r="H338" s="71"/>
      <c r="I338" s="72"/>
      <c r="J338" s="72"/>
      <c r="K338" s="34" t="s">
        <v>65</v>
      </c>
      <c r="L338" s="79">
        <v>338</v>
      </c>
      <c r="M338" s="79"/>
      <c r="N338" s="74"/>
      <c r="O338" s="81" t="s">
        <v>283</v>
      </c>
      <c r="P338" s="81" t="s">
        <v>284</v>
      </c>
      <c r="Q338" s="81" t="s">
        <v>285</v>
      </c>
      <c r="R338">
        <v>1</v>
      </c>
      <c r="S338" s="80" t="str">
        <f>REPLACE(INDEX(GroupVertices[Group],MATCH(Edges[[#This Row],[Vertex 1]],GroupVertices[Vertex],0)),1,1,"")</f>
        <v>1</v>
      </c>
      <c r="T338" s="80" t="str">
        <f>REPLACE(INDEX(GroupVertices[Group],MATCH(Edges[[#This Row],[Vertex 2]],GroupVertices[Vertex],0)),1,1,"")</f>
        <v>4</v>
      </c>
      <c r="U338" s="34"/>
      <c r="V338" s="34"/>
      <c r="W338" s="34"/>
      <c r="X338" s="34"/>
      <c r="Y338" s="34"/>
      <c r="Z338" s="34"/>
      <c r="AA338" s="34"/>
      <c r="AB338" s="34"/>
      <c r="AC338" s="34"/>
    </row>
    <row r="339" spans="1:29" ht="15">
      <c r="A339" s="66" t="s">
        <v>215</v>
      </c>
      <c r="B339" s="66" t="s">
        <v>214</v>
      </c>
      <c r="C339" s="67" t="s">
        <v>1503</v>
      </c>
      <c r="D339" s="68">
        <v>10</v>
      </c>
      <c r="E339" s="69"/>
      <c r="F339" s="70">
        <v>20</v>
      </c>
      <c r="G339" s="67"/>
      <c r="H339" s="71"/>
      <c r="I339" s="72"/>
      <c r="J339" s="72"/>
      <c r="K339" s="34" t="s">
        <v>65</v>
      </c>
      <c r="L339" s="79">
        <v>339</v>
      </c>
      <c r="M339" s="79"/>
      <c r="N339" s="74"/>
      <c r="O339" s="81" t="s">
        <v>283</v>
      </c>
      <c r="P339" s="81" t="s">
        <v>284</v>
      </c>
      <c r="Q339" s="81" t="s">
        <v>285</v>
      </c>
      <c r="R339">
        <v>2</v>
      </c>
      <c r="S339" s="80" t="str">
        <f>REPLACE(INDEX(GroupVertices[Group],MATCH(Edges[[#This Row],[Vertex 1]],GroupVertices[Vertex],0)),1,1,"")</f>
        <v>1</v>
      </c>
      <c r="T339" s="80" t="str">
        <f>REPLACE(INDEX(GroupVertices[Group],MATCH(Edges[[#This Row],[Vertex 2]],GroupVertices[Vertex],0)),1,1,"")</f>
        <v>1</v>
      </c>
      <c r="U339" s="34"/>
      <c r="V339" s="34"/>
      <c r="W339" s="34"/>
      <c r="X339" s="34"/>
      <c r="Y339" s="34"/>
      <c r="Z339" s="34"/>
      <c r="AA339" s="34"/>
      <c r="AB339" s="34"/>
      <c r="AC339" s="34"/>
    </row>
    <row r="340" spans="1:29" ht="15">
      <c r="A340" s="66" t="s">
        <v>241</v>
      </c>
      <c r="B340" s="66" t="s">
        <v>214</v>
      </c>
      <c r="C340" s="67" t="s">
        <v>1503</v>
      </c>
      <c r="D340" s="68">
        <v>10</v>
      </c>
      <c r="E340" s="69"/>
      <c r="F340" s="70">
        <v>20</v>
      </c>
      <c r="G340" s="67"/>
      <c r="H340" s="71"/>
      <c r="I340" s="72"/>
      <c r="J340" s="72"/>
      <c r="K340" s="34" t="s">
        <v>65</v>
      </c>
      <c r="L340" s="79">
        <v>340</v>
      </c>
      <c r="M340" s="79"/>
      <c r="N340" s="74"/>
      <c r="O340" s="81" t="s">
        <v>283</v>
      </c>
      <c r="P340" s="81" t="s">
        <v>284</v>
      </c>
      <c r="Q340" s="81" t="s">
        <v>285</v>
      </c>
      <c r="R340">
        <v>2</v>
      </c>
      <c r="S340" s="80" t="str">
        <f>REPLACE(INDEX(GroupVertices[Group],MATCH(Edges[[#This Row],[Vertex 1]],GroupVertices[Vertex],0)),1,1,"")</f>
        <v>1</v>
      </c>
      <c r="T340" s="80" t="str">
        <f>REPLACE(INDEX(GroupVertices[Group],MATCH(Edges[[#This Row],[Vertex 2]],GroupVertices[Vertex],0)),1,1,"")</f>
        <v>1</v>
      </c>
      <c r="U340" s="34"/>
      <c r="V340" s="34"/>
      <c r="W340" s="34"/>
      <c r="X340" s="34"/>
      <c r="Y340" s="34"/>
      <c r="Z340" s="34"/>
      <c r="AA340" s="34"/>
      <c r="AB340" s="34"/>
      <c r="AC340" s="34"/>
    </row>
    <row r="341" spans="1:29" ht="15">
      <c r="A341" s="66" t="s">
        <v>217</v>
      </c>
      <c r="B341" s="66" t="s">
        <v>214</v>
      </c>
      <c r="C341" s="67" t="s">
        <v>1502</v>
      </c>
      <c r="D341" s="68">
        <v>3</v>
      </c>
      <c r="E341" s="69"/>
      <c r="F341" s="70">
        <v>50</v>
      </c>
      <c r="G341" s="67"/>
      <c r="H341" s="71"/>
      <c r="I341" s="72"/>
      <c r="J341" s="72"/>
      <c r="K341" s="34" t="s">
        <v>66</v>
      </c>
      <c r="L341" s="79">
        <v>341</v>
      </c>
      <c r="M341" s="79"/>
      <c r="N341" s="74"/>
      <c r="O341" s="81" t="s">
        <v>283</v>
      </c>
      <c r="P341" s="81" t="s">
        <v>284</v>
      </c>
      <c r="Q341" s="81" t="s">
        <v>286</v>
      </c>
      <c r="R341">
        <v>1</v>
      </c>
      <c r="S341" s="80" t="str">
        <f>REPLACE(INDEX(GroupVertices[Group],MATCH(Edges[[#This Row],[Vertex 1]],GroupVertices[Vertex],0)),1,1,"")</f>
        <v>3</v>
      </c>
      <c r="T341" s="80" t="str">
        <f>REPLACE(INDEX(GroupVertices[Group],MATCH(Edges[[#This Row],[Vertex 2]],GroupVertices[Vertex],0)),1,1,"")</f>
        <v>1</v>
      </c>
      <c r="U341" s="34"/>
      <c r="V341" s="34"/>
      <c r="W341" s="34"/>
      <c r="X341" s="34"/>
      <c r="Y341" s="34"/>
      <c r="Z341" s="34"/>
      <c r="AA341" s="34"/>
      <c r="AB341" s="34"/>
      <c r="AC341" s="34"/>
    </row>
    <row r="342" spans="1:29" ht="15">
      <c r="A342" s="66" t="s">
        <v>214</v>
      </c>
      <c r="B342" s="66" t="s">
        <v>217</v>
      </c>
      <c r="C342" s="67" t="s">
        <v>1502</v>
      </c>
      <c r="D342" s="68">
        <v>3</v>
      </c>
      <c r="E342" s="69"/>
      <c r="F342" s="70">
        <v>50</v>
      </c>
      <c r="G342" s="67"/>
      <c r="H342" s="71"/>
      <c r="I342" s="72"/>
      <c r="J342" s="72"/>
      <c r="K342" s="34" t="s">
        <v>66</v>
      </c>
      <c r="L342" s="79">
        <v>342</v>
      </c>
      <c r="M342" s="79"/>
      <c r="N342" s="74"/>
      <c r="O342" s="81" t="s">
        <v>283</v>
      </c>
      <c r="P342" s="81" t="s">
        <v>284</v>
      </c>
      <c r="Q342" s="81" t="s">
        <v>285</v>
      </c>
      <c r="R342">
        <v>1</v>
      </c>
      <c r="S342" s="80" t="str">
        <f>REPLACE(INDEX(GroupVertices[Group],MATCH(Edges[[#This Row],[Vertex 1]],GroupVertices[Vertex],0)),1,1,"")</f>
        <v>1</v>
      </c>
      <c r="T342" s="80" t="str">
        <f>REPLACE(INDEX(GroupVertices[Group],MATCH(Edges[[#This Row],[Vertex 2]],GroupVertices[Vertex],0)),1,1,"")</f>
        <v>3</v>
      </c>
      <c r="U342" s="34"/>
      <c r="V342" s="34"/>
      <c r="W342" s="34"/>
      <c r="X342" s="34"/>
      <c r="Y342" s="34"/>
      <c r="Z342" s="34"/>
      <c r="AA342" s="34"/>
      <c r="AB342" s="34"/>
      <c r="AC342" s="34"/>
    </row>
    <row r="343" spans="1:29" ht="15">
      <c r="A343" s="66" t="s">
        <v>214</v>
      </c>
      <c r="B343" s="66" t="s">
        <v>206</v>
      </c>
      <c r="C343" s="67" t="s">
        <v>1503</v>
      </c>
      <c r="D343" s="68">
        <v>10</v>
      </c>
      <c r="E343" s="69"/>
      <c r="F343" s="70">
        <v>20</v>
      </c>
      <c r="G343" s="67"/>
      <c r="H343" s="71"/>
      <c r="I343" s="72"/>
      <c r="J343" s="72"/>
      <c r="K343" s="34" t="s">
        <v>65</v>
      </c>
      <c r="L343" s="79">
        <v>343</v>
      </c>
      <c r="M343" s="79"/>
      <c r="N343" s="74"/>
      <c r="O343" s="81" t="s">
        <v>283</v>
      </c>
      <c r="P343" s="81" t="s">
        <v>284</v>
      </c>
      <c r="Q343" s="81" t="s">
        <v>285</v>
      </c>
      <c r="R343">
        <v>2</v>
      </c>
      <c r="S343" s="80" t="str">
        <f>REPLACE(INDEX(GroupVertices[Group],MATCH(Edges[[#This Row],[Vertex 1]],GroupVertices[Vertex],0)),1,1,"")</f>
        <v>1</v>
      </c>
      <c r="T343" s="80" t="str">
        <f>REPLACE(INDEX(GroupVertices[Group],MATCH(Edges[[#This Row],[Vertex 2]],GroupVertices[Vertex],0)),1,1,"")</f>
        <v>4</v>
      </c>
      <c r="U343" s="34"/>
      <c r="V343" s="34"/>
      <c r="W343" s="34"/>
      <c r="X343" s="34"/>
      <c r="Y343" s="34"/>
      <c r="Z343" s="34"/>
      <c r="AA343" s="34"/>
      <c r="AB343" s="34"/>
      <c r="AC343" s="34"/>
    </row>
    <row r="344" spans="1:29" ht="15">
      <c r="A344" s="66" t="s">
        <v>214</v>
      </c>
      <c r="B344" s="66" t="s">
        <v>205</v>
      </c>
      <c r="C344" s="67" t="s">
        <v>1503</v>
      </c>
      <c r="D344" s="68">
        <v>10</v>
      </c>
      <c r="E344" s="69"/>
      <c r="F344" s="70">
        <v>20</v>
      </c>
      <c r="G344" s="67"/>
      <c r="H344" s="71"/>
      <c r="I344" s="72"/>
      <c r="J344" s="72"/>
      <c r="K344" s="34" t="s">
        <v>65</v>
      </c>
      <c r="L344" s="79">
        <v>344</v>
      </c>
      <c r="M344" s="79"/>
      <c r="N344" s="74"/>
      <c r="O344" s="81" t="s">
        <v>283</v>
      </c>
      <c r="P344" s="81" t="s">
        <v>284</v>
      </c>
      <c r="Q344" s="81" t="s">
        <v>285</v>
      </c>
      <c r="R344">
        <v>2</v>
      </c>
      <c r="S344" s="80" t="str">
        <f>REPLACE(INDEX(GroupVertices[Group],MATCH(Edges[[#This Row],[Vertex 1]],GroupVertices[Vertex],0)),1,1,"")</f>
        <v>1</v>
      </c>
      <c r="T344" s="80" t="str">
        <f>REPLACE(INDEX(GroupVertices[Group],MATCH(Edges[[#This Row],[Vertex 2]],GroupVertices[Vertex],0)),1,1,"")</f>
        <v>3</v>
      </c>
      <c r="U344" s="34"/>
      <c r="V344" s="34"/>
      <c r="W344" s="34"/>
      <c r="X344" s="34"/>
      <c r="Y344" s="34"/>
      <c r="Z344" s="34"/>
      <c r="AA344" s="34"/>
      <c r="AB344" s="34"/>
      <c r="AC344" s="34"/>
    </row>
    <row r="345" spans="1:29" ht="15">
      <c r="A345" s="66" t="s">
        <v>243</v>
      </c>
      <c r="B345" s="66" t="s">
        <v>214</v>
      </c>
      <c r="C345" s="67" t="s">
        <v>1502</v>
      </c>
      <c r="D345" s="68">
        <v>3</v>
      </c>
      <c r="E345" s="69"/>
      <c r="F345" s="70">
        <v>50</v>
      </c>
      <c r="G345" s="67"/>
      <c r="H345" s="71"/>
      <c r="I345" s="72"/>
      <c r="J345" s="72"/>
      <c r="K345" s="34" t="s">
        <v>65</v>
      </c>
      <c r="L345" s="79">
        <v>345</v>
      </c>
      <c r="M345" s="79"/>
      <c r="N345" s="74"/>
      <c r="O345" s="81" t="s">
        <v>283</v>
      </c>
      <c r="P345" s="81" t="s">
        <v>284</v>
      </c>
      <c r="Q345" s="81" t="s">
        <v>285</v>
      </c>
      <c r="R345">
        <v>1</v>
      </c>
      <c r="S345" s="80" t="str">
        <f>REPLACE(INDEX(GroupVertices[Group],MATCH(Edges[[#This Row],[Vertex 1]],GroupVertices[Vertex],0)),1,1,"")</f>
        <v>1</v>
      </c>
      <c r="T345" s="80" t="str">
        <f>REPLACE(INDEX(GroupVertices[Group],MATCH(Edges[[#This Row],[Vertex 2]],GroupVertices[Vertex],0)),1,1,"")</f>
        <v>1</v>
      </c>
      <c r="U345" s="34"/>
      <c r="V345" s="34"/>
      <c r="W345" s="34"/>
      <c r="X345" s="34"/>
      <c r="Y345" s="34"/>
      <c r="Z345" s="34"/>
      <c r="AA345" s="34"/>
      <c r="AB345" s="34"/>
      <c r="AC345" s="34"/>
    </row>
    <row r="346" spans="1:29" ht="15">
      <c r="A346" s="66" t="s">
        <v>233</v>
      </c>
      <c r="B346" s="66" t="s">
        <v>214</v>
      </c>
      <c r="C346" s="67" t="s">
        <v>1502</v>
      </c>
      <c r="D346" s="68">
        <v>3</v>
      </c>
      <c r="E346" s="69"/>
      <c r="F346" s="70">
        <v>50</v>
      </c>
      <c r="G346" s="67"/>
      <c r="H346" s="71"/>
      <c r="I346" s="72"/>
      <c r="J346" s="72"/>
      <c r="K346" s="34" t="s">
        <v>65</v>
      </c>
      <c r="L346" s="79">
        <v>346</v>
      </c>
      <c r="M346" s="79"/>
      <c r="N346" s="74"/>
      <c r="O346" s="81" t="s">
        <v>283</v>
      </c>
      <c r="P346" s="81" t="s">
        <v>284</v>
      </c>
      <c r="Q346" s="81" t="s">
        <v>285</v>
      </c>
      <c r="R346">
        <v>1</v>
      </c>
      <c r="S346" s="80" t="str">
        <f>REPLACE(INDEX(GroupVertices[Group],MATCH(Edges[[#This Row],[Vertex 1]],GroupVertices[Vertex],0)),1,1,"")</f>
        <v>1</v>
      </c>
      <c r="T346" s="80" t="str">
        <f>REPLACE(INDEX(GroupVertices[Group],MATCH(Edges[[#This Row],[Vertex 2]],GroupVertices[Vertex],0)),1,1,"")</f>
        <v>1</v>
      </c>
      <c r="U346" s="34"/>
      <c r="V346" s="34"/>
      <c r="W346" s="34"/>
      <c r="X346" s="34"/>
      <c r="Y346" s="34"/>
      <c r="Z346" s="34"/>
      <c r="AA346" s="34"/>
      <c r="AB346" s="34"/>
      <c r="AC346" s="34"/>
    </row>
    <row r="347" spans="1:29" ht="15">
      <c r="A347" s="66" t="s">
        <v>234</v>
      </c>
      <c r="B347" s="66" t="s">
        <v>214</v>
      </c>
      <c r="C347" s="67" t="s">
        <v>1502</v>
      </c>
      <c r="D347" s="68">
        <v>3</v>
      </c>
      <c r="E347" s="69"/>
      <c r="F347" s="70">
        <v>50</v>
      </c>
      <c r="G347" s="67"/>
      <c r="H347" s="71"/>
      <c r="I347" s="72"/>
      <c r="J347" s="72"/>
      <c r="K347" s="34" t="s">
        <v>65</v>
      </c>
      <c r="L347" s="79">
        <v>347</v>
      </c>
      <c r="M347" s="79"/>
      <c r="N347" s="74"/>
      <c r="O347" s="81" t="s">
        <v>283</v>
      </c>
      <c r="P347" s="81" t="s">
        <v>284</v>
      </c>
      <c r="Q347" s="81" t="s">
        <v>285</v>
      </c>
      <c r="R347">
        <v>1</v>
      </c>
      <c r="S347" s="80" t="str">
        <f>REPLACE(INDEX(GroupVertices[Group],MATCH(Edges[[#This Row],[Vertex 1]],GroupVertices[Vertex],0)),1,1,"")</f>
        <v>1</v>
      </c>
      <c r="T347" s="80" t="str">
        <f>REPLACE(INDEX(GroupVertices[Group],MATCH(Edges[[#This Row],[Vertex 2]],GroupVertices[Vertex],0)),1,1,"")</f>
        <v>1</v>
      </c>
      <c r="U347" s="34"/>
      <c r="V347" s="34"/>
      <c r="W347" s="34"/>
      <c r="X347" s="34"/>
      <c r="Y347" s="34"/>
      <c r="Z347" s="34"/>
      <c r="AA347" s="34"/>
      <c r="AB347" s="34"/>
      <c r="AC347" s="34"/>
    </row>
    <row r="348" spans="1:29" ht="15">
      <c r="A348" s="66" t="s">
        <v>204</v>
      </c>
      <c r="B348" s="66" t="s">
        <v>214</v>
      </c>
      <c r="C348" s="67" t="s">
        <v>1502</v>
      </c>
      <c r="D348" s="68">
        <v>3</v>
      </c>
      <c r="E348" s="69"/>
      <c r="F348" s="70">
        <v>50</v>
      </c>
      <c r="G348" s="67"/>
      <c r="H348" s="71"/>
      <c r="I348" s="72"/>
      <c r="J348" s="72"/>
      <c r="K348" s="34" t="s">
        <v>66</v>
      </c>
      <c r="L348" s="79">
        <v>348</v>
      </c>
      <c r="M348" s="79"/>
      <c r="N348" s="74"/>
      <c r="O348" s="81" t="s">
        <v>283</v>
      </c>
      <c r="P348" s="81" t="s">
        <v>284</v>
      </c>
      <c r="Q348" s="81" t="s">
        <v>285</v>
      </c>
      <c r="R348">
        <v>1</v>
      </c>
      <c r="S348" s="80" t="str">
        <f>REPLACE(INDEX(GroupVertices[Group],MATCH(Edges[[#This Row],[Vertex 1]],GroupVertices[Vertex],0)),1,1,"")</f>
        <v>1</v>
      </c>
      <c r="T348" s="80" t="str">
        <f>REPLACE(INDEX(GroupVertices[Group],MATCH(Edges[[#This Row],[Vertex 2]],GroupVertices[Vertex],0)),1,1,"")</f>
        <v>1</v>
      </c>
      <c r="U348" s="34"/>
      <c r="V348" s="34"/>
      <c r="W348" s="34"/>
      <c r="X348" s="34"/>
      <c r="Y348" s="34"/>
      <c r="Z348" s="34"/>
      <c r="AA348" s="34"/>
      <c r="AB348" s="34"/>
      <c r="AC348" s="34"/>
    </row>
    <row r="349" spans="1:29" ht="15">
      <c r="A349" s="66" t="s">
        <v>241</v>
      </c>
      <c r="B349" s="66" t="s">
        <v>214</v>
      </c>
      <c r="C349" s="67" t="s">
        <v>1503</v>
      </c>
      <c r="D349" s="68">
        <v>10</v>
      </c>
      <c r="E349" s="69"/>
      <c r="F349" s="70">
        <v>20</v>
      </c>
      <c r="G349" s="67"/>
      <c r="H349" s="71"/>
      <c r="I349" s="72"/>
      <c r="J349" s="72"/>
      <c r="K349" s="34" t="s">
        <v>65</v>
      </c>
      <c r="L349" s="79">
        <v>349</v>
      </c>
      <c r="M349" s="79"/>
      <c r="N349" s="74"/>
      <c r="O349" s="81" t="s">
        <v>283</v>
      </c>
      <c r="P349" s="81" t="s">
        <v>284</v>
      </c>
      <c r="Q349" s="81" t="s">
        <v>285</v>
      </c>
      <c r="R349">
        <v>2</v>
      </c>
      <c r="S349" s="80" t="str">
        <f>REPLACE(INDEX(GroupVertices[Group],MATCH(Edges[[#This Row],[Vertex 1]],GroupVertices[Vertex],0)),1,1,"")</f>
        <v>1</v>
      </c>
      <c r="T349" s="80" t="str">
        <f>REPLACE(INDEX(GroupVertices[Group],MATCH(Edges[[#This Row],[Vertex 2]],GroupVertices[Vertex],0)),1,1,"")</f>
        <v>1</v>
      </c>
      <c r="U349" s="34"/>
      <c r="V349" s="34"/>
      <c r="W349" s="34"/>
      <c r="X349" s="34"/>
      <c r="Y349" s="34"/>
      <c r="Z349" s="34"/>
      <c r="AA349" s="34"/>
      <c r="AB349" s="34"/>
      <c r="AC349" s="34"/>
    </row>
    <row r="350" spans="1:29" ht="15">
      <c r="A350" s="66" t="s">
        <v>215</v>
      </c>
      <c r="B350" s="66" t="s">
        <v>214</v>
      </c>
      <c r="C350" s="67" t="s">
        <v>1503</v>
      </c>
      <c r="D350" s="68">
        <v>10</v>
      </c>
      <c r="E350" s="69"/>
      <c r="F350" s="70">
        <v>20</v>
      </c>
      <c r="G350" s="67"/>
      <c r="H350" s="71"/>
      <c r="I350" s="72"/>
      <c r="J350" s="72"/>
      <c r="K350" s="34" t="s">
        <v>65</v>
      </c>
      <c r="L350" s="79">
        <v>350</v>
      </c>
      <c r="M350" s="79"/>
      <c r="N350" s="74"/>
      <c r="O350" s="81" t="s">
        <v>283</v>
      </c>
      <c r="P350" s="81" t="s">
        <v>284</v>
      </c>
      <c r="Q350" s="81" t="s">
        <v>285</v>
      </c>
      <c r="R350">
        <v>2</v>
      </c>
      <c r="S350" s="80" t="str">
        <f>REPLACE(INDEX(GroupVertices[Group],MATCH(Edges[[#This Row],[Vertex 1]],GroupVertices[Vertex],0)),1,1,"")</f>
        <v>1</v>
      </c>
      <c r="T350" s="80" t="str">
        <f>REPLACE(INDEX(GroupVertices[Group],MATCH(Edges[[#This Row],[Vertex 2]],GroupVertices[Vertex],0)),1,1,"")</f>
        <v>1</v>
      </c>
      <c r="U350" s="34"/>
      <c r="V350" s="34"/>
      <c r="W350" s="34"/>
      <c r="X350" s="34"/>
      <c r="Y350" s="34"/>
      <c r="Z350" s="34"/>
      <c r="AA350" s="34"/>
      <c r="AB350" s="34"/>
      <c r="AC350" s="34"/>
    </row>
    <row r="351" spans="1:29" ht="15">
      <c r="A351" s="66" t="s">
        <v>235</v>
      </c>
      <c r="B351" s="66" t="s">
        <v>214</v>
      </c>
      <c r="C351" s="67" t="s">
        <v>1502</v>
      </c>
      <c r="D351" s="68">
        <v>3</v>
      </c>
      <c r="E351" s="69"/>
      <c r="F351" s="70">
        <v>50</v>
      </c>
      <c r="G351" s="67"/>
      <c r="H351" s="71"/>
      <c r="I351" s="72"/>
      <c r="J351" s="72"/>
      <c r="K351" s="34" t="s">
        <v>66</v>
      </c>
      <c r="L351" s="79">
        <v>351</v>
      </c>
      <c r="M351" s="79"/>
      <c r="N351" s="74"/>
      <c r="O351" s="81" t="s">
        <v>283</v>
      </c>
      <c r="P351" s="81" t="s">
        <v>284</v>
      </c>
      <c r="Q351" s="81" t="s">
        <v>286</v>
      </c>
      <c r="R351">
        <v>1</v>
      </c>
      <c r="S351" s="80" t="str">
        <f>REPLACE(INDEX(GroupVertices[Group],MATCH(Edges[[#This Row],[Vertex 1]],GroupVertices[Vertex],0)),1,1,"")</f>
        <v>2</v>
      </c>
      <c r="T351" s="80" t="str">
        <f>REPLACE(INDEX(GroupVertices[Group],MATCH(Edges[[#This Row],[Vertex 2]],GroupVertices[Vertex],0)),1,1,"")</f>
        <v>1</v>
      </c>
      <c r="U351" s="34"/>
      <c r="V351" s="34"/>
      <c r="W351" s="34"/>
      <c r="X351" s="34"/>
      <c r="Y351" s="34"/>
      <c r="Z351" s="34"/>
      <c r="AA351" s="34"/>
      <c r="AB351" s="34"/>
      <c r="AC351" s="34"/>
    </row>
    <row r="352" spans="1:29" ht="15">
      <c r="A352" s="66" t="s">
        <v>235</v>
      </c>
      <c r="B352" s="66" t="s">
        <v>237</v>
      </c>
      <c r="C352" s="67" t="s">
        <v>1502</v>
      </c>
      <c r="D352" s="68">
        <v>3</v>
      </c>
      <c r="E352" s="69"/>
      <c r="F352" s="70">
        <v>50</v>
      </c>
      <c r="G352" s="67"/>
      <c r="H352" s="71"/>
      <c r="I352" s="72"/>
      <c r="J352" s="72"/>
      <c r="K352" s="34" t="s">
        <v>65</v>
      </c>
      <c r="L352" s="79">
        <v>352</v>
      </c>
      <c r="M352" s="79"/>
      <c r="N352" s="74"/>
      <c r="O352" s="81" t="s">
        <v>283</v>
      </c>
      <c r="P352" s="81" t="s">
        <v>284</v>
      </c>
      <c r="Q352" s="81" t="s">
        <v>286</v>
      </c>
      <c r="R352">
        <v>1</v>
      </c>
      <c r="S352" s="80" t="str">
        <f>REPLACE(INDEX(GroupVertices[Group],MATCH(Edges[[#This Row],[Vertex 1]],GroupVertices[Vertex],0)),1,1,"")</f>
        <v>2</v>
      </c>
      <c r="T352" s="80" t="str">
        <f>REPLACE(INDEX(GroupVertices[Group],MATCH(Edges[[#This Row],[Vertex 2]],GroupVertices[Vertex],0)),1,1,"")</f>
        <v>2</v>
      </c>
      <c r="U352" s="34"/>
      <c r="V352" s="34"/>
      <c r="W352" s="34"/>
      <c r="X352" s="34"/>
      <c r="Y352" s="34"/>
      <c r="Z352" s="34"/>
      <c r="AA352" s="34"/>
      <c r="AB352" s="34"/>
      <c r="AC352" s="34"/>
    </row>
    <row r="353" spans="1:29" ht="15">
      <c r="A353" s="66" t="s">
        <v>243</v>
      </c>
      <c r="B353" s="66" t="s">
        <v>217</v>
      </c>
      <c r="C353" s="67" t="s">
        <v>1502</v>
      </c>
      <c r="D353" s="68">
        <v>3</v>
      </c>
      <c r="E353" s="69"/>
      <c r="F353" s="70">
        <v>50</v>
      </c>
      <c r="G353" s="67"/>
      <c r="H353" s="71"/>
      <c r="I353" s="72"/>
      <c r="J353" s="72"/>
      <c r="K353" s="34" t="s">
        <v>65</v>
      </c>
      <c r="L353" s="79">
        <v>353</v>
      </c>
      <c r="M353" s="79"/>
      <c r="N353" s="74"/>
      <c r="O353" s="81" t="s">
        <v>283</v>
      </c>
      <c r="P353" s="81" t="s">
        <v>284</v>
      </c>
      <c r="Q353" s="81" t="s">
        <v>285</v>
      </c>
      <c r="R353">
        <v>1</v>
      </c>
      <c r="S353" s="80" t="str">
        <f>REPLACE(INDEX(GroupVertices[Group],MATCH(Edges[[#This Row],[Vertex 1]],GroupVertices[Vertex],0)),1,1,"")</f>
        <v>1</v>
      </c>
      <c r="T353" s="80" t="str">
        <f>REPLACE(INDEX(GroupVertices[Group],MATCH(Edges[[#This Row],[Vertex 2]],GroupVertices[Vertex],0)),1,1,"")</f>
        <v>3</v>
      </c>
      <c r="U353" s="34"/>
      <c r="V353" s="34"/>
      <c r="W353" s="34"/>
      <c r="X353" s="34"/>
      <c r="Y353" s="34"/>
      <c r="Z353" s="34"/>
      <c r="AA353" s="34"/>
      <c r="AB353" s="34"/>
      <c r="AC353" s="34"/>
    </row>
    <row r="354" spans="1:29" ht="15">
      <c r="A354" s="66" t="s">
        <v>243</v>
      </c>
      <c r="B354" s="66" t="s">
        <v>206</v>
      </c>
      <c r="C354" s="67" t="s">
        <v>1502</v>
      </c>
      <c r="D354" s="68">
        <v>3</v>
      </c>
      <c r="E354" s="69"/>
      <c r="F354" s="70">
        <v>50</v>
      </c>
      <c r="G354" s="67"/>
      <c r="H354" s="71"/>
      <c r="I354" s="72"/>
      <c r="J354" s="72"/>
      <c r="K354" s="34" t="s">
        <v>65</v>
      </c>
      <c r="L354" s="79">
        <v>354</v>
      </c>
      <c r="M354" s="79"/>
      <c r="N354" s="74"/>
      <c r="O354" s="81" t="s">
        <v>283</v>
      </c>
      <c r="P354" s="81" t="s">
        <v>284</v>
      </c>
      <c r="Q354" s="81" t="s">
        <v>285</v>
      </c>
      <c r="R354">
        <v>1</v>
      </c>
      <c r="S354" s="80" t="str">
        <f>REPLACE(INDEX(GroupVertices[Group],MATCH(Edges[[#This Row],[Vertex 1]],GroupVertices[Vertex],0)),1,1,"")</f>
        <v>1</v>
      </c>
      <c r="T354" s="80" t="str">
        <f>REPLACE(INDEX(GroupVertices[Group],MATCH(Edges[[#This Row],[Vertex 2]],GroupVertices[Vertex],0)),1,1,"")</f>
        <v>4</v>
      </c>
      <c r="U354" s="34"/>
      <c r="V354" s="34"/>
      <c r="W354" s="34"/>
      <c r="X354" s="34"/>
      <c r="Y354" s="34"/>
      <c r="Z354" s="34"/>
      <c r="AA354" s="34"/>
      <c r="AB354" s="34"/>
      <c r="AC354" s="34"/>
    </row>
    <row r="355" spans="1:29" ht="15">
      <c r="A355" s="66" t="s">
        <v>243</v>
      </c>
      <c r="B355" s="66" t="s">
        <v>205</v>
      </c>
      <c r="C355" s="67" t="s">
        <v>1502</v>
      </c>
      <c r="D355" s="68">
        <v>3</v>
      </c>
      <c r="E355" s="69"/>
      <c r="F355" s="70">
        <v>50</v>
      </c>
      <c r="G355" s="67"/>
      <c r="H355" s="71"/>
      <c r="I355" s="72"/>
      <c r="J355" s="72"/>
      <c r="K355" s="34" t="s">
        <v>65</v>
      </c>
      <c r="L355" s="79">
        <v>355</v>
      </c>
      <c r="M355" s="79"/>
      <c r="N355" s="74"/>
      <c r="O355" s="81" t="s">
        <v>283</v>
      </c>
      <c r="P355" s="81" t="s">
        <v>284</v>
      </c>
      <c r="Q355" s="81" t="s">
        <v>285</v>
      </c>
      <c r="R355">
        <v>1</v>
      </c>
      <c r="S355" s="80" t="str">
        <f>REPLACE(INDEX(GroupVertices[Group],MATCH(Edges[[#This Row],[Vertex 1]],GroupVertices[Vertex],0)),1,1,"")</f>
        <v>1</v>
      </c>
      <c r="T355" s="80" t="str">
        <f>REPLACE(INDEX(GroupVertices[Group],MATCH(Edges[[#This Row],[Vertex 2]],GroupVertices[Vertex],0)),1,1,"")</f>
        <v>3</v>
      </c>
      <c r="U355" s="34"/>
      <c r="V355" s="34"/>
      <c r="W355" s="34"/>
      <c r="X355" s="34"/>
      <c r="Y355" s="34"/>
      <c r="Z355" s="34"/>
      <c r="AA355" s="34"/>
      <c r="AB355" s="34"/>
      <c r="AC355" s="34"/>
    </row>
    <row r="356" spans="1:29" ht="15">
      <c r="A356" s="66" t="s">
        <v>234</v>
      </c>
      <c r="B356" s="66" t="s">
        <v>243</v>
      </c>
      <c r="C356" s="67" t="s">
        <v>1502</v>
      </c>
      <c r="D356" s="68">
        <v>3</v>
      </c>
      <c r="E356" s="69"/>
      <c r="F356" s="70">
        <v>50</v>
      </c>
      <c r="G356" s="67"/>
      <c r="H356" s="71"/>
      <c r="I356" s="72"/>
      <c r="J356" s="72"/>
      <c r="K356" s="34" t="s">
        <v>65</v>
      </c>
      <c r="L356" s="79">
        <v>356</v>
      </c>
      <c r="M356" s="79"/>
      <c r="N356" s="74"/>
      <c r="O356" s="81" t="s">
        <v>283</v>
      </c>
      <c r="P356" s="81" t="s">
        <v>284</v>
      </c>
      <c r="Q356" s="81" t="s">
        <v>285</v>
      </c>
      <c r="R356">
        <v>1</v>
      </c>
      <c r="S356" s="80" t="str">
        <f>REPLACE(INDEX(GroupVertices[Group],MATCH(Edges[[#This Row],[Vertex 1]],GroupVertices[Vertex],0)),1,1,"")</f>
        <v>1</v>
      </c>
      <c r="T356" s="80" t="str">
        <f>REPLACE(INDEX(GroupVertices[Group],MATCH(Edges[[#This Row],[Vertex 2]],GroupVertices[Vertex],0)),1,1,"")</f>
        <v>1</v>
      </c>
      <c r="U356" s="34"/>
      <c r="V356" s="34"/>
      <c r="W356" s="34"/>
      <c r="X356" s="34"/>
      <c r="Y356" s="34"/>
      <c r="Z356" s="34"/>
      <c r="AA356" s="34"/>
      <c r="AB356" s="34"/>
      <c r="AC356" s="34"/>
    </row>
    <row r="357" spans="1:29" ht="15">
      <c r="A357" s="66" t="s">
        <v>204</v>
      </c>
      <c r="B357" s="66" t="s">
        <v>243</v>
      </c>
      <c r="C357" s="67" t="s">
        <v>1502</v>
      </c>
      <c r="D357" s="68">
        <v>3</v>
      </c>
      <c r="E357" s="69"/>
      <c r="F357" s="70">
        <v>50</v>
      </c>
      <c r="G357" s="67"/>
      <c r="H357" s="71"/>
      <c r="I357" s="72"/>
      <c r="J357" s="72"/>
      <c r="K357" s="34" t="s">
        <v>65</v>
      </c>
      <c r="L357" s="79">
        <v>357</v>
      </c>
      <c r="M357" s="79"/>
      <c r="N357" s="74"/>
      <c r="O357" s="81" t="s">
        <v>283</v>
      </c>
      <c r="P357" s="81" t="s">
        <v>284</v>
      </c>
      <c r="Q357" s="81" t="s">
        <v>285</v>
      </c>
      <c r="R357">
        <v>1</v>
      </c>
      <c r="S357" s="80" t="str">
        <f>REPLACE(INDEX(GroupVertices[Group],MATCH(Edges[[#This Row],[Vertex 1]],GroupVertices[Vertex],0)),1,1,"")</f>
        <v>1</v>
      </c>
      <c r="T357" s="80" t="str">
        <f>REPLACE(INDEX(GroupVertices[Group],MATCH(Edges[[#This Row],[Vertex 2]],GroupVertices[Vertex],0)),1,1,"")</f>
        <v>1</v>
      </c>
      <c r="U357" s="34"/>
      <c r="V357" s="34"/>
      <c r="W357" s="34"/>
      <c r="X357" s="34"/>
      <c r="Y357" s="34"/>
      <c r="Z357" s="34"/>
      <c r="AA357" s="34"/>
      <c r="AB357" s="34"/>
      <c r="AC357" s="34"/>
    </row>
    <row r="358" spans="1:29" ht="15">
      <c r="A358" s="66" t="s">
        <v>241</v>
      </c>
      <c r="B358" s="66" t="s">
        <v>243</v>
      </c>
      <c r="C358" s="67" t="s">
        <v>1502</v>
      </c>
      <c r="D358" s="68">
        <v>3</v>
      </c>
      <c r="E358" s="69"/>
      <c r="F358" s="70">
        <v>50</v>
      </c>
      <c r="G358" s="67"/>
      <c r="H358" s="71"/>
      <c r="I358" s="72"/>
      <c r="J358" s="72"/>
      <c r="K358" s="34" t="s">
        <v>65</v>
      </c>
      <c r="L358" s="79">
        <v>358</v>
      </c>
      <c r="M358" s="79"/>
      <c r="N358" s="74"/>
      <c r="O358" s="81" t="s">
        <v>283</v>
      </c>
      <c r="P358" s="81" t="s">
        <v>284</v>
      </c>
      <c r="Q358" s="81" t="s">
        <v>285</v>
      </c>
      <c r="R358">
        <v>1</v>
      </c>
      <c r="S358" s="80" t="str">
        <f>REPLACE(INDEX(GroupVertices[Group],MATCH(Edges[[#This Row],[Vertex 1]],GroupVertices[Vertex],0)),1,1,"")</f>
        <v>1</v>
      </c>
      <c r="T358" s="80" t="str">
        <f>REPLACE(INDEX(GroupVertices[Group],MATCH(Edges[[#This Row],[Vertex 2]],GroupVertices[Vertex],0)),1,1,"")</f>
        <v>1</v>
      </c>
      <c r="U358" s="34"/>
      <c r="V358" s="34"/>
      <c r="W358" s="34"/>
      <c r="X358" s="34"/>
      <c r="Y358" s="34"/>
      <c r="Z358" s="34"/>
      <c r="AA358" s="34"/>
      <c r="AB358" s="34"/>
      <c r="AC358" s="34"/>
    </row>
    <row r="359" spans="1:29" ht="15">
      <c r="A359" s="66" t="s">
        <v>215</v>
      </c>
      <c r="B359" s="66" t="s">
        <v>243</v>
      </c>
      <c r="C359" s="67" t="s">
        <v>1502</v>
      </c>
      <c r="D359" s="68">
        <v>3</v>
      </c>
      <c r="E359" s="69"/>
      <c r="F359" s="70">
        <v>50</v>
      </c>
      <c r="G359" s="67"/>
      <c r="H359" s="71"/>
      <c r="I359" s="72"/>
      <c r="J359" s="72"/>
      <c r="K359" s="34" t="s">
        <v>65</v>
      </c>
      <c r="L359" s="79">
        <v>359</v>
      </c>
      <c r="M359" s="79"/>
      <c r="N359" s="74"/>
      <c r="O359" s="81" t="s">
        <v>283</v>
      </c>
      <c r="P359" s="81" t="s">
        <v>284</v>
      </c>
      <c r="Q359" s="81" t="s">
        <v>285</v>
      </c>
      <c r="R359">
        <v>1</v>
      </c>
      <c r="S359" s="80" t="str">
        <f>REPLACE(INDEX(GroupVertices[Group],MATCH(Edges[[#This Row],[Vertex 1]],GroupVertices[Vertex],0)),1,1,"")</f>
        <v>1</v>
      </c>
      <c r="T359" s="80" t="str">
        <f>REPLACE(INDEX(GroupVertices[Group],MATCH(Edges[[#This Row],[Vertex 2]],GroupVertices[Vertex],0)),1,1,"")</f>
        <v>1</v>
      </c>
      <c r="U359" s="34"/>
      <c r="V359" s="34"/>
      <c r="W359" s="34"/>
      <c r="X359" s="34"/>
      <c r="Y359" s="34"/>
      <c r="Z359" s="34"/>
      <c r="AA359" s="34"/>
      <c r="AB359" s="34"/>
      <c r="AC359" s="34"/>
    </row>
    <row r="360" spans="1:29" ht="15">
      <c r="A360" s="66" t="s">
        <v>235</v>
      </c>
      <c r="B360" s="66" t="s">
        <v>243</v>
      </c>
      <c r="C360" s="67" t="s">
        <v>1502</v>
      </c>
      <c r="D360" s="68">
        <v>3</v>
      </c>
      <c r="E360" s="69"/>
      <c r="F360" s="70">
        <v>50</v>
      </c>
      <c r="G360" s="67"/>
      <c r="H360" s="71"/>
      <c r="I360" s="72"/>
      <c r="J360" s="72"/>
      <c r="K360" s="34" t="s">
        <v>65</v>
      </c>
      <c r="L360" s="79">
        <v>360</v>
      </c>
      <c r="M360" s="79"/>
      <c r="N360" s="74"/>
      <c r="O360" s="81" t="s">
        <v>283</v>
      </c>
      <c r="P360" s="81" t="s">
        <v>284</v>
      </c>
      <c r="Q360" s="81" t="s">
        <v>286</v>
      </c>
      <c r="R360">
        <v>1</v>
      </c>
      <c r="S360" s="80" t="str">
        <f>REPLACE(INDEX(GroupVertices[Group],MATCH(Edges[[#This Row],[Vertex 1]],GroupVertices[Vertex],0)),1,1,"")</f>
        <v>2</v>
      </c>
      <c r="T360" s="80" t="str">
        <f>REPLACE(INDEX(GroupVertices[Group],MATCH(Edges[[#This Row],[Vertex 2]],GroupVertices[Vertex],0)),1,1,"")</f>
        <v>1</v>
      </c>
      <c r="U360" s="34"/>
      <c r="V360" s="34"/>
      <c r="W360" s="34"/>
      <c r="X360" s="34"/>
      <c r="Y360" s="34"/>
      <c r="Z360" s="34"/>
      <c r="AA360" s="34"/>
      <c r="AB360" s="34"/>
      <c r="AC360" s="34"/>
    </row>
    <row r="361" spans="1:29" ht="15">
      <c r="A361" s="66" t="s">
        <v>233</v>
      </c>
      <c r="B361" s="66" t="s">
        <v>217</v>
      </c>
      <c r="C361" s="67" t="s">
        <v>1502</v>
      </c>
      <c r="D361" s="68">
        <v>3</v>
      </c>
      <c r="E361" s="69"/>
      <c r="F361" s="70">
        <v>50</v>
      </c>
      <c r="G361" s="67"/>
      <c r="H361" s="71"/>
      <c r="I361" s="72"/>
      <c r="J361" s="72"/>
      <c r="K361" s="34" t="s">
        <v>65</v>
      </c>
      <c r="L361" s="79">
        <v>361</v>
      </c>
      <c r="M361" s="79"/>
      <c r="N361" s="74"/>
      <c r="O361" s="81" t="s">
        <v>283</v>
      </c>
      <c r="P361" s="81" t="s">
        <v>284</v>
      </c>
      <c r="Q361" s="81" t="s">
        <v>285</v>
      </c>
      <c r="R361">
        <v>1</v>
      </c>
      <c r="S361" s="80" t="str">
        <f>REPLACE(INDEX(GroupVertices[Group],MATCH(Edges[[#This Row],[Vertex 1]],GroupVertices[Vertex],0)),1,1,"")</f>
        <v>1</v>
      </c>
      <c r="T361" s="80" t="str">
        <f>REPLACE(INDEX(GroupVertices[Group],MATCH(Edges[[#This Row],[Vertex 2]],GroupVertices[Vertex],0)),1,1,"")</f>
        <v>3</v>
      </c>
      <c r="U361" s="34"/>
      <c r="V361" s="34"/>
      <c r="W361" s="34"/>
      <c r="X361" s="34"/>
      <c r="Y361" s="34"/>
      <c r="Z361" s="34"/>
      <c r="AA361" s="34"/>
      <c r="AB361" s="34"/>
      <c r="AC361" s="34"/>
    </row>
    <row r="362" spans="1:29" ht="15">
      <c r="A362" s="66" t="s">
        <v>233</v>
      </c>
      <c r="B362" s="66" t="s">
        <v>206</v>
      </c>
      <c r="C362" s="67" t="s">
        <v>1502</v>
      </c>
      <c r="D362" s="68">
        <v>3</v>
      </c>
      <c r="E362" s="69"/>
      <c r="F362" s="70">
        <v>50</v>
      </c>
      <c r="G362" s="67"/>
      <c r="H362" s="71"/>
      <c r="I362" s="72"/>
      <c r="J362" s="72"/>
      <c r="K362" s="34" t="s">
        <v>65</v>
      </c>
      <c r="L362" s="79">
        <v>362</v>
      </c>
      <c r="M362" s="79"/>
      <c r="N362" s="74"/>
      <c r="O362" s="81" t="s">
        <v>283</v>
      </c>
      <c r="P362" s="81" t="s">
        <v>284</v>
      </c>
      <c r="Q362" s="81" t="s">
        <v>285</v>
      </c>
      <c r="R362">
        <v>1</v>
      </c>
      <c r="S362" s="80" t="str">
        <f>REPLACE(INDEX(GroupVertices[Group],MATCH(Edges[[#This Row],[Vertex 1]],GroupVertices[Vertex],0)),1,1,"")</f>
        <v>1</v>
      </c>
      <c r="T362" s="80" t="str">
        <f>REPLACE(INDEX(GroupVertices[Group],MATCH(Edges[[#This Row],[Vertex 2]],GroupVertices[Vertex],0)),1,1,"")</f>
        <v>4</v>
      </c>
      <c r="U362" s="34"/>
      <c r="V362" s="34"/>
      <c r="W362" s="34"/>
      <c r="X362" s="34"/>
      <c r="Y362" s="34"/>
      <c r="Z362" s="34"/>
      <c r="AA362" s="34"/>
      <c r="AB362" s="34"/>
      <c r="AC362" s="34"/>
    </row>
    <row r="363" spans="1:29" ht="15">
      <c r="A363" s="66" t="s">
        <v>234</v>
      </c>
      <c r="B363" s="66" t="s">
        <v>233</v>
      </c>
      <c r="C363" s="67" t="s">
        <v>1502</v>
      </c>
      <c r="D363" s="68">
        <v>3</v>
      </c>
      <c r="E363" s="69"/>
      <c r="F363" s="70">
        <v>50</v>
      </c>
      <c r="G363" s="67"/>
      <c r="H363" s="71"/>
      <c r="I363" s="72"/>
      <c r="J363" s="72"/>
      <c r="K363" s="34" t="s">
        <v>65</v>
      </c>
      <c r="L363" s="79">
        <v>363</v>
      </c>
      <c r="M363" s="79"/>
      <c r="N363" s="74"/>
      <c r="O363" s="81" t="s">
        <v>283</v>
      </c>
      <c r="P363" s="81" t="s">
        <v>284</v>
      </c>
      <c r="Q363" s="81" t="s">
        <v>285</v>
      </c>
      <c r="R363">
        <v>1</v>
      </c>
      <c r="S363" s="80" t="str">
        <f>REPLACE(INDEX(GroupVertices[Group],MATCH(Edges[[#This Row],[Vertex 1]],GroupVertices[Vertex],0)),1,1,"")</f>
        <v>1</v>
      </c>
      <c r="T363" s="80" t="str">
        <f>REPLACE(INDEX(GroupVertices[Group],MATCH(Edges[[#This Row],[Vertex 2]],GroupVertices[Vertex],0)),1,1,"")</f>
        <v>1</v>
      </c>
      <c r="U363" s="34"/>
      <c r="V363" s="34"/>
      <c r="W363" s="34"/>
      <c r="X363" s="34"/>
      <c r="Y363" s="34"/>
      <c r="Z363" s="34"/>
      <c r="AA363" s="34"/>
      <c r="AB363" s="34"/>
      <c r="AC363" s="34"/>
    </row>
    <row r="364" spans="1:29" ht="15">
      <c r="A364" s="66" t="s">
        <v>235</v>
      </c>
      <c r="B364" s="66" t="s">
        <v>233</v>
      </c>
      <c r="C364" s="67" t="s">
        <v>1502</v>
      </c>
      <c r="D364" s="68">
        <v>3</v>
      </c>
      <c r="E364" s="69"/>
      <c r="F364" s="70">
        <v>50</v>
      </c>
      <c r="G364" s="67"/>
      <c r="H364" s="71"/>
      <c r="I364" s="72"/>
      <c r="J364" s="72"/>
      <c r="K364" s="34" t="s">
        <v>65</v>
      </c>
      <c r="L364" s="79">
        <v>364</v>
      </c>
      <c r="M364" s="79"/>
      <c r="N364" s="74"/>
      <c r="O364" s="81" t="s">
        <v>283</v>
      </c>
      <c r="P364" s="81" t="s">
        <v>284</v>
      </c>
      <c r="Q364" s="81" t="s">
        <v>286</v>
      </c>
      <c r="R364">
        <v>1</v>
      </c>
      <c r="S364" s="80" t="str">
        <f>REPLACE(INDEX(GroupVertices[Group],MATCH(Edges[[#This Row],[Vertex 1]],GroupVertices[Vertex],0)),1,1,"")</f>
        <v>2</v>
      </c>
      <c r="T364" s="80" t="str">
        <f>REPLACE(INDEX(GroupVertices[Group],MATCH(Edges[[#This Row],[Vertex 2]],GroupVertices[Vertex],0)),1,1,"")</f>
        <v>1</v>
      </c>
      <c r="U364" s="34"/>
      <c r="V364" s="34"/>
      <c r="W364" s="34"/>
      <c r="X364" s="34"/>
      <c r="Y364" s="34"/>
      <c r="Z364" s="34"/>
      <c r="AA364" s="34"/>
      <c r="AB364" s="34"/>
      <c r="AC364" s="34"/>
    </row>
    <row r="365" spans="1:29" ht="15">
      <c r="A365" s="66" t="s">
        <v>235</v>
      </c>
      <c r="B365" s="66" t="s">
        <v>273</v>
      </c>
      <c r="C365" s="67" t="s">
        <v>1502</v>
      </c>
      <c r="D365" s="68">
        <v>3</v>
      </c>
      <c r="E365" s="69"/>
      <c r="F365" s="70">
        <v>50</v>
      </c>
      <c r="G365" s="67"/>
      <c r="H365" s="71"/>
      <c r="I365" s="72"/>
      <c r="J365" s="72"/>
      <c r="K365" s="34" t="s">
        <v>65</v>
      </c>
      <c r="L365" s="79">
        <v>365</v>
      </c>
      <c r="M365" s="79"/>
      <c r="N365" s="74"/>
      <c r="O365" s="81" t="s">
        <v>283</v>
      </c>
      <c r="P365" s="81" t="s">
        <v>284</v>
      </c>
      <c r="Q365" s="81" t="s">
        <v>286</v>
      </c>
      <c r="R365">
        <v>1</v>
      </c>
      <c r="S365" s="80" t="str">
        <f>REPLACE(INDEX(GroupVertices[Group],MATCH(Edges[[#This Row],[Vertex 1]],GroupVertices[Vertex],0)),1,1,"")</f>
        <v>2</v>
      </c>
      <c r="T365" s="80" t="str">
        <f>REPLACE(INDEX(GroupVertices[Group],MATCH(Edges[[#This Row],[Vertex 2]],GroupVertices[Vertex],0)),1,1,"")</f>
        <v>2</v>
      </c>
      <c r="U365" s="34"/>
      <c r="V365" s="34"/>
      <c r="W365" s="34"/>
      <c r="X365" s="34"/>
      <c r="Y365" s="34"/>
      <c r="Z365" s="34"/>
      <c r="AA365" s="34"/>
      <c r="AB365" s="34"/>
      <c r="AC365" s="34"/>
    </row>
    <row r="366" spans="1:29" ht="15">
      <c r="A366" s="66" t="s">
        <v>235</v>
      </c>
      <c r="B366" s="66" t="s">
        <v>274</v>
      </c>
      <c r="C366" s="67" t="s">
        <v>1502</v>
      </c>
      <c r="D366" s="68">
        <v>3</v>
      </c>
      <c r="E366" s="69"/>
      <c r="F366" s="70">
        <v>50</v>
      </c>
      <c r="G366" s="67"/>
      <c r="H366" s="71"/>
      <c r="I366" s="72"/>
      <c r="J366" s="72"/>
      <c r="K366" s="34" t="s">
        <v>65</v>
      </c>
      <c r="L366" s="79">
        <v>366</v>
      </c>
      <c r="M366" s="79"/>
      <c r="N366" s="74"/>
      <c r="O366" s="81" t="s">
        <v>283</v>
      </c>
      <c r="P366" s="81" t="s">
        <v>284</v>
      </c>
      <c r="Q366" s="81" t="s">
        <v>286</v>
      </c>
      <c r="R366">
        <v>1</v>
      </c>
      <c r="S366" s="80" t="str">
        <f>REPLACE(INDEX(GroupVertices[Group],MATCH(Edges[[#This Row],[Vertex 1]],GroupVertices[Vertex],0)),1,1,"")</f>
        <v>2</v>
      </c>
      <c r="T366" s="80" t="str">
        <f>REPLACE(INDEX(GroupVertices[Group],MATCH(Edges[[#This Row],[Vertex 2]],GroupVertices[Vertex],0)),1,1,"")</f>
        <v>2</v>
      </c>
      <c r="U366" s="34"/>
      <c r="V366" s="34"/>
      <c r="W366" s="34"/>
      <c r="X366" s="34"/>
      <c r="Y366" s="34"/>
      <c r="Z366" s="34"/>
      <c r="AA366" s="34"/>
      <c r="AB366" s="34"/>
      <c r="AC366" s="34"/>
    </row>
    <row r="367" spans="1:29" ht="15">
      <c r="A367" s="66" t="s">
        <v>235</v>
      </c>
      <c r="B367" s="66" t="s">
        <v>275</v>
      </c>
      <c r="C367" s="67" t="s">
        <v>1502</v>
      </c>
      <c r="D367" s="68">
        <v>3</v>
      </c>
      <c r="E367" s="69"/>
      <c r="F367" s="70">
        <v>50</v>
      </c>
      <c r="G367" s="67"/>
      <c r="H367" s="71"/>
      <c r="I367" s="72"/>
      <c r="J367" s="72"/>
      <c r="K367" s="34" t="s">
        <v>65</v>
      </c>
      <c r="L367" s="79">
        <v>367</v>
      </c>
      <c r="M367" s="79"/>
      <c r="N367" s="74"/>
      <c r="O367" s="81" t="s">
        <v>283</v>
      </c>
      <c r="P367" s="81" t="s">
        <v>284</v>
      </c>
      <c r="Q367" s="81" t="s">
        <v>286</v>
      </c>
      <c r="R367">
        <v>1</v>
      </c>
      <c r="S367" s="80" t="str">
        <f>REPLACE(INDEX(GroupVertices[Group],MATCH(Edges[[#This Row],[Vertex 1]],GroupVertices[Vertex],0)),1,1,"")</f>
        <v>2</v>
      </c>
      <c r="T367" s="80" t="str">
        <f>REPLACE(INDEX(GroupVertices[Group],MATCH(Edges[[#This Row],[Vertex 2]],GroupVertices[Vertex],0)),1,1,"")</f>
        <v>2</v>
      </c>
      <c r="U367" s="34"/>
      <c r="V367" s="34"/>
      <c r="W367" s="34"/>
      <c r="X367" s="34"/>
      <c r="Y367" s="34"/>
      <c r="Z367" s="34"/>
      <c r="AA367" s="34"/>
      <c r="AB367" s="34"/>
      <c r="AC367" s="34"/>
    </row>
    <row r="368" spans="1:29" ht="15">
      <c r="A368" s="66" t="s">
        <v>234</v>
      </c>
      <c r="B368" s="66" t="s">
        <v>217</v>
      </c>
      <c r="C368" s="67" t="s">
        <v>1502</v>
      </c>
      <c r="D368" s="68">
        <v>3</v>
      </c>
      <c r="E368" s="69"/>
      <c r="F368" s="70">
        <v>50</v>
      </c>
      <c r="G368" s="67"/>
      <c r="H368" s="71"/>
      <c r="I368" s="72"/>
      <c r="J368" s="72"/>
      <c r="K368" s="34" t="s">
        <v>65</v>
      </c>
      <c r="L368" s="79">
        <v>368</v>
      </c>
      <c r="M368" s="79"/>
      <c r="N368" s="74"/>
      <c r="O368" s="81" t="s">
        <v>283</v>
      </c>
      <c r="P368" s="81" t="s">
        <v>284</v>
      </c>
      <c r="Q368" s="81" t="s">
        <v>285</v>
      </c>
      <c r="R368">
        <v>1</v>
      </c>
      <c r="S368" s="80" t="str">
        <f>REPLACE(INDEX(GroupVertices[Group],MATCH(Edges[[#This Row],[Vertex 1]],GroupVertices[Vertex],0)),1,1,"")</f>
        <v>1</v>
      </c>
      <c r="T368" s="80" t="str">
        <f>REPLACE(INDEX(GroupVertices[Group],MATCH(Edges[[#This Row],[Vertex 2]],GroupVertices[Vertex],0)),1,1,"")</f>
        <v>3</v>
      </c>
      <c r="U368" s="34"/>
      <c r="V368" s="34"/>
      <c r="W368" s="34"/>
      <c r="X368" s="34"/>
      <c r="Y368" s="34"/>
      <c r="Z368" s="34"/>
      <c r="AA368" s="34"/>
      <c r="AB368" s="34"/>
      <c r="AC368" s="34"/>
    </row>
    <row r="369" spans="1:29" ht="15">
      <c r="A369" s="66" t="s">
        <v>234</v>
      </c>
      <c r="B369" s="66" t="s">
        <v>206</v>
      </c>
      <c r="C369" s="67" t="s">
        <v>1502</v>
      </c>
      <c r="D369" s="68">
        <v>3</v>
      </c>
      <c r="E369" s="69"/>
      <c r="F369" s="70">
        <v>50</v>
      </c>
      <c r="G369" s="67"/>
      <c r="H369" s="71"/>
      <c r="I369" s="72"/>
      <c r="J369" s="72"/>
      <c r="K369" s="34" t="s">
        <v>65</v>
      </c>
      <c r="L369" s="79">
        <v>369</v>
      </c>
      <c r="M369" s="79"/>
      <c r="N369" s="74"/>
      <c r="O369" s="81" t="s">
        <v>283</v>
      </c>
      <c r="P369" s="81" t="s">
        <v>284</v>
      </c>
      <c r="Q369" s="81" t="s">
        <v>285</v>
      </c>
      <c r="R369">
        <v>1</v>
      </c>
      <c r="S369" s="80" t="str">
        <f>REPLACE(INDEX(GroupVertices[Group],MATCH(Edges[[#This Row],[Vertex 1]],GroupVertices[Vertex],0)),1,1,"")</f>
        <v>1</v>
      </c>
      <c r="T369" s="80" t="str">
        <f>REPLACE(INDEX(GroupVertices[Group],MATCH(Edges[[#This Row],[Vertex 2]],GroupVertices[Vertex],0)),1,1,"")</f>
        <v>4</v>
      </c>
      <c r="U369" s="34"/>
      <c r="V369" s="34"/>
      <c r="W369" s="34"/>
      <c r="X369" s="34"/>
      <c r="Y369" s="34"/>
      <c r="Z369" s="34"/>
      <c r="AA369" s="34"/>
      <c r="AB369" s="34"/>
      <c r="AC369" s="34"/>
    </row>
    <row r="370" spans="1:29" ht="15">
      <c r="A370" s="66" t="s">
        <v>234</v>
      </c>
      <c r="B370" s="66" t="s">
        <v>205</v>
      </c>
      <c r="C370" s="67" t="s">
        <v>1502</v>
      </c>
      <c r="D370" s="68">
        <v>3</v>
      </c>
      <c r="E370" s="69"/>
      <c r="F370" s="70">
        <v>50</v>
      </c>
      <c r="G370" s="67"/>
      <c r="H370" s="71"/>
      <c r="I370" s="72"/>
      <c r="J370" s="72"/>
      <c r="K370" s="34" t="s">
        <v>65</v>
      </c>
      <c r="L370" s="79">
        <v>370</v>
      </c>
      <c r="M370" s="79"/>
      <c r="N370" s="74"/>
      <c r="O370" s="81" t="s">
        <v>283</v>
      </c>
      <c r="P370" s="81" t="s">
        <v>284</v>
      </c>
      <c r="Q370" s="81" t="s">
        <v>285</v>
      </c>
      <c r="R370">
        <v>1</v>
      </c>
      <c r="S370" s="80" t="str">
        <f>REPLACE(INDEX(GroupVertices[Group],MATCH(Edges[[#This Row],[Vertex 1]],GroupVertices[Vertex],0)),1,1,"")</f>
        <v>1</v>
      </c>
      <c r="T370" s="80" t="str">
        <f>REPLACE(INDEX(GroupVertices[Group],MATCH(Edges[[#This Row],[Vertex 2]],GroupVertices[Vertex],0)),1,1,"")</f>
        <v>3</v>
      </c>
      <c r="U370" s="34"/>
      <c r="V370" s="34"/>
      <c r="W370" s="34"/>
      <c r="X370" s="34"/>
      <c r="Y370" s="34"/>
      <c r="Z370" s="34"/>
      <c r="AA370" s="34"/>
      <c r="AB370" s="34"/>
      <c r="AC370" s="34"/>
    </row>
    <row r="371" spans="1:29" ht="15">
      <c r="A371" s="66" t="s">
        <v>204</v>
      </c>
      <c r="B371" s="66" t="s">
        <v>234</v>
      </c>
      <c r="C371" s="67" t="s">
        <v>1502</v>
      </c>
      <c r="D371" s="68">
        <v>3</v>
      </c>
      <c r="E371" s="69"/>
      <c r="F371" s="70">
        <v>50</v>
      </c>
      <c r="G371" s="67"/>
      <c r="H371" s="71"/>
      <c r="I371" s="72"/>
      <c r="J371" s="72"/>
      <c r="K371" s="34" t="s">
        <v>65</v>
      </c>
      <c r="L371" s="79">
        <v>371</v>
      </c>
      <c r="M371" s="79"/>
      <c r="N371" s="74"/>
      <c r="O371" s="81" t="s">
        <v>283</v>
      </c>
      <c r="P371" s="81" t="s">
        <v>284</v>
      </c>
      <c r="Q371" s="81" t="s">
        <v>285</v>
      </c>
      <c r="R371">
        <v>1</v>
      </c>
      <c r="S371" s="80" t="str">
        <f>REPLACE(INDEX(GroupVertices[Group],MATCH(Edges[[#This Row],[Vertex 1]],GroupVertices[Vertex],0)),1,1,"")</f>
        <v>1</v>
      </c>
      <c r="T371" s="80" t="str">
        <f>REPLACE(INDEX(GroupVertices[Group],MATCH(Edges[[#This Row],[Vertex 2]],GroupVertices[Vertex],0)),1,1,"")</f>
        <v>1</v>
      </c>
      <c r="U371" s="34"/>
      <c r="V371" s="34"/>
      <c r="W371" s="34"/>
      <c r="X371" s="34"/>
      <c r="Y371" s="34"/>
      <c r="Z371" s="34"/>
      <c r="AA371" s="34"/>
      <c r="AB371" s="34"/>
      <c r="AC371" s="34"/>
    </row>
    <row r="372" spans="1:29" ht="15">
      <c r="A372" s="66" t="s">
        <v>215</v>
      </c>
      <c r="B372" s="66" t="s">
        <v>234</v>
      </c>
      <c r="C372" s="67" t="s">
        <v>1502</v>
      </c>
      <c r="D372" s="68">
        <v>3</v>
      </c>
      <c r="E372" s="69"/>
      <c r="F372" s="70">
        <v>50</v>
      </c>
      <c r="G372" s="67"/>
      <c r="H372" s="71"/>
      <c r="I372" s="72"/>
      <c r="J372" s="72"/>
      <c r="K372" s="34" t="s">
        <v>65</v>
      </c>
      <c r="L372" s="79">
        <v>372</v>
      </c>
      <c r="M372" s="79"/>
      <c r="N372" s="74"/>
      <c r="O372" s="81" t="s">
        <v>283</v>
      </c>
      <c r="P372" s="81" t="s">
        <v>284</v>
      </c>
      <c r="Q372" s="81" t="s">
        <v>285</v>
      </c>
      <c r="R372">
        <v>1</v>
      </c>
      <c r="S372" s="80" t="str">
        <f>REPLACE(INDEX(GroupVertices[Group],MATCH(Edges[[#This Row],[Vertex 1]],GroupVertices[Vertex],0)),1,1,"")</f>
        <v>1</v>
      </c>
      <c r="T372" s="80" t="str">
        <f>REPLACE(INDEX(GroupVertices[Group],MATCH(Edges[[#This Row],[Vertex 2]],GroupVertices[Vertex],0)),1,1,"")</f>
        <v>1</v>
      </c>
      <c r="U372" s="34"/>
      <c r="V372" s="34"/>
      <c r="W372" s="34"/>
      <c r="X372" s="34"/>
      <c r="Y372" s="34"/>
      <c r="Z372" s="34"/>
      <c r="AA372" s="34"/>
      <c r="AB372" s="34"/>
      <c r="AC372" s="34"/>
    </row>
    <row r="373" spans="1:29" ht="15">
      <c r="A373" s="66" t="s">
        <v>235</v>
      </c>
      <c r="B373" s="66" t="s">
        <v>234</v>
      </c>
      <c r="C373" s="67" t="s">
        <v>1502</v>
      </c>
      <c r="D373" s="68">
        <v>3</v>
      </c>
      <c r="E373" s="69"/>
      <c r="F373" s="70">
        <v>50</v>
      </c>
      <c r="G373" s="67"/>
      <c r="H373" s="71"/>
      <c r="I373" s="72"/>
      <c r="J373" s="72"/>
      <c r="K373" s="34" t="s">
        <v>65</v>
      </c>
      <c r="L373" s="79">
        <v>373</v>
      </c>
      <c r="M373" s="79"/>
      <c r="N373" s="74"/>
      <c r="O373" s="81" t="s">
        <v>283</v>
      </c>
      <c r="P373" s="81" t="s">
        <v>284</v>
      </c>
      <c r="Q373" s="81" t="s">
        <v>286</v>
      </c>
      <c r="R373">
        <v>1</v>
      </c>
      <c r="S373" s="80" t="str">
        <f>REPLACE(INDEX(GroupVertices[Group],MATCH(Edges[[#This Row],[Vertex 1]],GroupVertices[Vertex],0)),1,1,"")</f>
        <v>2</v>
      </c>
      <c r="T373" s="80" t="str">
        <f>REPLACE(INDEX(GroupVertices[Group],MATCH(Edges[[#This Row],[Vertex 2]],GroupVertices[Vertex],0)),1,1,"")</f>
        <v>1</v>
      </c>
      <c r="U373" s="34"/>
      <c r="V373" s="34"/>
      <c r="W373" s="34"/>
      <c r="X373" s="34"/>
      <c r="Y373" s="34"/>
      <c r="Z373" s="34"/>
      <c r="AA373" s="34"/>
      <c r="AB373" s="34"/>
      <c r="AC373" s="34"/>
    </row>
    <row r="374" spans="1:29" ht="15">
      <c r="A374" s="66" t="s">
        <v>235</v>
      </c>
      <c r="B374" s="66" t="s">
        <v>276</v>
      </c>
      <c r="C374" s="67" t="s">
        <v>1502</v>
      </c>
      <c r="D374" s="68">
        <v>3</v>
      </c>
      <c r="E374" s="69"/>
      <c r="F374" s="70">
        <v>50</v>
      </c>
      <c r="G374" s="67"/>
      <c r="H374" s="71"/>
      <c r="I374" s="72"/>
      <c r="J374" s="72"/>
      <c r="K374" s="34" t="s">
        <v>65</v>
      </c>
      <c r="L374" s="79">
        <v>374</v>
      </c>
      <c r="M374" s="79"/>
      <c r="N374" s="74"/>
      <c r="O374" s="81" t="s">
        <v>283</v>
      </c>
      <c r="P374" s="81" t="s">
        <v>284</v>
      </c>
      <c r="Q374" s="81" t="s">
        <v>286</v>
      </c>
      <c r="R374">
        <v>1</v>
      </c>
      <c r="S374" s="80" t="str">
        <f>REPLACE(INDEX(GroupVertices[Group],MATCH(Edges[[#This Row],[Vertex 1]],GroupVertices[Vertex],0)),1,1,"")</f>
        <v>2</v>
      </c>
      <c r="T374" s="80" t="str">
        <f>REPLACE(INDEX(GroupVertices[Group],MATCH(Edges[[#This Row],[Vertex 2]],GroupVertices[Vertex],0)),1,1,"")</f>
        <v>2</v>
      </c>
      <c r="U374" s="34"/>
      <c r="V374" s="34"/>
      <c r="W374" s="34"/>
      <c r="X374" s="34"/>
      <c r="Y374" s="34"/>
      <c r="Z374" s="34"/>
      <c r="AA374" s="34"/>
      <c r="AB374" s="34"/>
      <c r="AC374" s="34"/>
    </row>
    <row r="375" spans="1:29" ht="15">
      <c r="A375" s="66" t="s">
        <v>235</v>
      </c>
      <c r="B375" s="66" t="s">
        <v>244</v>
      </c>
      <c r="C375" s="67" t="s">
        <v>1502</v>
      </c>
      <c r="D375" s="68">
        <v>3</v>
      </c>
      <c r="E375" s="69"/>
      <c r="F375" s="70">
        <v>50</v>
      </c>
      <c r="G375" s="67"/>
      <c r="H375" s="71"/>
      <c r="I375" s="72"/>
      <c r="J375" s="72"/>
      <c r="K375" s="34" t="s">
        <v>65</v>
      </c>
      <c r="L375" s="79">
        <v>375</v>
      </c>
      <c r="M375" s="79"/>
      <c r="N375" s="74"/>
      <c r="O375" s="81" t="s">
        <v>283</v>
      </c>
      <c r="P375" s="81" t="s">
        <v>284</v>
      </c>
      <c r="Q375" s="81" t="s">
        <v>286</v>
      </c>
      <c r="R375">
        <v>1</v>
      </c>
      <c r="S375" s="80" t="str">
        <f>REPLACE(INDEX(GroupVertices[Group],MATCH(Edges[[#This Row],[Vertex 1]],GroupVertices[Vertex],0)),1,1,"")</f>
        <v>2</v>
      </c>
      <c r="T375" s="80" t="str">
        <f>REPLACE(INDEX(GroupVertices[Group],MATCH(Edges[[#This Row],[Vertex 2]],GroupVertices[Vertex],0)),1,1,"")</f>
        <v>2</v>
      </c>
      <c r="U375" s="34"/>
      <c r="V375" s="34"/>
      <c r="W375" s="34"/>
      <c r="X375" s="34"/>
      <c r="Y375" s="34"/>
      <c r="Z375" s="34"/>
      <c r="AA375" s="34"/>
      <c r="AB375" s="34"/>
      <c r="AC375" s="34"/>
    </row>
    <row r="376" spans="1:29" ht="15">
      <c r="A376" s="66" t="s">
        <v>204</v>
      </c>
      <c r="B376" s="66" t="s">
        <v>235</v>
      </c>
      <c r="C376" s="67" t="s">
        <v>1502</v>
      </c>
      <c r="D376" s="68">
        <v>3</v>
      </c>
      <c r="E376" s="69"/>
      <c r="F376" s="70">
        <v>50</v>
      </c>
      <c r="G376" s="67"/>
      <c r="H376" s="71"/>
      <c r="I376" s="72"/>
      <c r="J376" s="72"/>
      <c r="K376" s="34" t="s">
        <v>66</v>
      </c>
      <c r="L376" s="79">
        <v>376</v>
      </c>
      <c r="M376" s="79"/>
      <c r="N376" s="74"/>
      <c r="O376" s="81" t="s">
        <v>283</v>
      </c>
      <c r="P376" s="81" t="s">
        <v>284</v>
      </c>
      <c r="Q376" s="81" t="s">
        <v>285</v>
      </c>
      <c r="R376">
        <v>1</v>
      </c>
      <c r="S376" s="80" t="str">
        <f>REPLACE(INDEX(GroupVertices[Group],MATCH(Edges[[#This Row],[Vertex 1]],GroupVertices[Vertex],0)),1,1,"")</f>
        <v>1</v>
      </c>
      <c r="T376" s="80" t="str">
        <f>REPLACE(INDEX(GroupVertices[Group],MATCH(Edges[[#This Row],[Vertex 2]],GroupVertices[Vertex],0)),1,1,"")</f>
        <v>2</v>
      </c>
      <c r="U376" s="34"/>
      <c r="V376" s="34"/>
      <c r="W376" s="34"/>
      <c r="X376" s="34"/>
      <c r="Y376" s="34"/>
      <c r="Z376" s="34"/>
      <c r="AA376" s="34"/>
      <c r="AB376" s="34"/>
      <c r="AC376" s="34"/>
    </row>
    <row r="377" spans="1:29" ht="15">
      <c r="A377" s="66" t="s">
        <v>205</v>
      </c>
      <c r="B377" s="66" t="s">
        <v>204</v>
      </c>
      <c r="C377" s="67" t="s">
        <v>1502</v>
      </c>
      <c r="D377" s="68">
        <v>3</v>
      </c>
      <c r="E377" s="69"/>
      <c r="F377" s="70">
        <v>50</v>
      </c>
      <c r="G377" s="67"/>
      <c r="H377" s="71"/>
      <c r="I377" s="72"/>
      <c r="J377" s="72"/>
      <c r="K377" s="34" t="s">
        <v>66</v>
      </c>
      <c r="L377" s="79">
        <v>377</v>
      </c>
      <c r="M377" s="79"/>
      <c r="N377" s="74"/>
      <c r="O377" s="81" t="s">
        <v>283</v>
      </c>
      <c r="P377" s="81" t="s">
        <v>284</v>
      </c>
      <c r="Q377" s="81" t="s">
        <v>285</v>
      </c>
      <c r="R377">
        <v>1</v>
      </c>
      <c r="S377" s="80" t="str">
        <f>REPLACE(INDEX(GroupVertices[Group],MATCH(Edges[[#This Row],[Vertex 1]],GroupVertices[Vertex],0)),1,1,"")</f>
        <v>3</v>
      </c>
      <c r="T377" s="80" t="str">
        <f>REPLACE(INDEX(GroupVertices[Group],MATCH(Edges[[#This Row],[Vertex 2]],GroupVertices[Vertex],0)),1,1,"")</f>
        <v>1</v>
      </c>
      <c r="U377" s="34"/>
      <c r="V377" s="34"/>
      <c r="W377" s="34"/>
      <c r="X377" s="34"/>
      <c r="Y377" s="34"/>
      <c r="Z377" s="34"/>
      <c r="AA377" s="34"/>
      <c r="AB377" s="34"/>
      <c r="AC377" s="34"/>
    </row>
    <row r="378" spans="1:29" ht="15">
      <c r="A378" s="66" t="s">
        <v>206</v>
      </c>
      <c r="B378" s="66" t="s">
        <v>204</v>
      </c>
      <c r="C378" s="67" t="s">
        <v>1502</v>
      </c>
      <c r="D378" s="68">
        <v>3</v>
      </c>
      <c r="E378" s="69"/>
      <c r="F378" s="70">
        <v>50</v>
      </c>
      <c r="G378" s="67"/>
      <c r="H378" s="71"/>
      <c r="I378" s="72"/>
      <c r="J378" s="72"/>
      <c r="K378" s="34" t="s">
        <v>66</v>
      </c>
      <c r="L378" s="79">
        <v>378</v>
      </c>
      <c r="M378" s="79"/>
      <c r="N378" s="74"/>
      <c r="O378" s="81" t="s">
        <v>283</v>
      </c>
      <c r="P378" s="81" t="s">
        <v>284</v>
      </c>
      <c r="Q378" s="81" t="s">
        <v>285</v>
      </c>
      <c r="R378">
        <v>1</v>
      </c>
      <c r="S378" s="80" t="str">
        <f>REPLACE(INDEX(GroupVertices[Group],MATCH(Edges[[#This Row],[Vertex 1]],GroupVertices[Vertex],0)),1,1,"")</f>
        <v>4</v>
      </c>
      <c r="T378" s="80" t="str">
        <f>REPLACE(INDEX(GroupVertices[Group],MATCH(Edges[[#This Row],[Vertex 2]],GroupVertices[Vertex],0)),1,1,"")</f>
        <v>1</v>
      </c>
      <c r="U378" s="34"/>
      <c r="V378" s="34"/>
      <c r="W378" s="34"/>
      <c r="X378" s="34"/>
      <c r="Y378" s="34"/>
      <c r="Z378" s="34"/>
      <c r="AA378" s="34"/>
      <c r="AB378" s="34"/>
      <c r="AC378" s="34"/>
    </row>
    <row r="379" spans="1:29" ht="15">
      <c r="A379" s="66" t="s">
        <v>215</v>
      </c>
      <c r="B379" s="66" t="s">
        <v>204</v>
      </c>
      <c r="C379" s="67" t="s">
        <v>1503</v>
      </c>
      <c r="D379" s="68">
        <v>10</v>
      </c>
      <c r="E379" s="69"/>
      <c r="F379" s="70">
        <v>20</v>
      </c>
      <c r="G379" s="67"/>
      <c r="H379" s="71"/>
      <c r="I379" s="72"/>
      <c r="J379" s="72"/>
      <c r="K379" s="34" t="s">
        <v>65</v>
      </c>
      <c r="L379" s="79">
        <v>379</v>
      </c>
      <c r="M379" s="79"/>
      <c r="N379" s="74"/>
      <c r="O379" s="81" t="s">
        <v>283</v>
      </c>
      <c r="P379" s="81" t="s">
        <v>284</v>
      </c>
      <c r="Q379" s="81" t="s">
        <v>285</v>
      </c>
      <c r="R379">
        <v>2</v>
      </c>
      <c r="S379" s="80" t="str">
        <f>REPLACE(INDEX(GroupVertices[Group],MATCH(Edges[[#This Row],[Vertex 1]],GroupVertices[Vertex],0)),1,1,"")</f>
        <v>1</v>
      </c>
      <c r="T379" s="80" t="str">
        <f>REPLACE(INDEX(GroupVertices[Group],MATCH(Edges[[#This Row],[Vertex 2]],GroupVertices[Vertex],0)),1,1,"")</f>
        <v>1</v>
      </c>
      <c r="U379" s="34"/>
      <c r="V379" s="34"/>
      <c r="W379" s="34"/>
      <c r="X379" s="34"/>
      <c r="Y379" s="34"/>
      <c r="Z379" s="34"/>
      <c r="AA379" s="34"/>
      <c r="AB379" s="34"/>
      <c r="AC379" s="34"/>
    </row>
    <row r="380" spans="1:29" ht="15">
      <c r="A380" s="66" t="s">
        <v>241</v>
      </c>
      <c r="B380" s="66" t="s">
        <v>204</v>
      </c>
      <c r="C380" s="67" t="s">
        <v>1503</v>
      </c>
      <c r="D380" s="68">
        <v>10</v>
      </c>
      <c r="E380" s="69"/>
      <c r="F380" s="70">
        <v>20</v>
      </c>
      <c r="G380" s="67"/>
      <c r="H380" s="71"/>
      <c r="I380" s="72"/>
      <c r="J380" s="72"/>
      <c r="K380" s="34" t="s">
        <v>65</v>
      </c>
      <c r="L380" s="79">
        <v>380</v>
      </c>
      <c r="M380" s="79"/>
      <c r="N380" s="74"/>
      <c r="O380" s="81" t="s">
        <v>283</v>
      </c>
      <c r="P380" s="81" t="s">
        <v>284</v>
      </c>
      <c r="Q380" s="81" t="s">
        <v>285</v>
      </c>
      <c r="R380">
        <v>2</v>
      </c>
      <c r="S380" s="80" t="str">
        <f>REPLACE(INDEX(GroupVertices[Group],MATCH(Edges[[#This Row],[Vertex 1]],GroupVertices[Vertex],0)),1,1,"")</f>
        <v>1</v>
      </c>
      <c r="T380" s="80" t="str">
        <f>REPLACE(INDEX(GroupVertices[Group],MATCH(Edges[[#This Row],[Vertex 2]],GroupVertices[Vertex],0)),1,1,"")</f>
        <v>1</v>
      </c>
      <c r="U380" s="34"/>
      <c r="V380" s="34"/>
      <c r="W380" s="34"/>
      <c r="X380" s="34"/>
      <c r="Y380" s="34"/>
      <c r="Z380" s="34"/>
      <c r="AA380" s="34"/>
      <c r="AB380" s="34"/>
      <c r="AC380" s="34"/>
    </row>
    <row r="381" spans="1:29" ht="15">
      <c r="A381" s="66" t="s">
        <v>217</v>
      </c>
      <c r="B381" s="66" t="s">
        <v>204</v>
      </c>
      <c r="C381" s="67" t="s">
        <v>1502</v>
      </c>
      <c r="D381" s="68">
        <v>3</v>
      </c>
      <c r="E381" s="69"/>
      <c r="F381" s="70">
        <v>50</v>
      </c>
      <c r="G381" s="67"/>
      <c r="H381" s="71"/>
      <c r="I381" s="72"/>
      <c r="J381" s="72"/>
      <c r="K381" s="34" t="s">
        <v>66</v>
      </c>
      <c r="L381" s="79">
        <v>381</v>
      </c>
      <c r="M381" s="79"/>
      <c r="N381" s="74"/>
      <c r="O381" s="81" t="s">
        <v>283</v>
      </c>
      <c r="P381" s="81" t="s">
        <v>284</v>
      </c>
      <c r="Q381" s="81" t="s">
        <v>286</v>
      </c>
      <c r="R381">
        <v>1</v>
      </c>
      <c r="S381" s="80" t="str">
        <f>REPLACE(INDEX(GroupVertices[Group],MATCH(Edges[[#This Row],[Vertex 1]],GroupVertices[Vertex],0)),1,1,"")</f>
        <v>3</v>
      </c>
      <c r="T381" s="80" t="str">
        <f>REPLACE(INDEX(GroupVertices[Group],MATCH(Edges[[#This Row],[Vertex 2]],GroupVertices[Vertex],0)),1,1,"")</f>
        <v>1</v>
      </c>
      <c r="U381" s="34"/>
      <c r="V381" s="34"/>
      <c r="W381" s="34"/>
      <c r="X381" s="34"/>
      <c r="Y381" s="34"/>
      <c r="Z381" s="34"/>
      <c r="AA381" s="34"/>
      <c r="AB381" s="34"/>
      <c r="AC381" s="34"/>
    </row>
    <row r="382" spans="1:29" ht="15">
      <c r="A382" s="66" t="s">
        <v>204</v>
      </c>
      <c r="B382" s="66" t="s">
        <v>217</v>
      </c>
      <c r="C382" s="67" t="s">
        <v>1502</v>
      </c>
      <c r="D382" s="68">
        <v>3</v>
      </c>
      <c r="E382" s="69"/>
      <c r="F382" s="70">
        <v>50</v>
      </c>
      <c r="G382" s="67"/>
      <c r="H382" s="71"/>
      <c r="I382" s="72"/>
      <c r="J382" s="72"/>
      <c r="K382" s="34" t="s">
        <v>66</v>
      </c>
      <c r="L382" s="79">
        <v>382</v>
      </c>
      <c r="M382" s="79"/>
      <c r="N382" s="74"/>
      <c r="O382" s="81" t="s">
        <v>283</v>
      </c>
      <c r="P382" s="81" t="s">
        <v>284</v>
      </c>
      <c r="Q382" s="81" t="s">
        <v>285</v>
      </c>
      <c r="R382">
        <v>1</v>
      </c>
      <c r="S382" s="80" t="str">
        <f>REPLACE(INDEX(GroupVertices[Group],MATCH(Edges[[#This Row],[Vertex 1]],GroupVertices[Vertex],0)),1,1,"")</f>
        <v>1</v>
      </c>
      <c r="T382" s="80" t="str">
        <f>REPLACE(INDEX(GroupVertices[Group],MATCH(Edges[[#This Row],[Vertex 2]],GroupVertices[Vertex],0)),1,1,"")</f>
        <v>3</v>
      </c>
      <c r="U382" s="34"/>
      <c r="V382" s="34"/>
      <c r="W382" s="34"/>
      <c r="X382" s="34"/>
      <c r="Y382" s="34"/>
      <c r="Z382" s="34"/>
      <c r="AA382" s="34"/>
      <c r="AB382" s="34"/>
      <c r="AC382" s="34"/>
    </row>
    <row r="383" spans="1:29" ht="15">
      <c r="A383" s="66" t="s">
        <v>204</v>
      </c>
      <c r="B383" s="66" t="s">
        <v>206</v>
      </c>
      <c r="C383" s="67" t="s">
        <v>1502</v>
      </c>
      <c r="D383" s="68">
        <v>3</v>
      </c>
      <c r="E383" s="69"/>
      <c r="F383" s="70">
        <v>50</v>
      </c>
      <c r="G383" s="67"/>
      <c r="H383" s="71"/>
      <c r="I383" s="72"/>
      <c r="J383" s="72"/>
      <c r="K383" s="34" t="s">
        <v>66</v>
      </c>
      <c r="L383" s="79">
        <v>383</v>
      </c>
      <c r="M383" s="79"/>
      <c r="N383" s="74"/>
      <c r="O383" s="81" t="s">
        <v>283</v>
      </c>
      <c r="P383" s="81" t="s">
        <v>284</v>
      </c>
      <c r="Q383" s="81" t="s">
        <v>285</v>
      </c>
      <c r="R383">
        <v>1</v>
      </c>
      <c r="S383" s="80" t="str">
        <f>REPLACE(INDEX(GroupVertices[Group],MATCH(Edges[[#This Row],[Vertex 1]],GroupVertices[Vertex],0)),1,1,"")</f>
        <v>1</v>
      </c>
      <c r="T383" s="80" t="str">
        <f>REPLACE(INDEX(GroupVertices[Group],MATCH(Edges[[#This Row],[Vertex 2]],GroupVertices[Vertex],0)),1,1,"")</f>
        <v>4</v>
      </c>
      <c r="U383" s="34"/>
      <c r="V383" s="34"/>
      <c r="W383" s="34"/>
      <c r="X383" s="34"/>
      <c r="Y383" s="34"/>
      <c r="Z383" s="34"/>
      <c r="AA383" s="34"/>
      <c r="AB383" s="34"/>
      <c r="AC383" s="34"/>
    </row>
    <row r="384" spans="1:29" ht="15">
      <c r="A384" s="66" t="s">
        <v>204</v>
      </c>
      <c r="B384" s="66" t="s">
        <v>205</v>
      </c>
      <c r="C384" s="67" t="s">
        <v>1502</v>
      </c>
      <c r="D384" s="68">
        <v>3</v>
      </c>
      <c r="E384" s="69"/>
      <c r="F384" s="70">
        <v>50</v>
      </c>
      <c r="G384" s="67"/>
      <c r="H384" s="71"/>
      <c r="I384" s="72"/>
      <c r="J384" s="72"/>
      <c r="K384" s="34" t="s">
        <v>66</v>
      </c>
      <c r="L384" s="79">
        <v>384</v>
      </c>
      <c r="M384" s="79"/>
      <c r="N384" s="74"/>
      <c r="O384" s="81" t="s">
        <v>283</v>
      </c>
      <c r="P384" s="81" t="s">
        <v>284</v>
      </c>
      <c r="Q384" s="81" t="s">
        <v>285</v>
      </c>
      <c r="R384">
        <v>1</v>
      </c>
      <c r="S384" s="80" t="str">
        <f>REPLACE(INDEX(GroupVertices[Group],MATCH(Edges[[#This Row],[Vertex 1]],GroupVertices[Vertex],0)),1,1,"")</f>
        <v>1</v>
      </c>
      <c r="T384" s="80" t="str">
        <f>REPLACE(INDEX(GroupVertices[Group],MATCH(Edges[[#This Row],[Vertex 2]],GroupVertices[Vertex],0)),1,1,"")</f>
        <v>3</v>
      </c>
      <c r="U384" s="34"/>
      <c r="V384" s="34"/>
      <c r="W384" s="34"/>
      <c r="X384" s="34"/>
      <c r="Y384" s="34"/>
      <c r="Z384" s="34"/>
      <c r="AA384" s="34"/>
      <c r="AB384" s="34"/>
      <c r="AC384" s="34"/>
    </row>
    <row r="385" spans="1:29" ht="15">
      <c r="A385" s="66" t="s">
        <v>241</v>
      </c>
      <c r="B385" s="66" t="s">
        <v>204</v>
      </c>
      <c r="C385" s="67" t="s">
        <v>1503</v>
      </c>
      <c r="D385" s="68">
        <v>10</v>
      </c>
      <c r="E385" s="69"/>
      <c r="F385" s="70">
        <v>20</v>
      </c>
      <c r="G385" s="67"/>
      <c r="H385" s="71"/>
      <c r="I385" s="72"/>
      <c r="J385" s="72"/>
      <c r="K385" s="34" t="s">
        <v>65</v>
      </c>
      <c r="L385" s="79">
        <v>385</v>
      </c>
      <c r="M385" s="79"/>
      <c r="N385" s="74"/>
      <c r="O385" s="81" t="s">
        <v>283</v>
      </c>
      <c r="P385" s="81" t="s">
        <v>284</v>
      </c>
      <c r="Q385" s="81" t="s">
        <v>285</v>
      </c>
      <c r="R385">
        <v>2</v>
      </c>
      <c r="S385" s="80" t="str">
        <f>REPLACE(INDEX(GroupVertices[Group],MATCH(Edges[[#This Row],[Vertex 1]],GroupVertices[Vertex],0)),1,1,"")</f>
        <v>1</v>
      </c>
      <c r="T385" s="80" t="str">
        <f>REPLACE(INDEX(GroupVertices[Group],MATCH(Edges[[#This Row],[Vertex 2]],GroupVertices[Vertex],0)),1,1,"")</f>
        <v>1</v>
      </c>
      <c r="U385" s="34"/>
      <c r="V385" s="34"/>
      <c r="W385" s="34"/>
      <c r="X385" s="34"/>
      <c r="Y385" s="34"/>
      <c r="Z385" s="34"/>
      <c r="AA385" s="34"/>
      <c r="AB385" s="34"/>
      <c r="AC385" s="34"/>
    </row>
    <row r="386" spans="1:29" ht="15">
      <c r="A386" s="66" t="s">
        <v>215</v>
      </c>
      <c r="B386" s="66" t="s">
        <v>204</v>
      </c>
      <c r="C386" s="67" t="s">
        <v>1503</v>
      </c>
      <c r="D386" s="68">
        <v>10</v>
      </c>
      <c r="E386" s="69"/>
      <c r="F386" s="70">
        <v>20</v>
      </c>
      <c r="G386" s="67"/>
      <c r="H386" s="71"/>
      <c r="I386" s="72"/>
      <c r="J386" s="72"/>
      <c r="K386" s="34" t="s">
        <v>65</v>
      </c>
      <c r="L386" s="79">
        <v>386</v>
      </c>
      <c r="M386" s="79"/>
      <c r="N386" s="74"/>
      <c r="O386" s="81" t="s">
        <v>283</v>
      </c>
      <c r="P386" s="81" t="s">
        <v>284</v>
      </c>
      <c r="Q386" s="81" t="s">
        <v>285</v>
      </c>
      <c r="R386">
        <v>2</v>
      </c>
      <c r="S386" s="80" t="str">
        <f>REPLACE(INDEX(GroupVertices[Group],MATCH(Edges[[#This Row],[Vertex 1]],GroupVertices[Vertex],0)),1,1,"")</f>
        <v>1</v>
      </c>
      <c r="T386" s="80" t="str">
        <f>REPLACE(INDEX(GroupVertices[Group],MATCH(Edges[[#This Row],[Vertex 2]],GroupVertices[Vertex],0)),1,1,"")</f>
        <v>1</v>
      </c>
      <c r="U386" s="34"/>
      <c r="V386" s="34"/>
      <c r="W386" s="34"/>
      <c r="X386" s="34"/>
      <c r="Y386" s="34"/>
      <c r="Z386" s="34"/>
      <c r="AA386" s="34"/>
      <c r="AB386" s="34"/>
      <c r="AC386" s="34"/>
    </row>
    <row r="387" spans="1:29" ht="15">
      <c r="A387" s="66" t="s">
        <v>235</v>
      </c>
      <c r="B387" s="66" t="s">
        <v>204</v>
      </c>
      <c r="C387" s="67" t="s">
        <v>1502</v>
      </c>
      <c r="D387" s="68">
        <v>3</v>
      </c>
      <c r="E387" s="69"/>
      <c r="F387" s="70">
        <v>50</v>
      </c>
      <c r="G387" s="67"/>
      <c r="H387" s="71"/>
      <c r="I387" s="72"/>
      <c r="J387" s="72"/>
      <c r="K387" s="34" t="s">
        <v>66</v>
      </c>
      <c r="L387" s="79">
        <v>387</v>
      </c>
      <c r="M387" s="79"/>
      <c r="N387" s="74"/>
      <c r="O387" s="81" t="s">
        <v>283</v>
      </c>
      <c r="P387" s="81" t="s">
        <v>284</v>
      </c>
      <c r="Q387" s="81" t="s">
        <v>286</v>
      </c>
      <c r="R387">
        <v>1</v>
      </c>
      <c r="S387" s="80" t="str">
        <f>REPLACE(INDEX(GroupVertices[Group],MATCH(Edges[[#This Row],[Vertex 1]],GroupVertices[Vertex],0)),1,1,"")</f>
        <v>2</v>
      </c>
      <c r="T387" s="80" t="str">
        <f>REPLACE(INDEX(GroupVertices[Group],MATCH(Edges[[#This Row],[Vertex 2]],GroupVertices[Vertex],0)),1,1,"")</f>
        <v>1</v>
      </c>
      <c r="U387" s="34"/>
      <c r="V387" s="34"/>
      <c r="W387" s="34"/>
      <c r="X387" s="34"/>
      <c r="Y387" s="34"/>
      <c r="Z387" s="34"/>
      <c r="AA387" s="34"/>
      <c r="AB387" s="34"/>
      <c r="AC387" s="34"/>
    </row>
    <row r="388" spans="1:29" ht="15">
      <c r="A388" s="66" t="s">
        <v>241</v>
      </c>
      <c r="B388" s="66" t="s">
        <v>235</v>
      </c>
      <c r="C388" s="67" t="s">
        <v>1502</v>
      </c>
      <c r="D388" s="68">
        <v>3</v>
      </c>
      <c r="E388" s="69"/>
      <c r="F388" s="70">
        <v>50</v>
      </c>
      <c r="G388" s="67"/>
      <c r="H388" s="71"/>
      <c r="I388" s="72"/>
      <c r="J388" s="72"/>
      <c r="K388" s="34" t="s">
        <v>66</v>
      </c>
      <c r="L388" s="79">
        <v>388</v>
      </c>
      <c r="M388" s="79"/>
      <c r="N388" s="74"/>
      <c r="O388" s="81" t="s">
        <v>283</v>
      </c>
      <c r="P388" s="81" t="s">
        <v>284</v>
      </c>
      <c r="Q388" s="81" t="s">
        <v>285</v>
      </c>
      <c r="R388">
        <v>1</v>
      </c>
      <c r="S388" s="80" t="str">
        <f>REPLACE(INDEX(GroupVertices[Group],MATCH(Edges[[#This Row],[Vertex 1]],GroupVertices[Vertex],0)),1,1,"")</f>
        <v>1</v>
      </c>
      <c r="T388" s="80" t="str">
        <f>REPLACE(INDEX(GroupVertices[Group],MATCH(Edges[[#This Row],[Vertex 2]],GroupVertices[Vertex],0)),1,1,"")</f>
        <v>2</v>
      </c>
      <c r="U388" s="34"/>
      <c r="V388" s="34"/>
      <c r="W388" s="34"/>
      <c r="X388" s="34"/>
      <c r="Y388" s="34"/>
      <c r="Z388" s="34"/>
      <c r="AA388" s="34"/>
      <c r="AB388" s="34"/>
      <c r="AC388" s="34"/>
    </row>
    <row r="389" spans="1:29" ht="15">
      <c r="A389" s="66" t="s">
        <v>217</v>
      </c>
      <c r="B389" s="66" t="s">
        <v>241</v>
      </c>
      <c r="C389" s="67" t="s">
        <v>1502</v>
      </c>
      <c r="D389" s="68">
        <v>3</v>
      </c>
      <c r="E389" s="69"/>
      <c r="F389" s="70">
        <v>50</v>
      </c>
      <c r="G389" s="67"/>
      <c r="H389" s="71"/>
      <c r="I389" s="72"/>
      <c r="J389" s="72"/>
      <c r="K389" s="34" t="s">
        <v>66</v>
      </c>
      <c r="L389" s="79">
        <v>389</v>
      </c>
      <c r="M389" s="79"/>
      <c r="N389" s="74"/>
      <c r="O389" s="81" t="s">
        <v>283</v>
      </c>
      <c r="P389" s="81" t="s">
        <v>284</v>
      </c>
      <c r="Q389" s="81" t="s">
        <v>286</v>
      </c>
      <c r="R389">
        <v>1</v>
      </c>
      <c r="S389" s="80" t="str">
        <f>REPLACE(INDEX(GroupVertices[Group],MATCH(Edges[[#This Row],[Vertex 1]],GroupVertices[Vertex],0)),1,1,"")</f>
        <v>3</v>
      </c>
      <c r="T389" s="80" t="str">
        <f>REPLACE(INDEX(GroupVertices[Group],MATCH(Edges[[#This Row],[Vertex 2]],GroupVertices[Vertex],0)),1,1,"")</f>
        <v>1</v>
      </c>
      <c r="U389" s="34"/>
      <c r="V389" s="34"/>
      <c r="W389" s="34"/>
      <c r="X389" s="34"/>
      <c r="Y389" s="34"/>
      <c r="Z389" s="34"/>
      <c r="AA389" s="34"/>
      <c r="AB389" s="34"/>
      <c r="AC389" s="34"/>
    </row>
    <row r="390" spans="1:29" ht="15">
      <c r="A390" s="66" t="s">
        <v>241</v>
      </c>
      <c r="B390" s="66" t="s">
        <v>217</v>
      </c>
      <c r="C390" s="67" t="s">
        <v>1502</v>
      </c>
      <c r="D390" s="68">
        <v>3</v>
      </c>
      <c r="E390" s="69"/>
      <c r="F390" s="70">
        <v>50</v>
      </c>
      <c r="G390" s="67"/>
      <c r="H390" s="71"/>
      <c r="I390" s="72"/>
      <c r="J390" s="72"/>
      <c r="K390" s="34" t="s">
        <v>66</v>
      </c>
      <c r="L390" s="79">
        <v>390</v>
      </c>
      <c r="M390" s="79"/>
      <c r="N390" s="74"/>
      <c r="O390" s="81" t="s">
        <v>283</v>
      </c>
      <c r="P390" s="81" t="s">
        <v>284</v>
      </c>
      <c r="Q390" s="81" t="s">
        <v>285</v>
      </c>
      <c r="R390">
        <v>1</v>
      </c>
      <c r="S390" s="80" t="str">
        <f>REPLACE(INDEX(GroupVertices[Group],MATCH(Edges[[#This Row],[Vertex 1]],GroupVertices[Vertex],0)),1,1,"")</f>
        <v>1</v>
      </c>
      <c r="T390" s="80" t="str">
        <f>REPLACE(INDEX(GroupVertices[Group],MATCH(Edges[[#This Row],[Vertex 2]],GroupVertices[Vertex],0)),1,1,"")</f>
        <v>3</v>
      </c>
      <c r="U390" s="34"/>
      <c r="V390" s="34"/>
      <c r="W390" s="34"/>
      <c r="X390" s="34"/>
      <c r="Y390" s="34"/>
      <c r="Z390" s="34"/>
      <c r="AA390" s="34"/>
      <c r="AB390" s="34"/>
      <c r="AC390" s="34"/>
    </row>
    <row r="391" spans="1:29" ht="15">
      <c r="A391" s="66" t="s">
        <v>235</v>
      </c>
      <c r="B391" s="66" t="s">
        <v>241</v>
      </c>
      <c r="C391" s="67" t="s">
        <v>1502</v>
      </c>
      <c r="D391" s="68">
        <v>3</v>
      </c>
      <c r="E391" s="69"/>
      <c r="F391" s="70">
        <v>50</v>
      </c>
      <c r="G391" s="67"/>
      <c r="H391" s="71"/>
      <c r="I391" s="72"/>
      <c r="J391" s="72"/>
      <c r="K391" s="34" t="s">
        <v>66</v>
      </c>
      <c r="L391" s="79">
        <v>391</v>
      </c>
      <c r="M391" s="79"/>
      <c r="N391" s="74"/>
      <c r="O391" s="81" t="s">
        <v>283</v>
      </c>
      <c r="P391" s="81" t="s">
        <v>284</v>
      </c>
      <c r="Q391" s="81" t="s">
        <v>286</v>
      </c>
      <c r="R391">
        <v>1</v>
      </c>
      <c r="S391" s="80" t="str">
        <f>REPLACE(INDEX(GroupVertices[Group],MATCH(Edges[[#This Row],[Vertex 1]],GroupVertices[Vertex],0)),1,1,"")</f>
        <v>2</v>
      </c>
      <c r="T391" s="80" t="str">
        <f>REPLACE(INDEX(GroupVertices[Group],MATCH(Edges[[#This Row],[Vertex 2]],GroupVertices[Vertex],0)),1,1,"")</f>
        <v>1</v>
      </c>
      <c r="U391" s="34"/>
      <c r="V391" s="34"/>
      <c r="W391" s="34"/>
      <c r="X391" s="34"/>
      <c r="Y391" s="34"/>
      <c r="Z391" s="34"/>
      <c r="AA391" s="34"/>
      <c r="AB391" s="34"/>
      <c r="AC391" s="34"/>
    </row>
    <row r="392" spans="1:29" ht="15">
      <c r="A392" s="66" t="s">
        <v>215</v>
      </c>
      <c r="B392" s="66" t="s">
        <v>235</v>
      </c>
      <c r="C392" s="67" t="s">
        <v>1502</v>
      </c>
      <c r="D392" s="68">
        <v>3</v>
      </c>
      <c r="E392" s="69"/>
      <c r="F392" s="70">
        <v>50</v>
      </c>
      <c r="G392" s="67"/>
      <c r="H392" s="71"/>
      <c r="I392" s="72"/>
      <c r="J392" s="72"/>
      <c r="K392" s="34" t="s">
        <v>66</v>
      </c>
      <c r="L392" s="79">
        <v>392</v>
      </c>
      <c r="M392" s="79"/>
      <c r="N392" s="74"/>
      <c r="O392" s="81" t="s">
        <v>283</v>
      </c>
      <c r="P392" s="81" t="s">
        <v>284</v>
      </c>
      <c r="Q392" s="81" t="s">
        <v>285</v>
      </c>
      <c r="R392">
        <v>1</v>
      </c>
      <c r="S392" s="80" t="str">
        <f>REPLACE(INDEX(GroupVertices[Group],MATCH(Edges[[#This Row],[Vertex 1]],GroupVertices[Vertex],0)),1,1,"")</f>
        <v>1</v>
      </c>
      <c r="T392" s="80" t="str">
        <f>REPLACE(INDEX(GroupVertices[Group],MATCH(Edges[[#This Row],[Vertex 2]],GroupVertices[Vertex],0)),1,1,"")</f>
        <v>2</v>
      </c>
      <c r="U392" s="34"/>
      <c r="V392" s="34"/>
      <c r="W392" s="34"/>
      <c r="X392" s="34"/>
      <c r="Y392" s="34"/>
      <c r="Z392" s="34"/>
      <c r="AA392" s="34"/>
      <c r="AB392" s="34"/>
      <c r="AC392" s="34"/>
    </row>
    <row r="393" spans="1:29" ht="15">
      <c r="A393" s="66" t="s">
        <v>215</v>
      </c>
      <c r="B393" s="66" t="s">
        <v>205</v>
      </c>
      <c r="C393" s="67" t="s">
        <v>1503</v>
      </c>
      <c r="D393" s="68">
        <v>10</v>
      </c>
      <c r="E393" s="69"/>
      <c r="F393" s="70">
        <v>20</v>
      </c>
      <c r="G393" s="67"/>
      <c r="H393" s="71"/>
      <c r="I393" s="72"/>
      <c r="J393" s="72"/>
      <c r="K393" s="34" t="s">
        <v>65</v>
      </c>
      <c r="L393" s="79">
        <v>393</v>
      </c>
      <c r="M393" s="79"/>
      <c r="N393" s="74"/>
      <c r="O393" s="81" t="s">
        <v>283</v>
      </c>
      <c r="P393" s="81" t="s">
        <v>284</v>
      </c>
      <c r="Q393" s="81" t="s">
        <v>285</v>
      </c>
      <c r="R393">
        <v>2</v>
      </c>
      <c r="S393" s="80" t="str">
        <f>REPLACE(INDEX(GroupVertices[Group],MATCH(Edges[[#This Row],[Vertex 1]],GroupVertices[Vertex],0)),1,1,"")</f>
        <v>1</v>
      </c>
      <c r="T393" s="80" t="str">
        <f>REPLACE(INDEX(GroupVertices[Group],MATCH(Edges[[#This Row],[Vertex 2]],GroupVertices[Vertex],0)),1,1,"")</f>
        <v>3</v>
      </c>
      <c r="U393" s="34"/>
      <c r="V393" s="34"/>
      <c r="W393" s="34"/>
      <c r="X393" s="34"/>
      <c r="Y393" s="34"/>
      <c r="Z393" s="34"/>
      <c r="AA393" s="34"/>
      <c r="AB393" s="34"/>
      <c r="AC393" s="34"/>
    </row>
    <row r="394" spans="1:29" ht="15">
      <c r="A394" s="66" t="s">
        <v>215</v>
      </c>
      <c r="B394" s="66" t="s">
        <v>206</v>
      </c>
      <c r="C394" s="67" t="s">
        <v>1503</v>
      </c>
      <c r="D394" s="68">
        <v>10</v>
      </c>
      <c r="E394" s="69"/>
      <c r="F394" s="70">
        <v>20</v>
      </c>
      <c r="G394" s="67"/>
      <c r="H394" s="71"/>
      <c r="I394" s="72"/>
      <c r="J394" s="72"/>
      <c r="K394" s="34" t="s">
        <v>65</v>
      </c>
      <c r="L394" s="79">
        <v>394</v>
      </c>
      <c r="M394" s="79"/>
      <c r="N394" s="74"/>
      <c r="O394" s="81" t="s">
        <v>283</v>
      </c>
      <c r="P394" s="81" t="s">
        <v>284</v>
      </c>
      <c r="Q394" s="81" t="s">
        <v>285</v>
      </c>
      <c r="R394">
        <v>2</v>
      </c>
      <c r="S394" s="80" t="str">
        <f>REPLACE(INDEX(GroupVertices[Group],MATCH(Edges[[#This Row],[Vertex 1]],GroupVertices[Vertex],0)),1,1,"")</f>
        <v>1</v>
      </c>
      <c r="T394" s="80" t="str">
        <f>REPLACE(INDEX(GroupVertices[Group],MATCH(Edges[[#This Row],[Vertex 2]],GroupVertices[Vertex],0)),1,1,"")</f>
        <v>4</v>
      </c>
      <c r="U394" s="34"/>
      <c r="V394" s="34"/>
      <c r="W394" s="34"/>
      <c r="X394" s="34"/>
      <c r="Y394" s="34"/>
      <c r="Z394" s="34"/>
      <c r="AA394" s="34"/>
      <c r="AB394" s="34"/>
      <c r="AC394" s="34"/>
    </row>
    <row r="395" spans="1:29" ht="15">
      <c r="A395" s="66" t="s">
        <v>217</v>
      </c>
      <c r="B395" s="66" t="s">
        <v>215</v>
      </c>
      <c r="C395" s="67" t="s">
        <v>1502</v>
      </c>
      <c r="D395" s="68">
        <v>3</v>
      </c>
      <c r="E395" s="69"/>
      <c r="F395" s="70">
        <v>50</v>
      </c>
      <c r="G395" s="67"/>
      <c r="H395" s="71"/>
      <c r="I395" s="72"/>
      <c r="J395" s="72"/>
      <c r="K395" s="34" t="s">
        <v>65</v>
      </c>
      <c r="L395" s="79">
        <v>395</v>
      </c>
      <c r="M395" s="79"/>
      <c r="N395" s="74"/>
      <c r="O395" s="81" t="s">
        <v>283</v>
      </c>
      <c r="P395" s="81" t="s">
        <v>284</v>
      </c>
      <c r="Q395" s="81" t="s">
        <v>286</v>
      </c>
      <c r="R395">
        <v>1</v>
      </c>
      <c r="S395" s="80" t="str">
        <f>REPLACE(INDEX(GroupVertices[Group],MATCH(Edges[[#This Row],[Vertex 1]],GroupVertices[Vertex],0)),1,1,"")</f>
        <v>3</v>
      </c>
      <c r="T395" s="80" t="str">
        <f>REPLACE(INDEX(GroupVertices[Group],MATCH(Edges[[#This Row],[Vertex 2]],GroupVertices[Vertex],0)),1,1,"")</f>
        <v>1</v>
      </c>
      <c r="U395" s="34"/>
      <c r="V395" s="34"/>
      <c r="W395" s="34"/>
      <c r="X395" s="34"/>
      <c r="Y395" s="34"/>
      <c r="Z395" s="34"/>
      <c r="AA395" s="34"/>
      <c r="AB395" s="34"/>
      <c r="AC395" s="34"/>
    </row>
    <row r="396" spans="1:29" ht="15">
      <c r="A396" s="66" t="s">
        <v>215</v>
      </c>
      <c r="B396" s="66" t="s">
        <v>206</v>
      </c>
      <c r="C396" s="67" t="s">
        <v>1503</v>
      </c>
      <c r="D396" s="68">
        <v>10</v>
      </c>
      <c r="E396" s="69"/>
      <c r="F396" s="70">
        <v>20</v>
      </c>
      <c r="G396" s="67"/>
      <c r="H396" s="71"/>
      <c r="I396" s="72"/>
      <c r="J396" s="72"/>
      <c r="K396" s="34" t="s">
        <v>65</v>
      </c>
      <c r="L396" s="79">
        <v>396</v>
      </c>
      <c r="M396" s="79"/>
      <c r="N396" s="74"/>
      <c r="O396" s="81" t="s">
        <v>283</v>
      </c>
      <c r="P396" s="81" t="s">
        <v>284</v>
      </c>
      <c r="Q396" s="81" t="s">
        <v>285</v>
      </c>
      <c r="R396">
        <v>2</v>
      </c>
      <c r="S396" s="80" t="str">
        <f>REPLACE(INDEX(GroupVertices[Group],MATCH(Edges[[#This Row],[Vertex 1]],GroupVertices[Vertex],0)),1,1,"")</f>
        <v>1</v>
      </c>
      <c r="T396" s="80" t="str">
        <f>REPLACE(INDEX(GroupVertices[Group],MATCH(Edges[[#This Row],[Vertex 2]],GroupVertices[Vertex],0)),1,1,"")</f>
        <v>4</v>
      </c>
      <c r="U396" s="34"/>
      <c r="V396" s="34"/>
      <c r="W396" s="34"/>
      <c r="X396" s="34"/>
      <c r="Y396" s="34"/>
      <c r="Z396" s="34"/>
      <c r="AA396" s="34"/>
      <c r="AB396" s="34"/>
      <c r="AC396" s="34"/>
    </row>
    <row r="397" spans="1:29" ht="15">
      <c r="A397" s="66" t="s">
        <v>215</v>
      </c>
      <c r="B397" s="66" t="s">
        <v>205</v>
      </c>
      <c r="C397" s="67" t="s">
        <v>1503</v>
      </c>
      <c r="D397" s="68">
        <v>10</v>
      </c>
      <c r="E397" s="69"/>
      <c r="F397" s="70">
        <v>20</v>
      </c>
      <c r="G397" s="67"/>
      <c r="H397" s="71"/>
      <c r="I397" s="72"/>
      <c r="J397" s="72"/>
      <c r="K397" s="34" t="s">
        <v>65</v>
      </c>
      <c r="L397" s="79">
        <v>397</v>
      </c>
      <c r="M397" s="79"/>
      <c r="N397" s="74"/>
      <c r="O397" s="81" t="s">
        <v>283</v>
      </c>
      <c r="P397" s="81" t="s">
        <v>284</v>
      </c>
      <c r="Q397" s="81" t="s">
        <v>285</v>
      </c>
      <c r="R397">
        <v>2</v>
      </c>
      <c r="S397" s="80" t="str">
        <f>REPLACE(INDEX(GroupVertices[Group],MATCH(Edges[[#This Row],[Vertex 1]],GroupVertices[Vertex],0)),1,1,"")</f>
        <v>1</v>
      </c>
      <c r="T397" s="80" t="str">
        <f>REPLACE(INDEX(GroupVertices[Group],MATCH(Edges[[#This Row],[Vertex 2]],GroupVertices[Vertex],0)),1,1,"")</f>
        <v>3</v>
      </c>
      <c r="U397" s="34"/>
      <c r="V397" s="34"/>
      <c r="W397" s="34"/>
      <c r="X397" s="34"/>
      <c r="Y397" s="34"/>
      <c r="Z397" s="34"/>
      <c r="AA397" s="34"/>
      <c r="AB397" s="34"/>
      <c r="AC397" s="34"/>
    </row>
    <row r="398" spans="1:29" ht="15">
      <c r="A398" s="66" t="s">
        <v>235</v>
      </c>
      <c r="B398" s="66" t="s">
        <v>215</v>
      </c>
      <c r="C398" s="67" t="s">
        <v>1502</v>
      </c>
      <c r="D398" s="68">
        <v>3</v>
      </c>
      <c r="E398" s="69"/>
      <c r="F398" s="70">
        <v>50</v>
      </c>
      <c r="G398" s="67"/>
      <c r="H398" s="71"/>
      <c r="I398" s="72"/>
      <c r="J398" s="72"/>
      <c r="K398" s="34" t="s">
        <v>66</v>
      </c>
      <c r="L398" s="79">
        <v>398</v>
      </c>
      <c r="M398" s="79"/>
      <c r="N398" s="74"/>
      <c r="O398" s="81" t="s">
        <v>283</v>
      </c>
      <c r="P398" s="81" t="s">
        <v>284</v>
      </c>
      <c r="Q398" s="81" t="s">
        <v>286</v>
      </c>
      <c r="R398">
        <v>1</v>
      </c>
      <c r="S398" s="80" t="str">
        <f>REPLACE(INDEX(GroupVertices[Group],MATCH(Edges[[#This Row],[Vertex 1]],GroupVertices[Vertex],0)),1,1,"")</f>
        <v>2</v>
      </c>
      <c r="T398" s="80" t="str">
        <f>REPLACE(INDEX(GroupVertices[Group],MATCH(Edges[[#This Row],[Vertex 2]],GroupVertices[Vertex],0)),1,1,"")</f>
        <v>1</v>
      </c>
      <c r="U398" s="34"/>
      <c r="V398" s="34"/>
      <c r="W398" s="34"/>
      <c r="X398" s="34"/>
      <c r="Y398" s="34"/>
      <c r="Z398" s="34"/>
      <c r="AA398" s="34"/>
      <c r="AB398" s="34"/>
      <c r="AC398" s="34"/>
    </row>
    <row r="399" spans="1:29" ht="15">
      <c r="A399" s="66" t="s">
        <v>217</v>
      </c>
      <c r="B399" s="66" t="s">
        <v>277</v>
      </c>
      <c r="C399" s="67" t="s">
        <v>1502</v>
      </c>
      <c r="D399" s="68">
        <v>3</v>
      </c>
      <c r="E399" s="69"/>
      <c r="F399" s="70">
        <v>50</v>
      </c>
      <c r="G399" s="67"/>
      <c r="H399" s="71"/>
      <c r="I399" s="72"/>
      <c r="J399" s="72"/>
      <c r="K399" s="34" t="s">
        <v>65</v>
      </c>
      <c r="L399" s="79">
        <v>399</v>
      </c>
      <c r="M399" s="79"/>
      <c r="N399" s="74"/>
      <c r="O399" s="81" t="s">
        <v>283</v>
      </c>
      <c r="P399" s="81" t="s">
        <v>284</v>
      </c>
      <c r="Q399" s="81" t="s">
        <v>286</v>
      </c>
      <c r="R399">
        <v>1</v>
      </c>
      <c r="S399" s="80" t="str">
        <f>REPLACE(INDEX(GroupVertices[Group],MATCH(Edges[[#This Row],[Vertex 1]],GroupVertices[Vertex],0)),1,1,"")</f>
        <v>3</v>
      </c>
      <c r="T399" s="80" t="str">
        <f>REPLACE(INDEX(GroupVertices[Group],MATCH(Edges[[#This Row],[Vertex 2]],GroupVertices[Vertex],0)),1,1,"")</f>
        <v>2</v>
      </c>
      <c r="U399" s="34"/>
      <c r="V399" s="34"/>
      <c r="W399" s="34"/>
      <c r="X399" s="34"/>
      <c r="Y399" s="34"/>
      <c r="Z399" s="34"/>
      <c r="AA399" s="34"/>
      <c r="AB399" s="34"/>
      <c r="AC399" s="34"/>
    </row>
    <row r="400" spans="1:29" ht="15">
      <c r="A400" s="66" t="s">
        <v>235</v>
      </c>
      <c r="B400" s="66" t="s">
        <v>277</v>
      </c>
      <c r="C400" s="67" t="s">
        <v>1502</v>
      </c>
      <c r="D400" s="68">
        <v>3</v>
      </c>
      <c r="E400" s="69"/>
      <c r="F400" s="70">
        <v>50</v>
      </c>
      <c r="G400" s="67"/>
      <c r="H400" s="71"/>
      <c r="I400" s="72"/>
      <c r="J400" s="72"/>
      <c r="K400" s="34" t="s">
        <v>65</v>
      </c>
      <c r="L400" s="79">
        <v>400</v>
      </c>
      <c r="M400" s="79"/>
      <c r="N400" s="74"/>
      <c r="O400" s="81" t="s">
        <v>283</v>
      </c>
      <c r="P400" s="81" t="s">
        <v>284</v>
      </c>
      <c r="Q400" s="81" t="s">
        <v>286</v>
      </c>
      <c r="R400">
        <v>1</v>
      </c>
      <c r="S400" s="80" t="str">
        <f>REPLACE(INDEX(GroupVertices[Group],MATCH(Edges[[#This Row],[Vertex 1]],GroupVertices[Vertex],0)),1,1,"")</f>
        <v>2</v>
      </c>
      <c r="T400" s="80" t="str">
        <f>REPLACE(INDEX(GroupVertices[Group],MATCH(Edges[[#This Row],[Vertex 2]],GroupVertices[Vertex],0)),1,1,"")</f>
        <v>2</v>
      </c>
      <c r="U400" s="34"/>
      <c r="V400" s="34"/>
      <c r="W400" s="34"/>
      <c r="X400" s="34"/>
      <c r="Y400" s="34"/>
      <c r="Z400" s="34"/>
      <c r="AA400" s="34"/>
      <c r="AB400" s="34"/>
      <c r="AC400" s="34"/>
    </row>
    <row r="401" spans="1:29" ht="15">
      <c r="A401" s="66" t="s">
        <v>217</v>
      </c>
      <c r="B401" s="66" t="s">
        <v>278</v>
      </c>
      <c r="C401" s="67" t="s">
        <v>1502</v>
      </c>
      <c r="D401" s="68">
        <v>3</v>
      </c>
      <c r="E401" s="69"/>
      <c r="F401" s="70">
        <v>50</v>
      </c>
      <c r="G401" s="67"/>
      <c r="H401" s="71"/>
      <c r="I401" s="72"/>
      <c r="J401" s="72"/>
      <c r="K401" s="34" t="s">
        <v>65</v>
      </c>
      <c r="L401" s="79">
        <v>401</v>
      </c>
      <c r="M401" s="79"/>
      <c r="N401" s="74"/>
      <c r="O401" s="81" t="s">
        <v>283</v>
      </c>
      <c r="P401" s="81" t="s">
        <v>284</v>
      </c>
      <c r="Q401" s="81" t="s">
        <v>286</v>
      </c>
      <c r="R401">
        <v>1</v>
      </c>
      <c r="S401" s="80" t="str">
        <f>REPLACE(INDEX(GroupVertices[Group],MATCH(Edges[[#This Row],[Vertex 1]],GroupVertices[Vertex],0)),1,1,"")</f>
        <v>3</v>
      </c>
      <c r="T401" s="80" t="str">
        <f>REPLACE(INDEX(GroupVertices[Group],MATCH(Edges[[#This Row],[Vertex 2]],GroupVertices[Vertex],0)),1,1,"")</f>
        <v>2</v>
      </c>
      <c r="U401" s="34"/>
      <c r="V401" s="34"/>
      <c r="W401" s="34"/>
      <c r="X401" s="34"/>
      <c r="Y401" s="34"/>
      <c r="Z401" s="34"/>
      <c r="AA401" s="34"/>
      <c r="AB401" s="34"/>
      <c r="AC401" s="34"/>
    </row>
    <row r="402" spans="1:29" ht="15">
      <c r="A402" s="66" t="s">
        <v>235</v>
      </c>
      <c r="B402" s="66" t="s">
        <v>278</v>
      </c>
      <c r="C402" s="67" t="s">
        <v>1502</v>
      </c>
      <c r="D402" s="68">
        <v>3</v>
      </c>
      <c r="E402" s="69"/>
      <c r="F402" s="70">
        <v>50</v>
      </c>
      <c r="G402" s="67"/>
      <c r="H402" s="71"/>
      <c r="I402" s="72"/>
      <c r="J402" s="72"/>
      <c r="K402" s="34" t="s">
        <v>65</v>
      </c>
      <c r="L402" s="79">
        <v>402</v>
      </c>
      <c r="M402" s="79"/>
      <c r="N402" s="74"/>
      <c r="O402" s="81" t="s">
        <v>283</v>
      </c>
      <c r="P402" s="81" t="s">
        <v>284</v>
      </c>
      <c r="Q402" s="81" t="s">
        <v>286</v>
      </c>
      <c r="R402">
        <v>1</v>
      </c>
      <c r="S402" s="80" t="str">
        <f>REPLACE(INDEX(GroupVertices[Group],MATCH(Edges[[#This Row],[Vertex 1]],GroupVertices[Vertex],0)),1,1,"")</f>
        <v>2</v>
      </c>
      <c r="T402" s="80" t="str">
        <f>REPLACE(INDEX(GroupVertices[Group],MATCH(Edges[[#This Row],[Vertex 2]],GroupVertices[Vertex],0)),1,1,"")</f>
        <v>2</v>
      </c>
      <c r="U402" s="34"/>
      <c r="V402" s="34"/>
      <c r="W402" s="34"/>
      <c r="X402" s="34"/>
      <c r="Y402" s="34"/>
      <c r="Z402" s="34"/>
      <c r="AA402" s="34"/>
      <c r="AB402" s="34"/>
      <c r="AC402" s="34"/>
    </row>
    <row r="403" spans="1:29" ht="15">
      <c r="A403" s="66" t="s">
        <v>245</v>
      </c>
      <c r="B403" s="66" t="s">
        <v>279</v>
      </c>
      <c r="C403" s="67" t="s">
        <v>1503</v>
      </c>
      <c r="D403" s="68">
        <v>10</v>
      </c>
      <c r="E403" s="69"/>
      <c r="F403" s="70">
        <v>20</v>
      </c>
      <c r="G403" s="67"/>
      <c r="H403" s="71"/>
      <c r="I403" s="72"/>
      <c r="J403" s="72"/>
      <c r="K403" s="34" t="s">
        <v>65</v>
      </c>
      <c r="L403" s="79">
        <v>403</v>
      </c>
      <c r="M403" s="79"/>
      <c r="N403" s="74"/>
      <c r="O403" s="81" t="s">
        <v>283</v>
      </c>
      <c r="P403" s="81" t="s">
        <v>284</v>
      </c>
      <c r="Q403" s="81" t="s">
        <v>286</v>
      </c>
      <c r="R403">
        <v>2</v>
      </c>
      <c r="S403" s="80" t="str">
        <f>REPLACE(INDEX(GroupVertices[Group],MATCH(Edges[[#This Row],[Vertex 1]],GroupVertices[Vertex],0)),1,1,"")</f>
        <v>4</v>
      </c>
      <c r="T403" s="80" t="str">
        <f>REPLACE(INDEX(GroupVertices[Group],MATCH(Edges[[#This Row],[Vertex 2]],GroupVertices[Vertex],0)),1,1,"")</f>
        <v>4</v>
      </c>
      <c r="U403" s="34"/>
      <c r="V403" s="34"/>
      <c r="W403" s="34"/>
      <c r="X403" s="34"/>
      <c r="Y403" s="34"/>
      <c r="Z403" s="34"/>
      <c r="AA403" s="34"/>
      <c r="AB403" s="34"/>
      <c r="AC403" s="34"/>
    </row>
    <row r="404" spans="1:29" ht="15">
      <c r="A404" s="66" t="s">
        <v>245</v>
      </c>
      <c r="B404" s="66" t="s">
        <v>279</v>
      </c>
      <c r="C404" s="67" t="s">
        <v>1503</v>
      </c>
      <c r="D404" s="68">
        <v>10</v>
      </c>
      <c r="E404" s="69"/>
      <c r="F404" s="70">
        <v>20</v>
      </c>
      <c r="G404" s="67"/>
      <c r="H404" s="71"/>
      <c r="I404" s="72"/>
      <c r="J404" s="72"/>
      <c r="K404" s="34" t="s">
        <v>65</v>
      </c>
      <c r="L404" s="79">
        <v>404</v>
      </c>
      <c r="M404" s="79"/>
      <c r="N404" s="74"/>
      <c r="O404" s="81" t="s">
        <v>283</v>
      </c>
      <c r="P404" s="81" t="s">
        <v>284</v>
      </c>
      <c r="Q404" s="81" t="s">
        <v>285</v>
      </c>
      <c r="R404">
        <v>2</v>
      </c>
      <c r="S404" s="80" t="str">
        <f>REPLACE(INDEX(GroupVertices[Group],MATCH(Edges[[#This Row],[Vertex 1]],GroupVertices[Vertex],0)),1,1,"")</f>
        <v>4</v>
      </c>
      <c r="T404" s="80" t="str">
        <f>REPLACE(INDEX(GroupVertices[Group],MATCH(Edges[[#This Row],[Vertex 2]],GroupVertices[Vertex],0)),1,1,"")</f>
        <v>4</v>
      </c>
      <c r="U404" s="34"/>
      <c r="V404" s="34"/>
      <c r="W404" s="34"/>
      <c r="X404" s="34"/>
      <c r="Y404" s="34"/>
      <c r="Z404" s="34"/>
      <c r="AA404" s="34"/>
      <c r="AB404" s="34"/>
      <c r="AC404" s="34"/>
    </row>
    <row r="405" spans="1:29" ht="15">
      <c r="A405" s="66" t="s">
        <v>206</v>
      </c>
      <c r="B405" s="66" t="s">
        <v>279</v>
      </c>
      <c r="C405" s="67" t="s">
        <v>1502</v>
      </c>
      <c r="D405" s="68">
        <v>3</v>
      </c>
      <c r="E405" s="69"/>
      <c r="F405" s="70">
        <v>50</v>
      </c>
      <c r="G405" s="67"/>
      <c r="H405" s="71"/>
      <c r="I405" s="72"/>
      <c r="J405" s="72"/>
      <c r="K405" s="34" t="s">
        <v>65</v>
      </c>
      <c r="L405" s="79">
        <v>405</v>
      </c>
      <c r="M405" s="79"/>
      <c r="N405" s="74"/>
      <c r="O405" s="81" t="s">
        <v>283</v>
      </c>
      <c r="P405" s="81" t="s">
        <v>284</v>
      </c>
      <c r="Q405" s="81" t="s">
        <v>285</v>
      </c>
      <c r="R405">
        <v>1</v>
      </c>
      <c r="S405" s="80" t="str">
        <f>REPLACE(INDEX(GroupVertices[Group],MATCH(Edges[[#This Row],[Vertex 1]],GroupVertices[Vertex],0)),1,1,"")</f>
        <v>4</v>
      </c>
      <c r="T405" s="80" t="str">
        <f>REPLACE(INDEX(GroupVertices[Group],MATCH(Edges[[#This Row],[Vertex 2]],GroupVertices[Vertex],0)),1,1,"")</f>
        <v>4</v>
      </c>
      <c r="U405" s="34"/>
      <c r="V405" s="34"/>
      <c r="W405" s="34"/>
      <c r="X405" s="34"/>
      <c r="Y405" s="34"/>
      <c r="Z405" s="34"/>
      <c r="AA405" s="34"/>
      <c r="AB405" s="34"/>
      <c r="AC405" s="34"/>
    </row>
    <row r="406" spans="1:29" ht="15">
      <c r="A406" s="66" t="s">
        <v>246</v>
      </c>
      <c r="B406" s="66" t="s">
        <v>279</v>
      </c>
      <c r="C406" s="67" t="s">
        <v>1502</v>
      </c>
      <c r="D406" s="68">
        <v>3</v>
      </c>
      <c r="E406" s="69"/>
      <c r="F406" s="70">
        <v>50</v>
      </c>
      <c r="G406" s="67"/>
      <c r="H406" s="71"/>
      <c r="I406" s="72"/>
      <c r="J406" s="72"/>
      <c r="K406" s="34" t="s">
        <v>65</v>
      </c>
      <c r="L406" s="79">
        <v>406</v>
      </c>
      <c r="M406" s="79"/>
      <c r="N406" s="74"/>
      <c r="O406" s="81" t="s">
        <v>283</v>
      </c>
      <c r="P406" s="81" t="s">
        <v>284</v>
      </c>
      <c r="Q406" s="81" t="s">
        <v>286</v>
      </c>
      <c r="R406">
        <v>1</v>
      </c>
      <c r="S406" s="80" t="str">
        <f>REPLACE(INDEX(GroupVertices[Group],MATCH(Edges[[#This Row],[Vertex 1]],GroupVertices[Vertex],0)),1,1,"")</f>
        <v>4</v>
      </c>
      <c r="T406" s="80" t="str">
        <f>REPLACE(INDEX(GroupVertices[Group],MATCH(Edges[[#This Row],[Vertex 2]],GroupVertices[Vertex],0)),1,1,"")</f>
        <v>4</v>
      </c>
      <c r="U406" s="34"/>
      <c r="V406" s="34"/>
      <c r="W406" s="34"/>
      <c r="X406" s="34"/>
      <c r="Y406" s="34"/>
      <c r="Z406" s="34"/>
      <c r="AA406" s="34"/>
      <c r="AB406" s="34"/>
      <c r="AC406" s="34"/>
    </row>
    <row r="407" spans="1:29" ht="15">
      <c r="A407" s="66" t="s">
        <v>247</v>
      </c>
      <c r="B407" s="66" t="s">
        <v>249</v>
      </c>
      <c r="C407" s="67" t="s">
        <v>1503</v>
      </c>
      <c r="D407" s="68">
        <v>10</v>
      </c>
      <c r="E407" s="69"/>
      <c r="F407" s="70">
        <v>20</v>
      </c>
      <c r="G407" s="67"/>
      <c r="H407" s="71"/>
      <c r="I407" s="72"/>
      <c r="J407" s="72"/>
      <c r="K407" s="34" t="s">
        <v>65</v>
      </c>
      <c r="L407" s="79">
        <v>407</v>
      </c>
      <c r="M407" s="79"/>
      <c r="N407" s="74"/>
      <c r="O407" s="81" t="s">
        <v>283</v>
      </c>
      <c r="P407" s="81" t="s">
        <v>284</v>
      </c>
      <c r="Q407" s="81" t="s">
        <v>285</v>
      </c>
      <c r="R407">
        <v>2</v>
      </c>
      <c r="S407" s="80" t="str">
        <f>REPLACE(INDEX(GroupVertices[Group],MATCH(Edges[[#This Row],[Vertex 1]],GroupVertices[Vertex],0)),1,1,"")</f>
        <v>4</v>
      </c>
      <c r="T407" s="80" t="str">
        <f>REPLACE(INDEX(GroupVertices[Group],MATCH(Edges[[#This Row],[Vertex 2]],GroupVertices[Vertex],0)),1,1,"")</f>
        <v>4</v>
      </c>
      <c r="U407" s="34"/>
      <c r="V407" s="34"/>
      <c r="W407" s="34"/>
      <c r="X407" s="34"/>
      <c r="Y407" s="34"/>
      <c r="Z407" s="34"/>
      <c r="AA407" s="34"/>
      <c r="AB407" s="34"/>
      <c r="AC407" s="34"/>
    </row>
    <row r="408" spans="1:29" ht="15">
      <c r="A408" s="66" t="s">
        <v>248</v>
      </c>
      <c r="B408" s="66" t="s">
        <v>249</v>
      </c>
      <c r="C408" s="67" t="s">
        <v>1502</v>
      </c>
      <c r="D408" s="68">
        <v>3</v>
      </c>
      <c r="E408" s="69"/>
      <c r="F408" s="70">
        <v>50</v>
      </c>
      <c r="G408" s="67"/>
      <c r="H408" s="71"/>
      <c r="I408" s="72"/>
      <c r="J408" s="72"/>
      <c r="K408" s="34" t="s">
        <v>66</v>
      </c>
      <c r="L408" s="79">
        <v>408</v>
      </c>
      <c r="M408" s="79"/>
      <c r="N408" s="74"/>
      <c r="O408" s="81" t="s">
        <v>283</v>
      </c>
      <c r="P408" s="81" t="s">
        <v>284</v>
      </c>
      <c r="Q408" s="81" t="s">
        <v>286</v>
      </c>
      <c r="R408">
        <v>1</v>
      </c>
      <c r="S408" s="80" t="str">
        <f>REPLACE(INDEX(GroupVertices[Group],MATCH(Edges[[#This Row],[Vertex 1]],GroupVertices[Vertex],0)),1,1,"")</f>
        <v>4</v>
      </c>
      <c r="T408" s="80" t="str">
        <f>REPLACE(INDEX(GroupVertices[Group],MATCH(Edges[[#This Row],[Vertex 2]],GroupVertices[Vertex],0)),1,1,"")</f>
        <v>4</v>
      </c>
      <c r="U408" s="34"/>
      <c r="V408" s="34"/>
      <c r="W408" s="34"/>
      <c r="X408" s="34"/>
      <c r="Y408" s="34"/>
      <c r="Z408" s="34"/>
      <c r="AA408" s="34"/>
      <c r="AB408" s="34"/>
      <c r="AC408" s="34"/>
    </row>
    <row r="409" spans="1:29" ht="15">
      <c r="A409" s="66" t="s">
        <v>249</v>
      </c>
      <c r="B409" s="66" t="s">
        <v>248</v>
      </c>
      <c r="C409" s="67" t="s">
        <v>1502</v>
      </c>
      <c r="D409" s="68">
        <v>3</v>
      </c>
      <c r="E409" s="69"/>
      <c r="F409" s="70">
        <v>50</v>
      </c>
      <c r="G409" s="67"/>
      <c r="H409" s="71"/>
      <c r="I409" s="72"/>
      <c r="J409" s="72"/>
      <c r="K409" s="34" t="s">
        <v>66</v>
      </c>
      <c r="L409" s="79">
        <v>409</v>
      </c>
      <c r="M409" s="79"/>
      <c r="N409" s="74"/>
      <c r="O409" s="81" t="s">
        <v>283</v>
      </c>
      <c r="P409" s="81" t="s">
        <v>284</v>
      </c>
      <c r="Q409" s="81" t="s">
        <v>285</v>
      </c>
      <c r="R409">
        <v>1</v>
      </c>
      <c r="S409" s="80" t="str">
        <f>REPLACE(INDEX(GroupVertices[Group],MATCH(Edges[[#This Row],[Vertex 1]],GroupVertices[Vertex],0)),1,1,"")</f>
        <v>4</v>
      </c>
      <c r="T409" s="80" t="str">
        <f>REPLACE(INDEX(GroupVertices[Group],MATCH(Edges[[#This Row],[Vertex 2]],GroupVertices[Vertex],0)),1,1,"")</f>
        <v>4</v>
      </c>
      <c r="U409" s="34"/>
      <c r="V409" s="34"/>
      <c r="W409" s="34"/>
      <c r="X409" s="34"/>
      <c r="Y409" s="34"/>
      <c r="Z409" s="34"/>
      <c r="AA409" s="34"/>
      <c r="AB409" s="34"/>
      <c r="AC409" s="34"/>
    </row>
    <row r="410" spans="1:29" ht="15">
      <c r="A410" s="66" t="s">
        <v>247</v>
      </c>
      <c r="B410" s="66" t="s">
        <v>249</v>
      </c>
      <c r="C410" s="67" t="s">
        <v>1503</v>
      </c>
      <c r="D410" s="68">
        <v>10</v>
      </c>
      <c r="E410" s="69"/>
      <c r="F410" s="70">
        <v>20</v>
      </c>
      <c r="G410" s="67"/>
      <c r="H410" s="71"/>
      <c r="I410" s="72"/>
      <c r="J410" s="72"/>
      <c r="K410" s="34" t="s">
        <v>65</v>
      </c>
      <c r="L410" s="79">
        <v>410</v>
      </c>
      <c r="M410" s="79"/>
      <c r="N410" s="74"/>
      <c r="O410" s="81" t="s">
        <v>283</v>
      </c>
      <c r="P410" s="81" t="s">
        <v>284</v>
      </c>
      <c r="Q410" s="81" t="s">
        <v>286</v>
      </c>
      <c r="R410">
        <v>2</v>
      </c>
      <c r="S410" s="80" t="str">
        <f>REPLACE(INDEX(GroupVertices[Group],MATCH(Edges[[#This Row],[Vertex 1]],GroupVertices[Vertex],0)),1,1,"")</f>
        <v>4</v>
      </c>
      <c r="T410" s="80" t="str">
        <f>REPLACE(INDEX(GroupVertices[Group],MATCH(Edges[[#This Row],[Vertex 2]],GroupVertices[Vertex],0)),1,1,"")</f>
        <v>4</v>
      </c>
      <c r="U410" s="34"/>
      <c r="V410" s="34"/>
      <c r="W410" s="34"/>
      <c r="X410" s="34"/>
      <c r="Y410" s="34"/>
      <c r="Z410" s="34"/>
      <c r="AA410" s="34"/>
      <c r="AB410" s="34"/>
      <c r="AC410" s="34"/>
    </row>
    <row r="411" spans="1:29" ht="15">
      <c r="A411" s="66" t="s">
        <v>217</v>
      </c>
      <c r="B411" s="66" t="s">
        <v>280</v>
      </c>
      <c r="C411" s="67" t="s">
        <v>1502</v>
      </c>
      <c r="D411" s="68">
        <v>3</v>
      </c>
      <c r="E411" s="69"/>
      <c r="F411" s="70">
        <v>50</v>
      </c>
      <c r="G411" s="67"/>
      <c r="H411" s="71"/>
      <c r="I411" s="72"/>
      <c r="J411" s="72"/>
      <c r="K411" s="34" t="s">
        <v>65</v>
      </c>
      <c r="L411" s="79">
        <v>411</v>
      </c>
      <c r="M411" s="79"/>
      <c r="N411" s="74"/>
      <c r="O411" s="81" t="s">
        <v>283</v>
      </c>
      <c r="P411" s="81" t="s">
        <v>284</v>
      </c>
      <c r="Q411" s="81" t="s">
        <v>286</v>
      </c>
      <c r="R411">
        <v>1</v>
      </c>
      <c r="S411" s="80" t="str">
        <f>REPLACE(INDEX(GroupVertices[Group],MATCH(Edges[[#This Row],[Vertex 1]],GroupVertices[Vertex],0)),1,1,"")</f>
        <v>3</v>
      </c>
      <c r="T411" s="80" t="str">
        <f>REPLACE(INDEX(GroupVertices[Group],MATCH(Edges[[#This Row],[Vertex 2]],GroupVertices[Vertex],0)),1,1,"")</f>
        <v>2</v>
      </c>
      <c r="U411" s="34"/>
      <c r="V411" s="34"/>
      <c r="W411" s="34"/>
      <c r="X411" s="34"/>
      <c r="Y411" s="34"/>
      <c r="Z411" s="34"/>
      <c r="AA411" s="34"/>
      <c r="AB411" s="34"/>
      <c r="AC411" s="34"/>
    </row>
    <row r="412" spans="1:29" ht="15">
      <c r="A412" s="66" t="s">
        <v>235</v>
      </c>
      <c r="B412" s="66" t="s">
        <v>280</v>
      </c>
      <c r="C412" s="67" t="s">
        <v>1502</v>
      </c>
      <c r="D412" s="68">
        <v>3</v>
      </c>
      <c r="E412" s="69"/>
      <c r="F412" s="70">
        <v>50</v>
      </c>
      <c r="G412" s="67"/>
      <c r="H412" s="71"/>
      <c r="I412" s="72"/>
      <c r="J412" s="72"/>
      <c r="K412" s="34" t="s">
        <v>65</v>
      </c>
      <c r="L412" s="79">
        <v>412</v>
      </c>
      <c r="M412" s="79"/>
      <c r="N412" s="74"/>
      <c r="O412" s="81" t="s">
        <v>283</v>
      </c>
      <c r="P412" s="81" t="s">
        <v>284</v>
      </c>
      <c r="Q412" s="81" t="s">
        <v>286</v>
      </c>
      <c r="R412">
        <v>1</v>
      </c>
      <c r="S412" s="80" t="str">
        <f>REPLACE(INDEX(GroupVertices[Group],MATCH(Edges[[#This Row],[Vertex 1]],GroupVertices[Vertex],0)),1,1,"")</f>
        <v>2</v>
      </c>
      <c r="T412" s="80" t="str">
        <f>REPLACE(INDEX(GroupVertices[Group],MATCH(Edges[[#This Row],[Vertex 2]],GroupVertices[Vertex],0)),1,1,"")</f>
        <v>2</v>
      </c>
      <c r="U412" s="34"/>
      <c r="V412" s="34"/>
      <c r="W412" s="34"/>
      <c r="X412" s="34"/>
      <c r="Y412" s="34"/>
      <c r="Z412" s="34"/>
      <c r="AA412" s="34"/>
      <c r="AB412" s="34"/>
      <c r="AC412" s="34"/>
    </row>
    <row r="413" spans="1:29" ht="15">
      <c r="A413" s="66" t="s">
        <v>247</v>
      </c>
      <c r="B413" s="66" t="s">
        <v>280</v>
      </c>
      <c r="C413" s="67" t="s">
        <v>1502</v>
      </c>
      <c r="D413" s="68">
        <v>3</v>
      </c>
      <c r="E413" s="69"/>
      <c r="F413" s="70">
        <v>50</v>
      </c>
      <c r="G413" s="67"/>
      <c r="H413" s="71"/>
      <c r="I413" s="72"/>
      <c r="J413" s="72"/>
      <c r="K413" s="34" t="s">
        <v>65</v>
      </c>
      <c r="L413" s="79">
        <v>413</v>
      </c>
      <c r="M413" s="79"/>
      <c r="N413" s="74"/>
      <c r="O413" s="81" t="s">
        <v>283</v>
      </c>
      <c r="P413" s="81" t="s">
        <v>284</v>
      </c>
      <c r="Q413" s="81" t="s">
        <v>286</v>
      </c>
      <c r="R413">
        <v>1</v>
      </c>
      <c r="S413" s="80" t="str">
        <f>REPLACE(INDEX(GroupVertices[Group],MATCH(Edges[[#This Row],[Vertex 1]],GroupVertices[Vertex],0)),1,1,"")</f>
        <v>4</v>
      </c>
      <c r="T413" s="80" t="str">
        <f>REPLACE(INDEX(GroupVertices[Group],MATCH(Edges[[#This Row],[Vertex 2]],GroupVertices[Vertex],0)),1,1,"")</f>
        <v>2</v>
      </c>
      <c r="U413" s="34"/>
      <c r="V413" s="34"/>
      <c r="W413" s="34"/>
      <c r="X413" s="34"/>
      <c r="Y413" s="34"/>
      <c r="Z413" s="34"/>
      <c r="AA413" s="34"/>
      <c r="AB413" s="34"/>
      <c r="AC413" s="34"/>
    </row>
    <row r="414" spans="1:29" ht="15">
      <c r="A414" s="66" t="s">
        <v>247</v>
      </c>
      <c r="B414" s="66" t="s">
        <v>281</v>
      </c>
      <c r="C414" s="67" t="s">
        <v>1502</v>
      </c>
      <c r="D414" s="68">
        <v>3</v>
      </c>
      <c r="E414" s="69"/>
      <c r="F414" s="70">
        <v>50</v>
      </c>
      <c r="G414" s="67"/>
      <c r="H414" s="71"/>
      <c r="I414" s="72"/>
      <c r="J414" s="72"/>
      <c r="K414" s="34" t="s">
        <v>65</v>
      </c>
      <c r="L414" s="79">
        <v>414</v>
      </c>
      <c r="M414" s="79"/>
      <c r="N414" s="74"/>
      <c r="O414" s="81" t="s">
        <v>283</v>
      </c>
      <c r="P414" s="81" t="s">
        <v>284</v>
      </c>
      <c r="Q414" s="81" t="s">
        <v>286</v>
      </c>
      <c r="R414">
        <v>1</v>
      </c>
      <c r="S414" s="80" t="str">
        <f>REPLACE(INDEX(GroupVertices[Group],MATCH(Edges[[#This Row],[Vertex 1]],GroupVertices[Vertex],0)),1,1,"")</f>
        <v>4</v>
      </c>
      <c r="T414" s="80" t="str">
        <f>REPLACE(INDEX(GroupVertices[Group],MATCH(Edges[[#This Row],[Vertex 2]],GroupVertices[Vertex],0)),1,1,"")</f>
        <v>4</v>
      </c>
      <c r="U414" s="34"/>
      <c r="V414" s="34"/>
      <c r="W414" s="34"/>
      <c r="X414" s="34"/>
      <c r="Y414" s="34"/>
      <c r="Z414" s="34"/>
      <c r="AA414" s="34"/>
      <c r="AB414" s="34"/>
      <c r="AC414" s="34"/>
    </row>
    <row r="415" spans="1:29" ht="15">
      <c r="A415" s="66" t="s">
        <v>217</v>
      </c>
      <c r="B415" s="66" t="s">
        <v>235</v>
      </c>
      <c r="C415" s="67" t="s">
        <v>1503</v>
      </c>
      <c r="D415" s="68">
        <v>10</v>
      </c>
      <c r="E415" s="69"/>
      <c r="F415" s="70">
        <v>20</v>
      </c>
      <c r="G415" s="67"/>
      <c r="H415" s="71"/>
      <c r="I415" s="72"/>
      <c r="J415" s="72"/>
      <c r="K415" s="34" t="s">
        <v>66</v>
      </c>
      <c r="L415" s="79">
        <v>415</v>
      </c>
      <c r="M415" s="79"/>
      <c r="N415" s="74"/>
      <c r="O415" s="81" t="s">
        <v>283</v>
      </c>
      <c r="P415" s="81" t="s">
        <v>284</v>
      </c>
      <c r="Q415" s="81" t="s">
        <v>286</v>
      </c>
      <c r="R415">
        <v>2</v>
      </c>
      <c r="S415" s="80" t="str">
        <f>REPLACE(INDEX(GroupVertices[Group],MATCH(Edges[[#This Row],[Vertex 1]],GroupVertices[Vertex],0)),1,1,"")</f>
        <v>3</v>
      </c>
      <c r="T415" s="80" t="str">
        <f>REPLACE(INDEX(GroupVertices[Group],MATCH(Edges[[#This Row],[Vertex 2]],GroupVertices[Vertex],0)),1,1,"")</f>
        <v>2</v>
      </c>
      <c r="U415" s="34"/>
      <c r="V415" s="34"/>
      <c r="W415" s="34"/>
      <c r="X415" s="34"/>
      <c r="Y415" s="34"/>
      <c r="Z415" s="34"/>
      <c r="AA415" s="34"/>
      <c r="AB415" s="34"/>
      <c r="AC415" s="34"/>
    </row>
    <row r="416" spans="1:29" ht="15">
      <c r="A416" s="66" t="s">
        <v>217</v>
      </c>
      <c r="B416" s="66" t="s">
        <v>248</v>
      </c>
      <c r="C416" s="67" t="s">
        <v>1502</v>
      </c>
      <c r="D416" s="68">
        <v>3</v>
      </c>
      <c r="E416" s="69"/>
      <c r="F416" s="70">
        <v>50</v>
      </c>
      <c r="G416" s="67"/>
      <c r="H416" s="71"/>
      <c r="I416" s="72"/>
      <c r="J416" s="72"/>
      <c r="K416" s="34" t="s">
        <v>66</v>
      </c>
      <c r="L416" s="79">
        <v>416</v>
      </c>
      <c r="M416" s="79"/>
      <c r="N416" s="74"/>
      <c r="O416" s="81" t="s">
        <v>283</v>
      </c>
      <c r="P416" s="81" t="s">
        <v>284</v>
      </c>
      <c r="Q416" s="81" t="s">
        <v>286</v>
      </c>
      <c r="R416">
        <v>1</v>
      </c>
      <c r="S416" s="80" t="str">
        <f>REPLACE(INDEX(GroupVertices[Group],MATCH(Edges[[#This Row],[Vertex 1]],GroupVertices[Vertex],0)),1,1,"")</f>
        <v>3</v>
      </c>
      <c r="T416" s="80" t="str">
        <f>REPLACE(INDEX(GroupVertices[Group],MATCH(Edges[[#This Row],[Vertex 2]],GroupVertices[Vertex],0)),1,1,"")</f>
        <v>4</v>
      </c>
      <c r="U416" s="34"/>
      <c r="V416" s="34"/>
      <c r="W416" s="34"/>
      <c r="X416" s="34"/>
      <c r="Y416" s="34"/>
      <c r="Z416" s="34"/>
      <c r="AA416" s="34"/>
      <c r="AB416" s="34"/>
      <c r="AC416" s="34"/>
    </row>
    <row r="417" spans="1:29" ht="15">
      <c r="A417" s="66" t="s">
        <v>217</v>
      </c>
      <c r="B417" s="66" t="s">
        <v>205</v>
      </c>
      <c r="C417" s="67" t="s">
        <v>1502</v>
      </c>
      <c r="D417" s="68">
        <v>3</v>
      </c>
      <c r="E417" s="69"/>
      <c r="F417" s="70">
        <v>50</v>
      </c>
      <c r="G417" s="67"/>
      <c r="H417" s="71"/>
      <c r="I417" s="72"/>
      <c r="J417" s="72"/>
      <c r="K417" s="34" t="s">
        <v>66</v>
      </c>
      <c r="L417" s="79">
        <v>417</v>
      </c>
      <c r="M417" s="79"/>
      <c r="N417" s="74"/>
      <c r="O417" s="81" t="s">
        <v>283</v>
      </c>
      <c r="P417" s="81" t="s">
        <v>284</v>
      </c>
      <c r="Q417" s="81" t="s">
        <v>286</v>
      </c>
      <c r="R417">
        <v>1</v>
      </c>
      <c r="S417" s="80" t="str">
        <f>REPLACE(INDEX(GroupVertices[Group],MATCH(Edges[[#This Row],[Vertex 1]],GroupVertices[Vertex],0)),1,1,"")</f>
        <v>3</v>
      </c>
      <c r="T417" s="80" t="str">
        <f>REPLACE(INDEX(GroupVertices[Group],MATCH(Edges[[#This Row],[Vertex 2]],GroupVertices[Vertex],0)),1,1,"")</f>
        <v>3</v>
      </c>
      <c r="U417" s="34"/>
      <c r="V417" s="34"/>
      <c r="W417" s="34"/>
      <c r="X417" s="34"/>
      <c r="Y417" s="34"/>
      <c r="Z417" s="34"/>
      <c r="AA417" s="34"/>
      <c r="AB417" s="34"/>
      <c r="AC417" s="34"/>
    </row>
    <row r="418" spans="1:29" ht="15">
      <c r="A418" s="66" t="s">
        <v>217</v>
      </c>
      <c r="B418" s="66" t="s">
        <v>206</v>
      </c>
      <c r="C418" s="67" t="s">
        <v>1502</v>
      </c>
      <c r="D418" s="68">
        <v>3</v>
      </c>
      <c r="E418" s="69"/>
      <c r="F418" s="70">
        <v>50</v>
      </c>
      <c r="G418" s="67"/>
      <c r="H418" s="71"/>
      <c r="I418" s="72"/>
      <c r="J418" s="72"/>
      <c r="K418" s="34" t="s">
        <v>66</v>
      </c>
      <c r="L418" s="79">
        <v>418</v>
      </c>
      <c r="M418" s="79"/>
      <c r="N418" s="74"/>
      <c r="O418" s="81" t="s">
        <v>283</v>
      </c>
      <c r="P418" s="81" t="s">
        <v>284</v>
      </c>
      <c r="Q418" s="81" t="s">
        <v>286</v>
      </c>
      <c r="R418">
        <v>1</v>
      </c>
      <c r="S418" s="80" t="str">
        <f>REPLACE(INDEX(GroupVertices[Group],MATCH(Edges[[#This Row],[Vertex 1]],GroupVertices[Vertex],0)),1,1,"")</f>
        <v>3</v>
      </c>
      <c r="T418" s="80" t="str">
        <f>REPLACE(INDEX(GroupVertices[Group],MATCH(Edges[[#This Row],[Vertex 2]],GroupVertices[Vertex],0)),1,1,"")</f>
        <v>4</v>
      </c>
      <c r="U418" s="34"/>
      <c r="V418" s="34"/>
      <c r="W418" s="34"/>
      <c r="X418" s="34"/>
      <c r="Y418" s="34"/>
      <c r="Z418" s="34"/>
      <c r="AA418" s="34"/>
      <c r="AB418" s="34"/>
      <c r="AC418" s="34"/>
    </row>
    <row r="419" spans="1:29" ht="15">
      <c r="A419" s="66" t="s">
        <v>217</v>
      </c>
      <c r="B419" s="66" t="s">
        <v>247</v>
      </c>
      <c r="C419" s="67" t="s">
        <v>1502</v>
      </c>
      <c r="D419" s="68">
        <v>3</v>
      </c>
      <c r="E419" s="69"/>
      <c r="F419" s="70">
        <v>50</v>
      </c>
      <c r="G419" s="67"/>
      <c r="H419" s="71"/>
      <c r="I419" s="72"/>
      <c r="J419" s="72"/>
      <c r="K419" s="34" t="s">
        <v>66</v>
      </c>
      <c r="L419" s="79">
        <v>419</v>
      </c>
      <c r="M419" s="79"/>
      <c r="N419" s="74"/>
      <c r="O419" s="81" t="s">
        <v>283</v>
      </c>
      <c r="P419" s="81" t="s">
        <v>284</v>
      </c>
      <c r="Q419" s="81" t="s">
        <v>286</v>
      </c>
      <c r="R419">
        <v>1</v>
      </c>
      <c r="S419" s="80" t="str">
        <f>REPLACE(INDEX(GroupVertices[Group],MATCH(Edges[[#This Row],[Vertex 1]],GroupVertices[Vertex],0)),1,1,"")</f>
        <v>3</v>
      </c>
      <c r="T419" s="80" t="str">
        <f>REPLACE(INDEX(GroupVertices[Group],MATCH(Edges[[#This Row],[Vertex 2]],GroupVertices[Vertex],0)),1,1,"")</f>
        <v>4</v>
      </c>
      <c r="U419" s="34"/>
      <c r="V419" s="34"/>
      <c r="W419" s="34"/>
      <c r="X419" s="34"/>
      <c r="Y419" s="34"/>
      <c r="Z419" s="34"/>
      <c r="AA419" s="34"/>
      <c r="AB419" s="34"/>
      <c r="AC419" s="34"/>
    </row>
    <row r="420" spans="1:29" ht="15">
      <c r="A420" s="66" t="s">
        <v>205</v>
      </c>
      <c r="B420" s="66" t="s">
        <v>217</v>
      </c>
      <c r="C420" s="67" t="s">
        <v>1502</v>
      </c>
      <c r="D420" s="68">
        <v>3</v>
      </c>
      <c r="E420" s="69"/>
      <c r="F420" s="70">
        <v>50</v>
      </c>
      <c r="G420" s="67"/>
      <c r="H420" s="71"/>
      <c r="I420" s="72"/>
      <c r="J420" s="72"/>
      <c r="K420" s="34" t="s">
        <v>66</v>
      </c>
      <c r="L420" s="79">
        <v>420</v>
      </c>
      <c r="M420" s="79"/>
      <c r="N420" s="74"/>
      <c r="O420" s="81" t="s">
        <v>283</v>
      </c>
      <c r="P420" s="81" t="s">
        <v>284</v>
      </c>
      <c r="Q420" s="81" t="s">
        <v>286</v>
      </c>
      <c r="R420">
        <v>1</v>
      </c>
      <c r="S420" s="80" t="str">
        <f>REPLACE(INDEX(GroupVertices[Group],MATCH(Edges[[#This Row],[Vertex 1]],GroupVertices[Vertex],0)),1,1,"")</f>
        <v>3</v>
      </c>
      <c r="T420" s="80" t="str">
        <f>REPLACE(INDEX(GroupVertices[Group],MATCH(Edges[[#This Row],[Vertex 2]],GroupVertices[Vertex],0)),1,1,"")</f>
        <v>3</v>
      </c>
      <c r="U420" s="34"/>
      <c r="V420" s="34"/>
      <c r="W420" s="34"/>
      <c r="X420" s="34"/>
      <c r="Y420" s="34"/>
      <c r="Z420" s="34"/>
      <c r="AA420" s="34"/>
      <c r="AB420" s="34"/>
      <c r="AC420" s="34"/>
    </row>
    <row r="421" spans="1:29" ht="15">
      <c r="A421" s="66" t="s">
        <v>206</v>
      </c>
      <c r="B421" s="66" t="s">
        <v>217</v>
      </c>
      <c r="C421" s="67" t="s">
        <v>1503</v>
      </c>
      <c r="D421" s="68">
        <v>10</v>
      </c>
      <c r="E421" s="69"/>
      <c r="F421" s="70">
        <v>20</v>
      </c>
      <c r="G421" s="67"/>
      <c r="H421" s="71"/>
      <c r="I421" s="72"/>
      <c r="J421" s="72"/>
      <c r="K421" s="34" t="s">
        <v>66</v>
      </c>
      <c r="L421" s="79">
        <v>421</v>
      </c>
      <c r="M421" s="79"/>
      <c r="N421" s="74"/>
      <c r="O421" s="81" t="s">
        <v>283</v>
      </c>
      <c r="P421" s="81" t="s">
        <v>284</v>
      </c>
      <c r="Q421" s="81" t="s">
        <v>285</v>
      </c>
      <c r="R421">
        <v>3</v>
      </c>
      <c r="S421" s="80" t="str">
        <f>REPLACE(INDEX(GroupVertices[Group],MATCH(Edges[[#This Row],[Vertex 1]],GroupVertices[Vertex],0)),1,1,"")</f>
        <v>4</v>
      </c>
      <c r="T421" s="80" t="str">
        <f>REPLACE(INDEX(GroupVertices[Group],MATCH(Edges[[#This Row],[Vertex 2]],GroupVertices[Vertex],0)),1,1,"")</f>
        <v>3</v>
      </c>
      <c r="U421" s="34"/>
      <c r="V421" s="34"/>
      <c r="W421" s="34"/>
      <c r="X421" s="34"/>
      <c r="Y421" s="34"/>
      <c r="Z421" s="34"/>
      <c r="AA421" s="34"/>
      <c r="AB421" s="34"/>
      <c r="AC421" s="34"/>
    </row>
    <row r="422" spans="1:29" ht="15">
      <c r="A422" s="66" t="s">
        <v>235</v>
      </c>
      <c r="B422" s="66" t="s">
        <v>217</v>
      </c>
      <c r="C422" s="67" t="s">
        <v>1503</v>
      </c>
      <c r="D422" s="68">
        <v>10</v>
      </c>
      <c r="E422" s="69"/>
      <c r="F422" s="70">
        <v>20</v>
      </c>
      <c r="G422" s="67"/>
      <c r="H422" s="71"/>
      <c r="I422" s="72"/>
      <c r="J422" s="72"/>
      <c r="K422" s="34" t="s">
        <v>66</v>
      </c>
      <c r="L422" s="79">
        <v>422</v>
      </c>
      <c r="M422" s="79"/>
      <c r="N422" s="74"/>
      <c r="O422" s="81" t="s">
        <v>283</v>
      </c>
      <c r="P422" s="81" t="s">
        <v>284</v>
      </c>
      <c r="Q422" s="81" t="s">
        <v>286</v>
      </c>
      <c r="R422">
        <v>2</v>
      </c>
      <c r="S422" s="80" t="str">
        <f>REPLACE(INDEX(GroupVertices[Group],MATCH(Edges[[#This Row],[Vertex 1]],GroupVertices[Vertex],0)),1,1,"")</f>
        <v>2</v>
      </c>
      <c r="T422" s="80" t="str">
        <f>REPLACE(INDEX(GroupVertices[Group],MATCH(Edges[[#This Row],[Vertex 2]],GroupVertices[Vertex],0)),1,1,"")</f>
        <v>3</v>
      </c>
      <c r="U422" s="34"/>
      <c r="V422" s="34"/>
      <c r="W422" s="34"/>
      <c r="X422" s="34"/>
      <c r="Y422" s="34"/>
      <c r="Z422" s="34"/>
      <c r="AA422" s="34"/>
      <c r="AB422" s="34"/>
      <c r="AC422" s="34"/>
    </row>
    <row r="423" spans="1:29" ht="15">
      <c r="A423" s="66" t="s">
        <v>235</v>
      </c>
      <c r="B423" s="66" t="s">
        <v>217</v>
      </c>
      <c r="C423" s="67" t="s">
        <v>1503</v>
      </c>
      <c r="D423" s="68">
        <v>10</v>
      </c>
      <c r="E423" s="69"/>
      <c r="F423" s="70">
        <v>20</v>
      </c>
      <c r="G423" s="67"/>
      <c r="H423" s="71"/>
      <c r="I423" s="72"/>
      <c r="J423" s="72"/>
      <c r="K423" s="34" t="s">
        <v>66</v>
      </c>
      <c r="L423" s="79">
        <v>423</v>
      </c>
      <c r="M423" s="79"/>
      <c r="N423" s="74"/>
      <c r="O423" s="81" t="s">
        <v>283</v>
      </c>
      <c r="P423" s="81" t="s">
        <v>284</v>
      </c>
      <c r="Q423" s="81" t="s">
        <v>287</v>
      </c>
      <c r="R423">
        <v>2</v>
      </c>
      <c r="S423" s="80" t="str">
        <f>REPLACE(INDEX(GroupVertices[Group],MATCH(Edges[[#This Row],[Vertex 1]],GroupVertices[Vertex],0)),1,1,"")</f>
        <v>2</v>
      </c>
      <c r="T423" s="80" t="str">
        <f>REPLACE(INDEX(GroupVertices[Group],MATCH(Edges[[#This Row],[Vertex 2]],GroupVertices[Vertex],0)),1,1,"")</f>
        <v>3</v>
      </c>
      <c r="U423" s="34"/>
      <c r="V423" s="34"/>
      <c r="W423" s="34"/>
      <c r="X423" s="34"/>
      <c r="Y423" s="34"/>
      <c r="Z423" s="34"/>
      <c r="AA423" s="34"/>
      <c r="AB423" s="34"/>
      <c r="AC423" s="34"/>
    </row>
    <row r="424" spans="1:29" ht="15">
      <c r="A424" s="66" t="s">
        <v>248</v>
      </c>
      <c r="B424" s="66" t="s">
        <v>217</v>
      </c>
      <c r="C424" s="67" t="s">
        <v>1503</v>
      </c>
      <c r="D424" s="68">
        <v>10</v>
      </c>
      <c r="E424" s="69"/>
      <c r="F424" s="70">
        <v>20</v>
      </c>
      <c r="G424" s="67"/>
      <c r="H424" s="71"/>
      <c r="I424" s="72"/>
      <c r="J424" s="72"/>
      <c r="K424" s="34" t="s">
        <v>66</v>
      </c>
      <c r="L424" s="79">
        <v>424</v>
      </c>
      <c r="M424" s="79"/>
      <c r="N424" s="74"/>
      <c r="O424" s="81" t="s">
        <v>283</v>
      </c>
      <c r="P424" s="81" t="s">
        <v>284</v>
      </c>
      <c r="Q424" s="81" t="s">
        <v>287</v>
      </c>
      <c r="R424">
        <v>2</v>
      </c>
      <c r="S424" s="80" t="str">
        <f>REPLACE(INDEX(GroupVertices[Group],MATCH(Edges[[#This Row],[Vertex 1]],GroupVertices[Vertex],0)),1,1,"")</f>
        <v>4</v>
      </c>
      <c r="T424" s="80" t="str">
        <f>REPLACE(INDEX(GroupVertices[Group],MATCH(Edges[[#This Row],[Vertex 2]],GroupVertices[Vertex],0)),1,1,"")</f>
        <v>3</v>
      </c>
      <c r="U424" s="34"/>
      <c r="V424" s="34"/>
      <c r="W424" s="34"/>
      <c r="X424" s="34"/>
      <c r="Y424" s="34"/>
      <c r="Z424" s="34"/>
      <c r="AA424" s="34"/>
      <c r="AB424" s="34"/>
      <c r="AC424" s="34"/>
    </row>
    <row r="425" spans="1:29" ht="15">
      <c r="A425" s="66" t="s">
        <v>217</v>
      </c>
      <c r="B425" s="66" t="s">
        <v>235</v>
      </c>
      <c r="C425" s="67" t="s">
        <v>1503</v>
      </c>
      <c r="D425" s="68">
        <v>10</v>
      </c>
      <c r="E425" s="69"/>
      <c r="F425" s="70">
        <v>20</v>
      </c>
      <c r="G425" s="67"/>
      <c r="H425" s="71"/>
      <c r="I425" s="72"/>
      <c r="J425" s="72"/>
      <c r="K425" s="34" t="s">
        <v>66</v>
      </c>
      <c r="L425" s="79">
        <v>425</v>
      </c>
      <c r="M425" s="79"/>
      <c r="N425" s="74"/>
      <c r="O425" s="81" t="s">
        <v>283</v>
      </c>
      <c r="P425" s="81" t="s">
        <v>284</v>
      </c>
      <c r="Q425" s="81" t="s">
        <v>285</v>
      </c>
      <c r="R425">
        <v>2</v>
      </c>
      <c r="S425" s="80" t="str">
        <f>REPLACE(INDEX(GroupVertices[Group],MATCH(Edges[[#This Row],[Vertex 1]],GroupVertices[Vertex],0)),1,1,"")</f>
        <v>3</v>
      </c>
      <c r="T425" s="80" t="str">
        <f>REPLACE(INDEX(GroupVertices[Group],MATCH(Edges[[#This Row],[Vertex 2]],GroupVertices[Vertex],0)),1,1,"")</f>
        <v>2</v>
      </c>
      <c r="U425" s="34"/>
      <c r="V425" s="34"/>
      <c r="W425" s="34"/>
      <c r="X425" s="34"/>
      <c r="Y425" s="34"/>
      <c r="Z425" s="34"/>
      <c r="AA425" s="34"/>
      <c r="AB425" s="34"/>
      <c r="AC425" s="34"/>
    </row>
    <row r="426" spans="1:29" ht="15">
      <c r="A426" s="66" t="s">
        <v>248</v>
      </c>
      <c r="B426" s="66" t="s">
        <v>217</v>
      </c>
      <c r="C426" s="67" t="s">
        <v>1503</v>
      </c>
      <c r="D426" s="68">
        <v>10</v>
      </c>
      <c r="E426" s="69"/>
      <c r="F426" s="70">
        <v>20</v>
      </c>
      <c r="G426" s="67"/>
      <c r="H426" s="71"/>
      <c r="I426" s="72"/>
      <c r="J426" s="72"/>
      <c r="K426" s="34" t="s">
        <v>66</v>
      </c>
      <c r="L426" s="79">
        <v>426</v>
      </c>
      <c r="M426" s="79"/>
      <c r="N426" s="74"/>
      <c r="O426" s="81" t="s">
        <v>283</v>
      </c>
      <c r="P426" s="81" t="s">
        <v>284</v>
      </c>
      <c r="Q426" s="81" t="s">
        <v>285</v>
      </c>
      <c r="R426">
        <v>2</v>
      </c>
      <c r="S426" s="80" t="str">
        <f>REPLACE(INDEX(GroupVertices[Group],MATCH(Edges[[#This Row],[Vertex 1]],GroupVertices[Vertex],0)),1,1,"")</f>
        <v>4</v>
      </c>
      <c r="T426" s="80" t="str">
        <f>REPLACE(INDEX(GroupVertices[Group],MATCH(Edges[[#This Row],[Vertex 2]],GroupVertices[Vertex],0)),1,1,"")</f>
        <v>3</v>
      </c>
      <c r="U426" s="34"/>
      <c r="V426" s="34"/>
      <c r="W426" s="34"/>
      <c r="X426" s="34"/>
      <c r="Y426" s="34"/>
      <c r="Z426" s="34"/>
      <c r="AA426" s="34"/>
      <c r="AB426" s="34"/>
      <c r="AC426" s="34"/>
    </row>
    <row r="427" spans="1:29" ht="15">
      <c r="A427" s="66" t="s">
        <v>206</v>
      </c>
      <c r="B427" s="66" t="s">
        <v>217</v>
      </c>
      <c r="C427" s="67" t="s">
        <v>1503</v>
      </c>
      <c r="D427" s="68">
        <v>10</v>
      </c>
      <c r="E427" s="69"/>
      <c r="F427" s="70">
        <v>20</v>
      </c>
      <c r="G427" s="67"/>
      <c r="H427" s="71"/>
      <c r="I427" s="72"/>
      <c r="J427" s="72"/>
      <c r="K427" s="34" t="s">
        <v>66</v>
      </c>
      <c r="L427" s="79">
        <v>427</v>
      </c>
      <c r="M427" s="79"/>
      <c r="N427" s="74"/>
      <c r="O427" s="81" t="s">
        <v>283</v>
      </c>
      <c r="P427" s="81" t="s">
        <v>284</v>
      </c>
      <c r="Q427" s="81" t="s">
        <v>285</v>
      </c>
      <c r="R427">
        <v>3</v>
      </c>
      <c r="S427" s="80" t="str">
        <f>REPLACE(INDEX(GroupVertices[Group],MATCH(Edges[[#This Row],[Vertex 1]],GroupVertices[Vertex],0)),1,1,"")</f>
        <v>4</v>
      </c>
      <c r="T427" s="80" t="str">
        <f>REPLACE(INDEX(GroupVertices[Group],MATCH(Edges[[#This Row],[Vertex 2]],GroupVertices[Vertex],0)),1,1,"")</f>
        <v>3</v>
      </c>
      <c r="U427" s="34"/>
      <c r="V427" s="34"/>
      <c r="W427" s="34"/>
      <c r="X427" s="34"/>
      <c r="Y427" s="34"/>
      <c r="Z427" s="34"/>
      <c r="AA427" s="34"/>
      <c r="AB427" s="34"/>
      <c r="AC427" s="34"/>
    </row>
    <row r="428" spans="1:29" ht="15">
      <c r="A428" s="66" t="s">
        <v>250</v>
      </c>
      <c r="B428" s="66" t="s">
        <v>217</v>
      </c>
      <c r="C428" s="67" t="s">
        <v>1503</v>
      </c>
      <c r="D428" s="68">
        <v>10</v>
      </c>
      <c r="E428" s="69"/>
      <c r="F428" s="70">
        <v>20</v>
      </c>
      <c r="G428" s="67"/>
      <c r="H428" s="71"/>
      <c r="I428" s="72"/>
      <c r="J428" s="72"/>
      <c r="K428" s="34" t="s">
        <v>65</v>
      </c>
      <c r="L428" s="79">
        <v>428</v>
      </c>
      <c r="M428" s="79"/>
      <c r="N428" s="74"/>
      <c r="O428" s="81" t="s">
        <v>283</v>
      </c>
      <c r="P428" s="81" t="s">
        <v>284</v>
      </c>
      <c r="Q428" s="81" t="s">
        <v>285</v>
      </c>
      <c r="R428">
        <v>2</v>
      </c>
      <c r="S428" s="80" t="str">
        <f>REPLACE(INDEX(GroupVertices[Group],MATCH(Edges[[#This Row],[Vertex 1]],GroupVertices[Vertex],0)),1,1,"")</f>
        <v>4</v>
      </c>
      <c r="T428" s="80" t="str">
        <f>REPLACE(INDEX(GroupVertices[Group],MATCH(Edges[[#This Row],[Vertex 2]],GroupVertices[Vertex],0)),1,1,"")</f>
        <v>3</v>
      </c>
      <c r="U428" s="34"/>
      <c r="V428" s="34"/>
      <c r="W428" s="34"/>
      <c r="X428" s="34"/>
      <c r="Y428" s="34"/>
      <c r="Z428" s="34"/>
      <c r="AA428" s="34"/>
      <c r="AB428" s="34"/>
      <c r="AC428" s="34"/>
    </row>
    <row r="429" spans="1:29" ht="15">
      <c r="A429" s="66" t="s">
        <v>251</v>
      </c>
      <c r="B429" s="66" t="s">
        <v>217</v>
      </c>
      <c r="C429" s="67" t="s">
        <v>1503</v>
      </c>
      <c r="D429" s="68">
        <v>10</v>
      </c>
      <c r="E429" s="69"/>
      <c r="F429" s="70">
        <v>20</v>
      </c>
      <c r="G429" s="67"/>
      <c r="H429" s="71"/>
      <c r="I429" s="72"/>
      <c r="J429" s="72"/>
      <c r="K429" s="34" t="s">
        <v>65</v>
      </c>
      <c r="L429" s="79">
        <v>429</v>
      </c>
      <c r="M429" s="79"/>
      <c r="N429" s="74"/>
      <c r="O429" s="81" t="s">
        <v>283</v>
      </c>
      <c r="P429" s="81" t="s">
        <v>284</v>
      </c>
      <c r="Q429" s="81" t="s">
        <v>286</v>
      </c>
      <c r="R429">
        <v>2</v>
      </c>
      <c r="S429" s="80" t="str">
        <f>REPLACE(INDEX(GroupVertices[Group],MATCH(Edges[[#This Row],[Vertex 1]],GroupVertices[Vertex],0)),1,1,"")</f>
        <v>4</v>
      </c>
      <c r="T429" s="80" t="str">
        <f>REPLACE(INDEX(GroupVertices[Group],MATCH(Edges[[#This Row],[Vertex 2]],GroupVertices[Vertex],0)),1,1,"")</f>
        <v>3</v>
      </c>
      <c r="U429" s="34"/>
      <c r="V429" s="34"/>
      <c r="W429" s="34"/>
      <c r="X429" s="34"/>
      <c r="Y429" s="34"/>
      <c r="Z429" s="34"/>
      <c r="AA429" s="34"/>
      <c r="AB429" s="34"/>
      <c r="AC429" s="34"/>
    </row>
    <row r="430" spans="1:29" ht="15">
      <c r="A430" s="66" t="s">
        <v>251</v>
      </c>
      <c r="B430" s="66" t="s">
        <v>217</v>
      </c>
      <c r="C430" s="67" t="s">
        <v>1503</v>
      </c>
      <c r="D430" s="68">
        <v>10</v>
      </c>
      <c r="E430" s="69"/>
      <c r="F430" s="70">
        <v>20</v>
      </c>
      <c r="G430" s="67"/>
      <c r="H430" s="71"/>
      <c r="I430" s="72"/>
      <c r="J430" s="72"/>
      <c r="K430" s="34" t="s">
        <v>65</v>
      </c>
      <c r="L430" s="79">
        <v>430</v>
      </c>
      <c r="M430" s="79"/>
      <c r="N430" s="74"/>
      <c r="O430" s="81" t="s">
        <v>283</v>
      </c>
      <c r="P430" s="81" t="s">
        <v>284</v>
      </c>
      <c r="Q430" s="81" t="s">
        <v>287</v>
      </c>
      <c r="R430">
        <v>2</v>
      </c>
      <c r="S430" s="80" t="str">
        <f>REPLACE(INDEX(GroupVertices[Group],MATCH(Edges[[#This Row],[Vertex 1]],GroupVertices[Vertex],0)),1,1,"")</f>
        <v>4</v>
      </c>
      <c r="T430" s="80" t="str">
        <f>REPLACE(INDEX(GroupVertices[Group],MATCH(Edges[[#This Row],[Vertex 2]],GroupVertices[Vertex],0)),1,1,"")</f>
        <v>3</v>
      </c>
      <c r="U430" s="34"/>
      <c r="V430" s="34"/>
      <c r="W430" s="34"/>
      <c r="X430" s="34"/>
      <c r="Y430" s="34"/>
      <c r="Z430" s="34"/>
      <c r="AA430" s="34"/>
      <c r="AB430" s="34"/>
      <c r="AC430" s="34"/>
    </row>
    <row r="431" spans="1:29" ht="15">
      <c r="A431" s="66" t="s">
        <v>252</v>
      </c>
      <c r="B431" s="66" t="s">
        <v>217</v>
      </c>
      <c r="C431" s="67" t="s">
        <v>1502</v>
      </c>
      <c r="D431" s="68">
        <v>3</v>
      </c>
      <c r="E431" s="69"/>
      <c r="F431" s="70">
        <v>50</v>
      </c>
      <c r="G431" s="67"/>
      <c r="H431" s="71"/>
      <c r="I431" s="72"/>
      <c r="J431" s="72"/>
      <c r="K431" s="34" t="s">
        <v>65</v>
      </c>
      <c r="L431" s="79">
        <v>431</v>
      </c>
      <c r="M431" s="79"/>
      <c r="N431" s="74"/>
      <c r="O431" s="81" t="s">
        <v>283</v>
      </c>
      <c r="P431" s="81" t="s">
        <v>284</v>
      </c>
      <c r="Q431" s="81" t="s">
        <v>287</v>
      </c>
      <c r="R431">
        <v>1</v>
      </c>
      <c r="S431" s="80" t="str">
        <f>REPLACE(INDEX(GroupVertices[Group],MATCH(Edges[[#This Row],[Vertex 1]],GroupVertices[Vertex],0)),1,1,"")</f>
        <v>4</v>
      </c>
      <c r="T431" s="80" t="str">
        <f>REPLACE(INDEX(GroupVertices[Group],MATCH(Edges[[#This Row],[Vertex 2]],GroupVertices[Vertex],0)),1,1,"")</f>
        <v>3</v>
      </c>
      <c r="U431" s="34"/>
      <c r="V431" s="34"/>
      <c r="W431" s="34"/>
      <c r="X431" s="34"/>
      <c r="Y431" s="34"/>
      <c r="Z431" s="34"/>
      <c r="AA431" s="34"/>
      <c r="AB431" s="34"/>
      <c r="AC431" s="34"/>
    </row>
    <row r="432" spans="1:29" ht="15">
      <c r="A432" s="66" t="s">
        <v>246</v>
      </c>
      <c r="B432" s="66" t="s">
        <v>217</v>
      </c>
      <c r="C432" s="67" t="s">
        <v>1502</v>
      </c>
      <c r="D432" s="68">
        <v>3</v>
      </c>
      <c r="E432" s="69"/>
      <c r="F432" s="70">
        <v>50</v>
      </c>
      <c r="G432" s="67"/>
      <c r="H432" s="71"/>
      <c r="I432" s="72"/>
      <c r="J432" s="72"/>
      <c r="K432" s="34" t="s">
        <v>65</v>
      </c>
      <c r="L432" s="79">
        <v>432</v>
      </c>
      <c r="M432" s="79"/>
      <c r="N432" s="74"/>
      <c r="O432" s="81" t="s">
        <v>283</v>
      </c>
      <c r="P432" s="81" t="s">
        <v>284</v>
      </c>
      <c r="Q432" s="81" t="s">
        <v>287</v>
      </c>
      <c r="R432">
        <v>1</v>
      </c>
      <c r="S432" s="80" t="str">
        <f>REPLACE(INDEX(GroupVertices[Group],MATCH(Edges[[#This Row],[Vertex 1]],GroupVertices[Vertex],0)),1,1,"")</f>
        <v>4</v>
      </c>
      <c r="T432" s="80" t="str">
        <f>REPLACE(INDEX(GroupVertices[Group],MATCH(Edges[[#This Row],[Vertex 2]],GroupVertices[Vertex],0)),1,1,"")</f>
        <v>3</v>
      </c>
      <c r="U432" s="34"/>
      <c r="V432" s="34"/>
      <c r="W432" s="34"/>
      <c r="X432" s="34"/>
      <c r="Y432" s="34"/>
      <c r="Z432" s="34"/>
      <c r="AA432" s="34"/>
      <c r="AB432" s="34"/>
      <c r="AC432" s="34"/>
    </row>
    <row r="433" spans="1:29" ht="15">
      <c r="A433" s="66" t="s">
        <v>247</v>
      </c>
      <c r="B433" s="66" t="s">
        <v>217</v>
      </c>
      <c r="C433" s="67" t="s">
        <v>1502</v>
      </c>
      <c r="D433" s="68">
        <v>3</v>
      </c>
      <c r="E433" s="69"/>
      <c r="F433" s="70">
        <v>50</v>
      </c>
      <c r="G433" s="67"/>
      <c r="H433" s="71"/>
      <c r="I433" s="72"/>
      <c r="J433" s="72"/>
      <c r="K433" s="34" t="s">
        <v>66</v>
      </c>
      <c r="L433" s="79">
        <v>433</v>
      </c>
      <c r="M433" s="79"/>
      <c r="N433" s="74"/>
      <c r="O433" s="81" t="s">
        <v>283</v>
      </c>
      <c r="P433" s="81" t="s">
        <v>284</v>
      </c>
      <c r="Q433" s="81" t="s">
        <v>287</v>
      </c>
      <c r="R433">
        <v>1</v>
      </c>
      <c r="S433" s="80" t="str">
        <f>REPLACE(INDEX(GroupVertices[Group],MATCH(Edges[[#This Row],[Vertex 1]],GroupVertices[Vertex],0)),1,1,"")</f>
        <v>4</v>
      </c>
      <c r="T433" s="80" t="str">
        <f>REPLACE(INDEX(GroupVertices[Group],MATCH(Edges[[#This Row],[Vertex 2]],GroupVertices[Vertex],0)),1,1,"")</f>
        <v>3</v>
      </c>
      <c r="U433" s="34"/>
      <c r="V433" s="34"/>
      <c r="W433" s="34"/>
      <c r="X433" s="34"/>
      <c r="Y433" s="34"/>
      <c r="Z433" s="34"/>
      <c r="AA433" s="34"/>
      <c r="AB433" s="34"/>
      <c r="AC433" s="34"/>
    </row>
    <row r="434" spans="1:29" ht="15">
      <c r="A434" s="66" t="s">
        <v>250</v>
      </c>
      <c r="B434" s="66" t="s">
        <v>217</v>
      </c>
      <c r="C434" s="67" t="s">
        <v>1503</v>
      </c>
      <c r="D434" s="68">
        <v>10</v>
      </c>
      <c r="E434" s="69"/>
      <c r="F434" s="70">
        <v>20</v>
      </c>
      <c r="G434" s="67"/>
      <c r="H434" s="71"/>
      <c r="I434" s="72"/>
      <c r="J434" s="72"/>
      <c r="K434" s="34" t="s">
        <v>65</v>
      </c>
      <c r="L434" s="79">
        <v>434</v>
      </c>
      <c r="M434" s="79"/>
      <c r="N434" s="74"/>
      <c r="O434" s="81" t="s">
        <v>283</v>
      </c>
      <c r="P434" s="81" t="s">
        <v>284</v>
      </c>
      <c r="Q434" s="81" t="s">
        <v>287</v>
      </c>
      <c r="R434">
        <v>2</v>
      </c>
      <c r="S434" s="80" t="str">
        <f>REPLACE(INDEX(GroupVertices[Group],MATCH(Edges[[#This Row],[Vertex 1]],GroupVertices[Vertex],0)),1,1,"")</f>
        <v>4</v>
      </c>
      <c r="T434" s="80" t="str">
        <f>REPLACE(INDEX(GroupVertices[Group],MATCH(Edges[[#This Row],[Vertex 2]],GroupVertices[Vertex],0)),1,1,"")</f>
        <v>3</v>
      </c>
      <c r="U434" s="34"/>
      <c r="V434" s="34"/>
      <c r="W434" s="34"/>
      <c r="X434" s="34"/>
      <c r="Y434" s="34"/>
      <c r="Z434" s="34"/>
      <c r="AA434" s="34"/>
      <c r="AB434" s="34"/>
      <c r="AC434" s="34"/>
    </row>
    <row r="435" spans="1:29" ht="15">
      <c r="A435" s="66" t="s">
        <v>253</v>
      </c>
      <c r="B435" s="66" t="s">
        <v>217</v>
      </c>
      <c r="C435" s="67" t="s">
        <v>1502</v>
      </c>
      <c r="D435" s="68">
        <v>3</v>
      </c>
      <c r="E435" s="69"/>
      <c r="F435" s="70">
        <v>50</v>
      </c>
      <c r="G435" s="67"/>
      <c r="H435" s="71"/>
      <c r="I435" s="72"/>
      <c r="J435" s="72"/>
      <c r="K435" s="34" t="s">
        <v>65</v>
      </c>
      <c r="L435" s="79">
        <v>435</v>
      </c>
      <c r="M435" s="79"/>
      <c r="N435" s="74"/>
      <c r="O435" s="81" t="s">
        <v>283</v>
      </c>
      <c r="P435" s="81" t="s">
        <v>284</v>
      </c>
      <c r="Q435" s="81" t="s">
        <v>287</v>
      </c>
      <c r="R435">
        <v>1</v>
      </c>
      <c r="S435" s="80" t="str">
        <f>REPLACE(INDEX(GroupVertices[Group],MATCH(Edges[[#This Row],[Vertex 1]],GroupVertices[Vertex],0)),1,1,"")</f>
        <v>4</v>
      </c>
      <c r="T435" s="80" t="str">
        <f>REPLACE(INDEX(GroupVertices[Group],MATCH(Edges[[#This Row],[Vertex 2]],GroupVertices[Vertex],0)),1,1,"")</f>
        <v>3</v>
      </c>
      <c r="U435" s="34"/>
      <c r="V435" s="34"/>
      <c r="W435" s="34"/>
      <c r="X435" s="34"/>
      <c r="Y435" s="34"/>
      <c r="Z435" s="34"/>
      <c r="AA435" s="34"/>
      <c r="AB435" s="34"/>
      <c r="AC435" s="34"/>
    </row>
    <row r="436" spans="1:29" ht="15">
      <c r="A436" s="66" t="s">
        <v>254</v>
      </c>
      <c r="B436" s="66" t="s">
        <v>217</v>
      </c>
      <c r="C436" s="67" t="s">
        <v>1502</v>
      </c>
      <c r="D436" s="68">
        <v>3</v>
      </c>
      <c r="E436" s="69"/>
      <c r="F436" s="70">
        <v>50</v>
      </c>
      <c r="G436" s="67"/>
      <c r="H436" s="71"/>
      <c r="I436" s="72"/>
      <c r="J436" s="72"/>
      <c r="K436" s="34" t="s">
        <v>65</v>
      </c>
      <c r="L436" s="79">
        <v>436</v>
      </c>
      <c r="M436" s="79"/>
      <c r="N436" s="74"/>
      <c r="O436" s="81" t="s">
        <v>283</v>
      </c>
      <c r="P436" s="81" t="s">
        <v>284</v>
      </c>
      <c r="Q436" s="81" t="s">
        <v>287</v>
      </c>
      <c r="R436">
        <v>1</v>
      </c>
      <c r="S436" s="80" t="str">
        <f>REPLACE(INDEX(GroupVertices[Group],MATCH(Edges[[#This Row],[Vertex 1]],GroupVertices[Vertex],0)),1,1,"")</f>
        <v>4</v>
      </c>
      <c r="T436" s="80" t="str">
        <f>REPLACE(INDEX(GroupVertices[Group],MATCH(Edges[[#This Row],[Vertex 2]],GroupVertices[Vertex],0)),1,1,"")</f>
        <v>3</v>
      </c>
      <c r="U436" s="34"/>
      <c r="V436" s="34"/>
      <c r="W436" s="34"/>
      <c r="X436" s="34"/>
      <c r="Y436" s="34"/>
      <c r="Z436" s="34"/>
      <c r="AA436" s="34"/>
      <c r="AB436" s="34"/>
      <c r="AC436" s="34"/>
    </row>
    <row r="437" spans="1:29" ht="15">
      <c r="A437" s="66" t="s">
        <v>206</v>
      </c>
      <c r="B437" s="66" t="s">
        <v>217</v>
      </c>
      <c r="C437" s="67" t="s">
        <v>1503</v>
      </c>
      <c r="D437" s="68">
        <v>10</v>
      </c>
      <c r="E437" s="69"/>
      <c r="F437" s="70">
        <v>20</v>
      </c>
      <c r="G437" s="67"/>
      <c r="H437" s="71"/>
      <c r="I437" s="72"/>
      <c r="J437" s="72"/>
      <c r="K437" s="34" t="s">
        <v>66</v>
      </c>
      <c r="L437" s="79">
        <v>437</v>
      </c>
      <c r="M437" s="79"/>
      <c r="N437" s="74"/>
      <c r="O437" s="81" t="s">
        <v>283</v>
      </c>
      <c r="P437" s="81" t="s">
        <v>284</v>
      </c>
      <c r="Q437" s="81" t="s">
        <v>288</v>
      </c>
      <c r="R437">
        <v>3</v>
      </c>
      <c r="S437" s="80" t="str">
        <f>REPLACE(INDEX(GroupVertices[Group],MATCH(Edges[[#This Row],[Vertex 1]],GroupVertices[Vertex],0)),1,1,"")</f>
        <v>4</v>
      </c>
      <c r="T437" s="80" t="str">
        <f>REPLACE(INDEX(GroupVertices[Group],MATCH(Edges[[#This Row],[Vertex 2]],GroupVertices[Vertex],0)),1,1,"")</f>
        <v>3</v>
      </c>
      <c r="U437" s="34"/>
      <c r="V437" s="34"/>
      <c r="W437" s="34"/>
      <c r="X437" s="34"/>
      <c r="Y437" s="34"/>
      <c r="Z437" s="34"/>
      <c r="AA437" s="34"/>
      <c r="AB437" s="34"/>
      <c r="AC437" s="34"/>
    </row>
    <row r="438" spans="1:29" ht="15">
      <c r="A438" s="66" t="s">
        <v>205</v>
      </c>
      <c r="B438" s="66" t="s">
        <v>235</v>
      </c>
      <c r="C438" s="67" t="s">
        <v>1503</v>
      </c>
      <c r="D438" s="68">
        <v>10</v>
      </c>
      <c r="E438" s="69"/>
      <c r="F438" s="70">
        <v>20</v>
      </c>
      <c r="G438" s="67"/>
      <c r="H438" s="71"/>
      <c r="I438" s="72"/>
      <c r="J438" s="72"/>
      <c r="K438" s="34" t="s">
        <v>66</v>
      </c>
      <c r="L438" s="79">
        <v>438</v>
      </c>
      <c r="M438" s="79"/>
      <c r="N438" s="74"/>
      <c r="O438" s="81" t="s">
        <v>283</v>
      </c>
      <c r="P438" s="81" t="s">
        <v>284</v>
      </c>
      <c r="Q438" s="81" t="s">
        <v>285</v>
      </c>
      <c r="R438">
        <v>2</v>
      </c>
      <c r="S438" s="80" t="str">
        <f>REPLACE(INDEX(GroupVertices[Group],MATCH(Edges[[#This Row],[Vertex 1]],GroupVertices[Vertex],0)),1,1,"")</f>
        <v>3</v>
      </c>
      <c r="T438" s="80" t="str">
        <f>REPLACE(INDEX(GroupVertices[Group],MATCH(Edges[[#This Row],[Vertex 2]],GroupVertices[Vertex],0)),1,1,"")</f>
        <v>2</v>
      </c>
      <c r="U438" s="34"/>
      <c r="V438" s="34"/>
      <c r="W438" s="34"/>
      <c r="X438" s="34"/>
      <c r="Y438" s="34"/>
      <c r="Z438" s="34"/>
      <c r="AA438" s="34"/>
      <c r="AB438" s="34"/>
      <c r="AC438" s="34"/>
    </row>
    <row r="439" spans="1:29" ht="15">
      <c r="A439" s="66" t="s">
        <v>206</v>
      </c>
      <c r="B439" s="66" t="s">
        <v>205</v>
      </c>
      <c r="C439" s="67" t="s">
        <v>1503</v>
      </c>
      <c r="D439" s="68">
        <v>10</v>
      </c>
      <c r="E439" s="69"/>
      <c r="F439" s="70">
        <v>20</v>
      </c>
      <c r="G439" s="67"/>
      <c r="H439" s="71"/>
      <c r="I439" s="72"/>
      <c r="J439" s="72"/>
      <c r="K439" s="34" t="s">
        <v>66</v>
      </c>
      <c r="L439" s="79">
        <v>439</v>
      </c>
      <c r="M439" s="79"/>
      <c r="N439" s="74"/>
      <c r="O439" s="81" t="s">
        <v>283</v>
      </c>
      <c r="P439" s="81" t="s">
        <v>284</v>
      </c>
      <c r="Q439" s="81" t="s">
        <v>285</v>
      </c>
      <c r="R439">
        <v>3</v>
      </c>
      <c r="S439" s="80" t="str">
        <f>REPLACE(INDEX(GroupVertices[Group],MATCH(Edges[[#This Row],[Vertex 1]],GroupVertices[Vertex],0)),1,1,"")</f>
        <v>4</v>
      </c>
      <c r="T439" s="80" t="str">
        <f>REPLACE(INDEX(GroupVertices[Group],MATCH(Edges[[#This Row],[Vertex 2]],GroupVertices[Vertex],0)),1,1,"")</f>
        <v>3</v>
      </c>
      <c r="U439" s="34"/>
      <c r="V439" s="34"/>
      <c r="W439" s="34"/>
      <c r="X439" s="34"/>
      <c r="Y439" s="34"/>
      <c r="Z439" s="34"/>
      <c r="AA439" s="34"/>
      <c r="AB439" s="34"/>
      <c r="AC439" s="34"/>
    </row>
    <row r="440" spans="1:29" ht="15">
      <c r="A440" s="66" t="s">
        <v>205</v>
      </c>
      <c r="B440" s="66" t="s">
        <v>206</v>
      </c>
      <c r="C440" s="67" t="s">
        <v>1502</v>
      </c>
      <c r="D440" s="68">
        <v>3</v>
      </c>
      <c r="E440" s="69"/>
      <c r="F440" s="70">
        <v>50</v>
      </c>
      <c r="G440" s="67"/>
      <c r="H440" s="71"/>
      <c r="I440" s="72"/>
      <c r="J440" s="72"/>
      <c r="K440" s="34" t="s">
        <v>66</v>
      </c>
      <c r="L440" s="79">
        <v>440</v>
      </c>
      <c r="M440" s="79"/>
      <c r="N440" s="74"/>
      <c r="O440" s="81" t="s">
        <v>283</v>
      </c>
      <c r="P440" s="81" t="s">
        <v>284</v>
      </c>
      <c r="Q440" s="81" t="s">
        <v>285</v>
      </c>
      <c r="R440">
        <v>1</v>
      </c>
      <c r="S440" s="80" t="str">
        <f>REPLACE(INDEX(GroupVertices[Group],MATCH(Edges[[#This Row],[Vertex 1]],GroupVertices[Vertex],0)),1,1,"")</f>
        <v>3</v>
      </c>
      <c r="T440" s="80" t="str">
        <f>REPLACE(INDEX(GroupVertices[Group],MATCH(Edges[[#This Row],[Vertex 2]],GroupVertices[Vertex],0)),1,1,"")</f>
        <v>4</v>
      </c>
      <c r="U440" s="34"/>
      <c r="V440" s="34"/>
      <c r="W440" s="34"/>
      <c r="X440" s="34"/>
      <c r="Y440" s="34"/>
      <c r="Z440" s="34"/>
      <c r="AA440" s="34"/>
      <c r="AB440" s="34"/>
      <c r="AC440" s="34"/>
    </row>
    <row r="441" spans="1:29" ht="15">
      <c r="A441" s="66" t="s">
        <v>235</v>
      </c>
      <c r="B441" s="66" t="s">
        <v>205</v>
      </c>
      <c r="C441" s="67" t="s">
        <v>1503</v>
      </c>
      <c r="D441" s="68">
        <v>10</v>
      </c>
      <c r="E441" s="69"/>
      <c r="F441" s="70">
        <v>20</v>
      </c>
      <c r="G441" s="67"/>
      <c r="H441" s="71"/>
      <c r="I441" s="72"/>
      <c r="J441" s="72"/>
      <c r="K441" s="34" t="s">
        <v>66</v>
      </c>
      <c r="L441" s="79">
        <v>441</v>
      </c>
      <c r="M441" s="79"/>
      <c r="N441" s="74"/>
      <c r="O441" s="81" t="s">
        <v>283</v>
      </c>
      <c r="P441" s="81" t="s">
        <v>284</v>
      </c>
      <c r="Q441" s="81" t="s">
        <v>286</v>
      </c>
      <c r="R441">
        <v>2</v>
      </c>
      <c r="S441" s="80" t="str">
        <f>REPLACE(INDEX(GroupVertices[Group],MATCH(Edges[[#This Row],[Vertex 1]],GroupVertices[Vertex],0)),1,1,"")</f>
        <v>2</v>
      </c>
      <c r="T441" s="80" t="str">
        <f>REPLACE(INDEX(GroupVertices[Group],MATCH(Edges[[#This Row],[Vertex 2]],GroupVertices[Vertex],0)),1,1,"")</f>
        <v>3</v>
      </c>
      <c r="U441" s="34"/>
      <c r="V441" s="34"/>
      <c r="W441" s="34"/>
      <c r="X441" s="34"/>
      <c r="Y441" s="34"/>
      <c r="Z441" s="34"/>
      <c r="AA441" s="34"/>
      <c r="AB441" s="34"/>
      <c r="AC441" s="34"/>
    </row>
    <row r="442" spans="1:29" ht="15">
      <c r="A442" s="66" t="s">
        <v>235</v>
      </c>
      <c r="B442" s="66" t="s">
        <v>205</v>
      </c>
      <c r="C442" s="67" t="s">
        <v>1503</v>
      </c>
      <c r="D442" s="68">
        <v>10</v>
      </c>
      <c r="E442" s="69"/>
      <c r="F442" s="70">
        <v>20</v>
      </c>
      <c r="G442" s="67"/>
      <c r="H442" s="71"/>
      <c r="I442" s="72"/>
      <c r="J442" s="72"/>
      <c r="K442" s="34" t="s">
        <v>66</v>
      </c>
      <c r="L442" s="79">
        <v>442</v>
      </c>
      <c r="M442" s="79"/>
      <c r="N442" s="74"/>
      <c r="O442" s="81" t="s">
        <v>283</v>
      </c>
      <c r="P442" s="81" t="s">
        <v>284</v>
      </c>
      <c r="Q442" s="81" t="s">
        <v>287</v>
      </c>
      <c r="R442">
        <v>2</v>
      </c>
      <c r="S442" s="80" t="str">
        <f>REPLACE(INDEX(GroupVertices[Group],MATCH(Edges[[#This Row],[Vertex 1]],GroupVertices[Vertex],0)),1,1,"")</f>
        <v>2</v>
      </c>
      <c r="T442" s="80" t="str">
        <f>REPLACE(INDEX(GroupVertices[Group],MATCH(Edges[[#This Row],[Vertex 2]],GroupVertices[Vertex],0)),1,1,"")</f>
        <v>3</v>
      </c>
      <c r="U442" s="34"/>
      <c r="V442" s="34"/>
      <c r="W442" s="34"/>
      <c r="X442" s="34"/>
      <c r="Y442" s="34"/>
      <c r="Z442" s="34"/>
      <c r="AA442" s="34"/>
      <c r="AB442" s="34"/>
      <c r="AC442" s="34"/>
    </row>
    <row r="443" spans="1:29" ht="15">
      <c r="A443" s="66" t="s">
        <v>205</v>
      </c>
      <c r="B443" s="66" t="s">
        <v>235</v>
      </c>
      <c r="C443" s="67" t="s">
        <v>1503</v>
      </c>
      <c r="D443" s="68">
        <v>10</v>
      </c>
      <c r="E443" s="69"/>
      <c r="F443" s="70">
        <v>20</v>
      </c>
      <c r="G443" s="67"/>
      <c r="H443" s="71"/>
      <c r="I443" s="72"/>
      <c r="J443" s="72"/>
      <c r="K443" s="34" t="s">
        <v>66</v>
      </c>
      <c r="L443" s="79">
        <v>443</v>
      </c>
      <c r="M443" s="79"/>
      <c r="N443" s="74"/>
      <c r="O443" s="81" t="s">
        <v>283</v>
      </c>
      <c r="P443" s="81" t="s">
        <v>284</v>
      </c>
      <c r="Q443" s="81" t="s">
        <v>285</v>
      </c>
      <c r="R443">
        <v>2</v>
      </c>
      <c r="S443" s="80" t="str">
        <f>REPLACE(INDEX(GroupVertices[Group],MATCH(Edges[[#This Row],[Vertex 1]],GroupVertices[Vertex],0)),1,1,"")</f>
        <v>3</v>
      </c>
      <c r="T443" s="80" t="str">
        <f>REPLACE(INDEX(GroupVertices[Group],MATCH(Edges[[#This Row],[Vertex 2]],GroupVertices[Vertex],0)),1,1,"")</f>
        <v>2</v>
      </c>
      <c r="U443" s="34"/>
      <c r="V443" s="34"/>
      <c r="W443" s="34"/>
      <c r="X443" s="34"/>
      <c r="Y443" s="34"/>
      <c r="Z443" s="34"/>
      <c r="AA443" s="34"/>
      <c r="AB443" s="34"/>
      <c r="AC443" s="34"/>
    </row>
    <row r="444" spans="1:29" ht="15">
      <c r="A444" s="66" t="s">
        <v>206</v>
      </c>
      <c r="B444" s="66" t="s">
        <v>205</v>
      </c>
      <c r="C444" s="67" t="s">
        <v>1503</v>
      </c>
      <c r="D444" s="68">
        <v>10</v>
      </c>
      <c r="E444" s="69"/>
      <c r="F444" s="70">
        <v>20</v>
      </c>
      <c r="G444" s="67"/>
      <c r="H444" s="71"/>
      <c r="I444" s="72"/>
      <c r="J444" s="72"/>
      <c r="K444" s="34" t="s">
        <v>66</v>
      </c>
      <c r="L444" s="79">
        <v>444</v>
      </c>
      <c r="M444" s="79"/>
      <c r="N444" s="74"/>
      <c r="O444" s="81" t="s">
        <v>283</v>
      </c>
      <c r="P444" s="81" t="s">
        <v>284</v>
      </c>
      <c r="Q444" s="81" t="s">
        <v>285</v>
      </c>
      <c r="R444">
        <v>3</v>
      </c>
      <c r="S444" s="80" t="str">
        <f>REPLACE(INDEX(GroupVertices[Group],MATCH(Edges[[#This Row],[Vertex 1]],GroupVertices[Vertex],0)),1,1,"")</f>
        <v>4</v>
      </c>
      <c r="T444" s="80" t="str">
        <f>REPLACE(INDEX(GroupVertices[Group],MATCH(Edges[[#This Row],[Vertex 2]],GroupVertices[Vertex],0)),1,1,"")</f>
        <v>3</v>
      </c>
      <c r="U444" s="34"/>
      <c r="V444" s="34"/>
      <c r="W444" s="34"/>
      <c r="X444" s="34"/>
      <c r="Y444" s="34"/>
      <c r="Z444" s="34"/>
      <c r="AA444" s="34"/>
      <c r="AB444" s="34"/>
      <c r="AC444" s="34"/>
    </row>
    <row r="445" spans="1:29" ht="15">
      <c r="A445" s="66" t="s">
        <v>251</v>
      </c>
      <c r="B445" s="66" t="s">
        <v>205</v>
      </c>
      <c r="C445" s="67" t="s">
        <v>1503</v>
      </c>
      <c r="D445" s="68">
        <v>10</v>
      </c>
      <c r="E445" s="69"/>
      <c r="F445" s="70">
        <v>20</v>
      </c>
      <c r="G445" s="67"/>
      <c r="H445" s="71"/>
      <c r="I445" s="72"/>
      <c r="J445" s="72"/>
      <c r="K445" s="34" t="s">
        <v>65</v>
      </c>
      <c r="L445" s="79">
        <v>445</v>
      </c>
      <c r="M445" s="79"/>
      <c r="N445" s="74"/>
      <c r="O445" s="81" t="s">
        <v>283</v>
      </c>
      <c r="P445" s="81" t="s">
        <v>284</v>
      </c>
      <c r="Q445" s="81" t="s">
        <v>286</v>
      </c>
      <c r="R445">
        <v>2</v>
      </c>
      <c r="S445" s="80" t="str">
        <f>REPLACE(INDEX(GroupVertices[Group],MATCH(Edges[[#This Row],[Vertex 1]],GroupVertices[Vertex],0)),1,1,"")</f>
        <v>4</v>
      </c>
      <c r="T445" s="80" t="str">
        <f>REPLACE(INDEX(GroupVertices[Group],MATCH(Edges[[#This Row],[Vertex 2]],GroupVertices[Vertex],0)),1,1,"")</f>
        <v>3</v>
      </c>
      <c r="U445" s="34"/>
      <c r="V445" s="34"/>
      <c r="W445" s="34"/>
      <c r="X445" s="34"/>
      <c r="Y445" s="34"/>
      <c r="Z445" s="34"/>
      <c r="AA445" s="34"/>
      <c r="AB445" s="34"/>
      <c r="AC445" s="34"/>
    </row>
    <row r="446" spans="1:29" ht="15">
      <c r="A446" s="66" t="s">
        <v>251</v>
      </c>
      <c r="B446" s="66" t="s">
        <v>205</v>
      </c>
      <c r="C446" s="67" t="s">
        <v>1503</v>
      </c>
      <c r="D446" s="68">
        <v>10</v>
      </c>
      <c r="E446" s="69"/>
      <c r="F446" s="70">
        <v>20</v>
      </c>
      <c r="G446" s="67"/>
      <c r="H446" s="71"/>
      <c r="I446" s="72"/>
      <c r="J446" s="72"/>
      <c r="K446" s="34" t="s">
        <v>65</v>
      </c>
      <c r="L446" s="79">
        <v>446</v>
      </c>
      <c r="M446" s="79"/>
      <c r="N446" s="74"/>
      <c r="O446" s="81" t="s">
        <v>283</v>
      </c>
      <c r="P446" s="81" t="s">
        <v>284</v>
      </c>
      <c r="Q446" s="81" t="s">
        <v>287</v>
      </c>
      <c r="R446">
        <v>2</v>
      </c>
      <c r="S446" s="80" t="str">
        <f>REPLACE(INDEX(GroupVertices[Group],MATCH(Edges[[#This Row],[Vertex 1]],GroupVertices[Vertex],0)),1,1,"")</f>
        <v>4</v>
      </c>
      <c r="T446" s="80" t="str">
        <f>REPLACE(INDEX(GroupVertices[Group],MATCH(Edges[[#This Row],[Vertex 2]],GroupVertices[Vertex],0)),1,1,"")</f>
        <v>3</v>
      </c>
      <c r="U446" s="34"/>
      <c r="V446" s="34"/>
      <c r="W446" s="34"/>
      <c r="X446" s="34"/>
      <c r="Y446" s="34"/>
      <c r="Z446" s="34"/>
      <c r="AA446" s="34"/>
      <c r="AB446" s="34"/>
      <c r="AC446" s="34"/>
    </row>
    <row r="447" spans="1:29" ht="15">
      <c r="A447" s="66" t="s">
        <v>206</v>
      </c>
      <c r="B447" s="66" t="s">
        <v>205</v>
      </c>
      <c r="C447" s="67" t="s">
        <v>1503</v>
      </c>
      <c r="D447" s="68">
        <v>10</v>
      </c>
      <c r="E447" s="69"/>
      <c r="F447" s="70">
        <v>20</v>
      </c>
      <c r="G447" s="67"/>
      <c r="H447" s="71"/>
      <c r="I447" s="72"/>
      <c r="J447" s="72"/>
      <c r="K447" s="34" t="s">
        <v>66</v>
      </c>
      <c r="L447" s="79">
        <v>447</v>
      </c>
      <c r="M447" s="79"/>
      <c r="N447" s="74"/>
      <c r="O447" s="81" t="s">
        <v>283</v>
      </c>
      <c r="P447" s="81" t="s">
        <v>284</v>
      </c>
      <c r="Q447" s="81" t="s">
        <v>288</v>
      </c>
      <c r="R447">
        <v>3</v>
      </c>
      <c r="S447" s="80" t="str">
        <f>REPLACE(INDEX(GroupVertices[Group],MATCH(Edges[[#This Row],[Vertex 1]],GroupVertices[Vertex],0)),1,1,"")</f>
        <v>4</v>
      </c>
      <c r="T447" s="80" t="str">
        <f>REPLACE(INDEX(GroupVertices[Group],MATCH(Edges[[#This Row],[Vertex 2]],GroupVertices[Vertex],0)),1,1,"")</f>
        <v>3</v>
      </c>
      <c r="U447" s="34"/>
      <c r="V447" s="34"/>
      <c r="W447" s="34"/>
      <c r="X447" s="34"/>
      <c r="Y447" s="34"/>
      <c r="Z447" s="34"/>
      <c r="AA447" s="34"/>
      <c r="AB447" s="34"/>
      <c r="AC447" s="34"/>
    </row>
    <row r="448" spans="1:29" ht="15">
      <c r="A448" s="66" t="s">
        <v>206</v>
      </c>
      <c r="B448" s="66" t="s">
        <v>235</v>
      </c>
      <c r="C448" s="67" t="s">
        <v>1503</v>
      </c>
      <c r="D448" s="68">
        <v>10</v>
      </c>
      <c r="E448" s="69"/>
      <c r="F448" s="70">
        <v>20</v>
      </c>
      <c r="G448" s="67"/>
      <c r="H448" s="71"/>
      <c r="I448" s="72"/>
      <c r="J448" s="72"/>
      <c r="K448" s="34" t="s">
        <v>66</v>
      </c>
      <c r="L448" s="79">
        <v>448</v>
      </c>
      <c r="M448" s="79"/>
      <c r="N448" s="74"/>
      <c r="O448" s="81" t="s">
        <v>283</v>
      </c>
      <c r="P448" s="81" t="s">
        <v>284</v>
      </c>
      <c r="Q448" s="81" t="s">
        <v>285</v>
      </c>
      <c r="R448">
        <v>3</v>
      </c>
      <c r="S448" s="80" t="str">
        <f>REPLACE(INDEX(GroupVertices[Group],MATCH(Edges[[#This Row],[Vertex 1]],GroupVertices[Vertex],0)),1,1,"")</f>
        <v>4</v>
      </c>
      <c r="T448" s="80" t="str">
        <f>REPLACE(INDEX(GroupVertices[Group],MATCH(Edges[[#This Row],[Vertex 2]],GroupVertices[Vertex],0)),1,1,"")</f>
        <v>2</v>
      </c>
      <c r="U448" s="34"/>
      <c r="V448" s="34"/>
      <c r="W448" s="34"/>
      <c r="X448" s="34"/>
      <c r="Y448" s="34"/>
      <c r="Z448" s="34"/>
      <c r="AA448" s="34"/>
      <c r="AB448" s="34"/>
      <c r="AC448" s="34"/>
    </row>
    <row r="449" spans="1:29" ht="15">
      <c r="A449" s="66" t="s">
        <v>247</v>
      </c>
      <c r="B449" s="66" t="s">
        <v>235</v>
      </c>
      <c r="C449" s="67" t="s">
        <v>1503</v>
      </c>
      <c r="D449" s="68">
        <v>10</v>
      </c>
      <c r="E449" s="69"/>
      <c r="F449" s="70">
        <v>20</v>
      </c>
      <c r="G449" s="67"/>
      <c r="H449" s="71"/>
      <c r="I449" s="72"/>
      <c r="J449" s="72"/>
      <c r="K449" s="34" t="s">
        <v>65</v>
      </c>
      <c r="L449" s="79">
        <v>449</v>
      </c>
      <c r="M449" s="79"/>
      <c r="N449" s="74"/>
      <c r="O449" s="81" t="s">
        <v>283</v>
      </c>
      <c r="P449" s="81" t="s">
        <v>284</v>
      </c>
      <c r="Q449" s="81" t="s">
        <v>285</v>
      </c>
      <c r="R449">
        <v>2</v>
      </c>
      <c r="S449" s="80" t="str">
        <f>REPLACE(INDEX(GroupVertices[Group],MATCH(Edges[[#This Row],[Vertex 1]],GroupVertices[Vertex],0)),1,1,"")</f>
        <v>4</v>
      </c>
      <c r="T449" s="80" t="str">
        <f>REPLACE(INDEX(GroupVertices[Group],MATCH(Edges[[#This Row],[Vertex 2]],GroupVertices[Vertex],0)),1,1,"")</f>
        <v>2</v>
      </c>
      <c r="U449" s="34"/>
      <c r="V449" s="34"/>
      <c r="W449" s="34"/>
      <c r="X449" s="34"/>
      <c r="Y449" s="34"/>
      <c r="Z449" s="34"/>
      <c r="AA449" s="34"/>
      <c r="AB449" s="34"/>
      <c r="AC449" s="34"/>
    </row>
    <row r="450" spans="1:29" ht="15">
      <c r="A450" s="66" t="s">
        <v>235</v>
      </c>
      <c r="B450" s="66" t="s">
        <v>206</v>
      </c>
      <c r="C450" s="67" t="s">
        <v>1502</v>
      </c>
      <c r="D450" s="68">
        <v>3</v>
      </c>
      <c r="E450" s="69"/>
      <c r="F450" s="70">
        <v>50</v>
      </c>
      <c r="G450" s="67"/>
      <c r="H450" s="71"/>
      <c r="I450" s="72"/>
      <c r="J450" s="72"/>
      <c r="K450" s="34" t="s">
        <v>66</v>
      </c>
      <c r="L450" s="79">
        <v>450</v>
      </c>
      <c r="M450" s="79"/>
      <c r="N450" s="74"/>
      <c r="O450" s="81" t="s">
        <v>283</v>
      </c>
      <c r="P450" s="81" t="s">
        <v>284</v>
      </c>
      <c r="Q450" s="81" t="s">
        <v>286</v>
      </c>
      <c r="R450">
        <v>1</v>
      </c>
      <c r="S450" s="80" t="str">
        <f>REPLACE(INDEX(GroupVertices[Group],MATCH(Edges[[#This Row],[Vertex 1]],GroupVertices[Vertex],0)),1,1,"")</f>
        <v>2</v>
      </c>
      <c r="T450" s="80" t="str">
        <f>REPLACE(INDEX(GroupVertices[Group],MATCH(Edges[[#This Row],[Vertex 2]],GroupVertices[Vertex],0)),1,1,"")</f>
        <v>4</v>
      </c>
      <c r="U450" s="34"/>
      <c r="V450" s="34"/>
      <c r="W450" s="34"/>
      <c r="X450" s="34"/>
      <c r="Y450" s="34"/>
      <c r="Z450" s="34"/>
      <c r="AA450" s="34"/>
      <c r="AB450" s="34"/>
      <c r="AC450" s="34"/>
    </row>
    <row r="451" spans="1:29" ht="15">
      <c r="A451" s="66" t="s">
        <v>206</v>
      </c>
      <c r="B451" s="66" t="s">
        <v>235</v>
      </c>
      <c r="C451" s="67" t="s">
        <v>1503</v>
      </c>
      <c r="D451" s="68">
        <v>10</v>
      </c>
      <c r="E451" s="69"/>
      <c r="F451" s="70">
        <v>20</v>
      </c>
      <c r="G451" s="67"/>
      <c r="H451" s="71"/>
      <c r="I451" s="72"/>
      <c r="J451" s="72"/>
      <c r="K451" s="34" t="s">
        <v>66</v>
      </c>
      <c r="L451" s="79">
        <v>451</v>
      </c>
      <c r="M451" s="79"/>
      <c r="N451" s="74"/>
      <c r="O451" s="81" t="s">
        <v>283</v>
      </c>
      <c r="P451" s="81" t="s">
        <v>284</v>
      </c>
      <c r="Q451" s="81" t="s">
        <v>285</v>
      </c>
      <c r="R451">
        <v>3</v>
      </c>
      <c r="S451" s="80" t="str">
        <f>REPLACE(INDEX(GroupVertices[Group],MATCH(Edges[[#This Row],[Vertex 1]],GroupVertices[Vertex],0)),1,1,"")</f>
        <v>4</v>
      </c>
      <c r="T451" s="80" t="str">
        <f>REPLACE(INDEX(GroupVertices[Group],MATCH(Edges[[#This Row],[Vertex 2]],GroupVertices[Vertex],0)),1,1,"")</f>
        <v>2</v>
      </c>
      <c r="U451" s="34"/>
      <c r="V451" s="34"/>
      <c r="W451" s="34"/>
      <c r="X451" s="34"/>
      <c r="Y451" s="34"/>
      <c r="Z451" s="34"/>
      <c r="AA451" s="34"/>
      <c r="AB451" s="34"/>
      <c r="AC451" s="34"/>
    </row>
    <row r="452" spans="1:29" ht="15">
      <c r="A452" s="66" t="s">
        <v>250</v>
      </c>
      <c r="B452" s="66" t="s">
        <v>235</v>
      </c>
      <c r="C452" s="67" t="s">
        <v>1503</v>
      </c>
      <c r="D452" s="68">
        <v>10</v>
      </c>
      <c r="E452" s="69"/>
      <c r="F452" s="70">
        <v>20</v>
      </c>
      <c r="G452" s="67"/>
      <c r="H452" s="71"/>
      <c r="I452" s="72"/>
      <c r="J452" s="72"/>
      <c r="K452" s="34" t="s">
        <v>65</v>
      </c>
      <c r="L452" s="79">
        <v>452</v>
      </c>
      <c r="M452" s="79"/>
      <c r="N452" s="74"/>
      <c r="O452" s="81" t="s">
        <v>283</v>
      </c>
      <c r="P452" s="81" t="s">
        <v>284</v>
      </c>
      <c r="Q452" s="81" t="s">
        <v>285</v>
      </c>
      <c r="R452">
        <v>2</v>
      </c>
      <c r="S452" s="80" t="str">
        <f>REPLACE(INDEX(GroupVertices[Group],MATCH(Edges[[#This Row],[Vertex 1]],GroupVertices[Vertex],0)),1,1,"")</f>
        <v>4</v>
      </c>
      <c r="T452" s="80" t="str">
        <f>REPLACE(INDEX(GroupVertices[Group],MATCH(Edges[[#This Row],[Vertex 2]],GroupVertices[Vertex],0)),1,1,"")</f>
        <v>2</v>
      </c>
      <c r="U452" s="34"/>
      <c r="V452" s="34"/>
      <c r="W452" s="34"/>
      <c r="X452" s="34"/>
      <c r="Y452" s="34"/>
      <c r="Z452" s="34"/>
      <c r="AA452" s="34"/>
      <c r="AB452" s="34"/>
      <c r="AC452" s="34"/>
    </row>
    <row r="453" spans="1:29" ht="15">
      <c r="A453" s="66" t="s">
        <v>251</v>
      </c>
      <c r="B453" s="66" t="s">
        <v>235</v>
      </c>
      <c r="C453" s="67" t="s">
        <v>1503</v>
      </c>
      <c r="D453" s="68">
        <v>10</v>
      </c>
      <c r="E453" s="69"/>
      <c r="F453" s="70">
        <v>20</v>
      </c>
      <c r="G453" s="67"/>
      <c r="H453" s="71"/>
      <c r="I453" s="72"/>
      <c r="J453" s="72"/>
      <c r="K453" s="34" t="s">
        <v>65</v>
      </c>
      <c r="L453" s="79">
        <v>453</v>
      </c>
      <c r="M453" s="79"/>
      <c r="N453" s="74"/>
      <c r="O453" s="81" t="s">
        <v>283</v>
      </c>
      <c r="P453" s="81" t="s">
        <v>284</v>
      </c>
      <c r="Q453" s="81" t="s">
        <v>286</v>
      </c>
      <c r="R453">
        <v>2</v>
      </c>
      <c r="S453" s="80" t="str">
        <f>REPLACE(INDEX(GroupVertices[Group],MATCH(Edges[[#This Row],[Vertex 1]],GroupVertices[Vertex],0)),1,1,"")</f>
        <v>4</v>
      </c>
      <c r="T453" s="80" t="str">
        <f>REPLACE(INDEX(GroupVertices[Group],MATCH(Edges[[#This Row],[Vertex 2]],GroupVertices[Vertex],0)),1,1,"")</f>
        <v>2</v>
      </c>
      <c r="U453" s="34"/>
      <c r="V453" s="34"/>
      <c r="W453" s="34"/>
      <c r="X453" s="34"/>
      <c r="Y453" s="34"/>
      <c r="Z453" s="34"/>
      <c r="AA453" s="34"/>
      <c r="AB453" s="34"/>
      <c r="AC453" s="34"/>
    </row>
    <row r="454" spans="1:29" ht="15">
      <c r="A454" s="66" t="s">
        <v>251</v>
      </c>
      <c r="B454" s="66" t="s">
        <v>235</v>
      </c>
      <c r="C454" s="67" t="s">
        <v>1503</v>
      </c>
      <c r="D454" s="68">
        <v>10</v>
      </c>
      <c r="E454" s="69"/>
      <c r="F454" s="70">
        <v>20</v>
      </c>
      <c r="G454" s="67"/>
      <c r="H454" s="71"/>
      <c r="I454" s="72"/>
      <c r="J454" s="72"/>
      <c r="K454" s="34" t="s">
        <v>65</v>
      </c>
      <c r="L454" s="79">
        <v>454</v>
      </c>
      <c r="M454" s="79"/>
      <c r="N454" s="74"/>
      <c r="O454" s="81" t="s">
        <v>283</v>
      </c>
      <c r="P454" s="81" t="s">
        <v>284</v>
      </c>
      <c r="Q454" s="81" t="s">
        <v>287</v>
      </c>
      <c r="R454">
        <v>2</v>
      </c>
      <c r="S454" s="80" t="str">
        <f>REPLACE(INDEX(GroupVertices[Group],MATCH(Edges[[#This Row],[Vertex 1]],GroupVertices[Vertex],0)),1,1,"")</f>
        <v>4</v>
      </c>
      <c r="T454" s="80" t="str">
        <f>REPLACE(INDEX(GroupVertices[Group],MATCH(Edges[[#This Row],[Vertex 2]],GroupVertices[Vertex],0)),1,1,"")</f>
        <v>2</v>
      </c>
      <c r="U454" s="34"/>
      <c r="V454" s="34"/>
      <c r="W454" s="34"/>
      <c r="X454" s="34"/>
      <c r="Y454" s="34"/>
      <c r="Z454" s="34"/>
      <c r="AA454" s="34"/>
      <c r="AB454" s="34"/>
      <c r="AC454" s="34"/>
    </row>
    <row r="455" spans="1:29" ht="15">
      <c r="A455" s="66" t="s">
        <v>252</v>
      </c>
      <c r="B455" s="66" t="s">
        <v>235</v>
      </c>
      <c r="C455" s="67" t="s">
        <v>1502</v>
      </c>
      <c r="D455" s="68">
        <v>3</v>
      </c>
      <c r="E455" s="69"/>
      <c r="F455" s="70">
        <v>50</v>
      </c>
      <c r="G455" s="67"/>
      <c r="H455" s="71"/>
      <c r="I455" s="72"/>
      <c r="J455" s="72"/>
      <c r="K455" s="34" t="s">
        <v>65</v>
      </c>
      <c r="L455" s="79">
        <v>455</v>
      </c>
      <c r="M455" s="79"/>
      <c r="N455" s="74"/>
      <c r="O455" s="81" t="s">
        <v>283</v>
      </c>
      <c r="P455" s="81" t="s">
        <v>284</v>
      </c>
      <c r="Q455" s="81" t="s">
        <v>287</v>
      </c>
      <c r="R455">
        <v>1</v>
      </c>
      <c r="S455" s="80" t="str">
        <f>REPLACE(INDEX(GroupVertices[Group],MATCH(Edges[[#This Row],[Vertex 1]],GroupVertices[Vertex],0)),1,1,"")</f>
        <v>4</v>
      </c>
      <c r="T455" s="80" t="str">
        <f>REPLACE(INDEX(GroupVertices[Group],MATCH(Edges[[#This Row],[Vertex 2]],GroupVertices[Vertex],0)),1,1,"")</f>
        <v>2</v>
      </c>
      <c r="U455" s="34"/>
      <c r="V455" s="34"/>
      <c r="W455" s="34"/>
      <c r="X455" s="34"/>
      <c r="Y455" s="34"/>
      <c r="Z455" s="34"/>
      <c r="AA455" s="34"/>
      <c r="AB455" s="34"/>
      <c r="AC455" s="34"/>
    </row>
    <row r="456" spans="1:29" ht="15">
      <c r="A456" s="66" t="s">
        <v>246</v>
      </c>
      <c r="B456" s="66" t="s">
        <v>235</v>
      </c>
      <c r="C456" s="67" t="s">
        <v>1502</v>
      </c>
      <c r="D456" s="68">
        <v>3</v>
      </c>
      <c r="E456" s="69"/>
      <c r="F456" s="70">
        <v>50</v>
      </c>
      <c r="G456" s="67"/>
      <c r="H456" s="71"/>
      <c r="I456" s="72"/>
      <c r="J456" s="72"/>
      <c r="K456" s="34" t="s">
        <v>65</v>
      </c>
      <c r="L456" s="79">
        <v>456</v>
      </c>
      <c r="M456" s="79"/>
      <c r="N456" s="74"/>
      <c r="O456" s="81" t="s">
        <v>283</v>
      </c>
      <c r="P456" s="81" t="s">
        <v>284</v>
      </c>
      <c r="Q456" s="81" t="s">
        <v>287</v>
      </c>
      <c r="R456">
        <v>1</v>
      </c>
      <c r="S456" s="80" t="str">
        <f>REPLACE(INDEX(GroupVertices[Group],MATCH(Edges[[#This Row],[Vertex 1]],GroupVertices[Vertex],0)),1,1,"")</f>
        <v>4</v>
      </c>
      <c r="T456" s="80" t="str">
        <f>REPLACE(INDEX(GroupVertices[Group],MATCH(Edges[[#This Row],[Vertex 2]],GroupVertices[Vertex],0)),1,1,"")</f>
        <v>2</v>
      </c>
      <c r="U456" s="34"/>
      <c r="V456" s="34"/>
      <c r="W456" s="34"/>
      <c r="X456" s="34"/>
      <c r="Y456" s="34"/>
      <c r="Z456" s="34"/>
      <c r="AA456" s="34"/>
      <c r="AB456" s="34"/>
      <c r="AC456" s="34"/>
    </row>
    <row r="457" spans="1:29" ht="15">
      <c r="A457" s="66" t="s">
        <v>247</v>
      </c>
      <c r="B457" s="66" t="s">
        <v>235</v>
      </c>
      <c r="C457" s="67" t="s">
        <v>1503</v>
      </c>
      <c r="D457" s="68">
        <v>10</v>
      </c>
      <c r="E457" s="69"/>
      <c r="F457" s="70">
        <v>20</v>
      </c>
      <c r="G457" s="67"/>
      <c r="H457" s="71"/>
      <c r="I457" s="72"/>
      <c r="J457" s="72"/>
      <c r="K457" s="34" t="s">
        <v>65</v>
      </c>
      <c r="L457" s="79">
        <v>457</v>
      </c>
      <c r="M457" s="79"/>
      <c r="N457" s="74"/>
      <c r="O457" s="81" t="s">
        <v>283</v>
      </c>
      <c r="P457" s="81" t="s">
        <v>284</v>
      </c>
      <c r="Q457" s="81" t="s">
        <v>287</v>
      </c>
      <c r="R457">
        <v>2</v>
      </c>
      <c r="S457" s="80" t="str">
        <f>REPLACE(INDEX(GroupVertices[Group],MATCH(Edges[[#This Row],[Vertex 1]],GroupVertices[Vertex],0)),1,1,"")</f>
        <v>4</v>
      </c>
      <c r="T457" s="80" t="str">
        <f>REPLACE(INDEX(GroupVertices[Group],MATCH(Edges[[#This Row],[Vertex 2]],GroupVertices[Vertex],0)),1,1,"")</f>
        <v>2</v>
      </c>
      <c r="U457" s="34"/>
      <c r="V457" s="34"/>
      <c r="W457" s="34"/>
      <c r="X457" s="34"/>
      <c r="Y457" s="34"/>
      <c r="Z457" s="34"/>
      <c r="AA457" s="34"/>
      <c r="AB457" s="34"/>
      <c r="AC457" s="34"/>
    </row>
    <row r="458" spans="1:29" ht="15">
      <c r="A458" s="66" t="s">
        <v>250</v>
      </c>
      <c r="B458" s="66" t="s">
        <v>235</v>
      </c>
      <c r="C458" s="67" t="s">
        <v>1503</v>
      </c>
      <c r="D458" s="68">
        <v>10</v>
      </c>
      <c r="E458" s="69"/>
      <c r="F458" s="70">
        <v>20</v>
      </c>
      <c r="G458" s="67"/>
      <c r="H458" s="71"/>
      <c r="I458" s="72"/>
      <c r="J458" s="72"/>
      <c r="K458" s="34" t="s">
        <v>65</v>
      </c>
      <c r="L458" s="79">
        <v>458</v>
      </c>
      <c r="M458" s="79"/>
      <c r="N458" s="74"/>
      <c r="O458" s="81" t="s">
        <v>283</v>
      </c>
      <c r="P458" s="81" t="s">
        <v>284</v>
      </c>
      <c r="Q458" s="81" t="s">
        <v>287</v>
      </c>
      <c r="R458">
        <v>2</v>
      </c>
      <c r="S458" s="80" t="str">
        <f>REPLACE(INDEX(GroupVertices[Group],MATCH(Edges[[#This Row],[Vertex 1]],GroupVertices[Vertex],0)),1,1,"")</f>
        <v>4</v>
      </c>
      <c r="T458" s="80" t="str">
        <f>REPLACE(INDEX(GroupVertices[Group],MATCH(Edges[[#This Row],[Vertex 2]],GroupVertices[Vertex],0)),1,1,"")</f>
        <v>2</v>
      </c>
      <c r="U458" s="34"/>
      <c r="V458" s="34"/>
      <c r="W458" s="34"/>
      <c r="X458" s="34"/>
      <c r="Y458" s="34"/>
      <c r="Z458" s="34"/>
      <c r="AA458" s="34"/>
      <c r="AB458" s="34"/>
      <c r="AC458" s="34"/>
    </row>
    <row r="459" spans="1:29" ht="15">
      <c r="A459" s="66" t="s">
        <v>253</v>
      </c>
      <c r="B459" s="66" t="s">
        <v>235</v>
      </c>
      <c r="C459" s="67" t="s">
        <v>1502</v>
      </c>
      <c r="D459" s="68">
        <v>3</v>
      </c>
      <c r="E459" s="69"/>
      <c r="F459" s="70">
        <v>50</v>
      </c>
      <c r="G459" s="67"/>
      <c r="H459" s="71"/>
      <c r="I459" s="72"/>
      <c r="J459" s="72"/>
      <c r="K459" s="34" t="s">
        <v>65</v>
      </c>
      <c r="L459" s="79">
        <v>459</v>
      </c>
      <c r="M459" s="79"/>
      <c r="N459" s="74"/>
      <c r="O459" s="81" t="s">
        <v>283</v>
      </c>
      <c r="P459" s="81" t="s">
        <v>284</v>
      </c>
      <c r="Q459" s="81" t="s">
        <v>287</v>
      </c>
      <c r="R459">
        <v>1</v>
      </c>
      <c r="S459" s="80" t="str">
        <f>REPLACE(INDEX(GroupVertices[Group],MATCH(Edges[[#This Row],[Vertex 1]],GroupVertices[Vertex],0)),1,1,"")</f>
        <v>4</v>
      </c>
      <c r="T459" s="80" t="str">
        <f>REPLACE(INDEX(GroupVertices[Group],MATCH(Edges[[#This Row],[Vertex 2]],GroupVertices[Vertex],0)),1,1,"")</f>
        <v>2</v>
      </c>
      <c r="U459" s="34"/>
      <c r="V459" s="34"/>
      <c r="W459" s="34"/>
      <c r="X459" s="34"/>
      <c r="Y459" s="34"/>
      <c r="Z459" s="34"/>
      <c r="AA459" s="34"/>
      <c r="AB459" s="34"/>
      <c r="AC459" s="34"/>
    </row>
    <row r="460" spans="1:29" ht="15">
      <c r="A460" s="66" t="s">
        <v>254</v>
      </c>
      <c r="B460" s="66" t="s">
        <v>235</v>
      </c>
      <c r="C460" s="67" t="s">
        <v>1502</v>
      </c>
      <c r="D460" s="68">
        <v>3</v>
      </c>
      <c r="E460" s="69"/>
      <c r="F460" s="70">
        <v>50</v>
      </c>
      <c r="G460" s="67"/>
      <c r="H460" s="71"/>
      <c r="I460" s="72"/>
      <c r="J460" s="72"/>
      <c r="K460" s="34" t="s">
        <v>65</v>
      </c>
      <c r="L460" s="79">
        <v>460</v>
      </c>
      <c r="M460" s="79"/>
      <c r="N460" s="74"/>
      <c r="O460" s="81" t="s">
        <v>283</v>
      </c>
      <c r="P460" s="81" t="s">
        <v>284</v>
      </c>
      <c r="Q460" s="81" t="s">
        <v>287</v>
      </c>
      <c r="R460">
        <v>1</v>
      </c>
      <c r="S460" s="80" t="str">
        <f>REPLACE(INDEX(GroupVertices[Group],MATCH(Edges[[#This Row],[Vertex 1]],GroupVertices[Vertex],0)),1,1,"")</f>
        <v>4</v>
      </c>
      <c r="T460" s="80" t="str">
        <f>REPLACE(INDEX(GroupVertices[Group],MATCH(Edges[[#This Row],[Vertex 2]],GroupVertices[Vertex],0)),1,1,"")</f>
        <v>2</v>
      </c>
      <c r="U460" s="34"/>
      <c r="V460" s="34"/>
      <c r="W460" s="34"/>
      <c r="X460" s="34"/>
      <c r="Y460" s="34"/>
      <c r="Z460" s="34"/>
      <c r="AA460" s="34"/>
      <c r="AB460" s="34"/>
      <c r="AC460" s="34"/>
    </row>
    <row r="461" spans="1:29" ht="15">
      <c r="A461" s="66" t="s">
        <v>206</v>
      </c>
      <c r="B461" s="66" t="s">
        <v>235</v>
      </c>
      <c r="C461" s="67" t="s">
        <v>1503</v>
      </c>
      <c r="D461" s="68">
        <v>10</v>
      </c>
      <c r="E461" s="69"/>
      <c r="F461" s="70">
        <v>20</v>
      </c>
      <c r="G461" s="67"/>
      <c r="H461" s="71"/>
      <c r="I461" s="72"/>
      <c r="J461" s="72"/>
      <c r="K461" s="34" t="s">
        <v>66</v>
      </c>
      <c r="L461" s="79">
        <v>461</v>
      </c>
      <c r="M461" s="79"/>
      <c r="N461" s="74"/>
      <c r="O461" s="81" t="s">
        <v>283</v>
      </c>
      <c r="P461" s="81" t="s">
        <v>284</v>
      </c>
      <c r="Q461" s="81" t="s">
        <v>288</v>
      </c>
      <c r="R461">
        <v>3</v>
      </c>
      <c r="S461" s="80" t="str">
        <f>REPLACE(INDEX(GroupVertices[Group],MATCH(Edges[[#This Row],[Vertex 1]],GroupVertices[Vertex],0)),1,1,"")</f>
        <v>4</v>
      </c>
      <c r="T461" s="80" t="str">
        <f>REPLACE(INDEX(GroupVertices[Group],MATCH(Edges[[#This Row],[Vertex 2]],GroupVertices[Vertex],0)),1,1,"")</f>
        <v>2</v>
      </c>
      <c r="U461" s="34"/>
      <c r="V461" s="34"/>
      <c r="W461" s="34"/>
      <c r="X461" s="34"/>
      <c r="Y461" s="34"/>
      <c r="Z461" s="34"/>
      <c r="AA461" s="34"/>
      <c r="AB461" s="34"/>
      <c r="AC461" s="34"/>
    </row>
    <row r="462" spans="1:29" ht="15">
      <c r="A462" s="66" t="s">
        <v>206</v>
      </c>
      <c r="B462" s="66" t="s">
        <v>248</v>
      </c>
      <c r="C462" s="67" t="s">
        <v>1503</v>
      </c>
      <c r="D462" s="68">
        <v>10</v>
      </c>
      <c r="E462" s="69"/>
      <c r="F462" s="70">
        <v>20</v>
      </c>
      <c r="G462" s="67"/>
      <c r="H462" s="71"/>
      <c r="I462" s="72"/>
      <c r="J462" s="72"/>
      <c r="K462" s="34" t="s">
        <v>65</v>
      </c>
      <c r="L462" s="79">
        <v>462</v>
      </c>
      <c r="M462" s="79"/>
      <c r="N462" s="74"/>
      <c r="O462" s="81" t="s">
        <v>283</v>
      </c>
      <c r="P462" s="81" t="s">
        <v>284</v>
      </c>
      <c r="Q462" s="81" t="s">
        <v>285</v>
      </c>
      <c r="R462">
        <v>3</v>
      </c>
      <c r="S462" s="80" t="str">
        <f>REPLACE(INDEX(GroupVertices[Group],MATCH(Edges[[#This Row],[Vertex 1]],GroupVertices[Vertex],0)),1,1,"")</f>
        <v>4</v>
      </c>
      <c r="T462" s="80" t="str">
        <f>REPLACE(INDEX(GroupVertices[Group],MATCH(Edges[[#This Row],[Vertex 2]],GroupVertices[Vertex],0)),1,1,"")</f>
        <v>4</v>
      </c>
      <c r="U462" s="34"/>
      <c r="V462" s="34"/>
      <c r="W462" s="34"/>
      <c r="X462" s="34"/>
      <c r="Y462" s="34"/>
      <c r="Z462" s="34"/>
      <c r="AA462" s="34"/>
      <c r="AB462" s="34"/>
      <c r="AC462" s="34"/>
    </row>
    <row r="463" spans="1:29" ht="15">
      <c r="A463" s="66" t="s">
        <v>247</v>
      </c>
      <c r="B463" s="66" t="s">
        <v>248</v>
      </c>
      <c r="C463" s="67" t="s">
        <v>1503</v>
      </c>
      <c r="D463" s="68">
        <v>10</v>
      </c>
      <c r="E463" s="69"/>
      <c r="F463" s="70">
        <v>20</v>
      </c>
      <c r="G463" s="67"/>
      <c r="H463" s="71"/>
      <c r="I463" s="72"/>
      <c r="J463" s="72"/>
      <c r="K463" s="34" t="s">
        <v>66</v>
      </c>
      <c r="L463" s="79">
        <v>463</v>
      </c>
      <c r="M463" s="79"/>
      <c r="N463" s="74"/>
      <c r="O463" s="81" t="s">
        <v>283</v>
      </c>
      <c r="P463" s="81" t="s">
        <v>284</v>
      </c>
      <c r="Q463" s="81" t="s">
        <v>285</v>
      </c>
      <c r="R463">
        <v>3</v>
      </c>
      <c r="S463" s="80" t="str">
        <f>REPLACE(INDEX(GroupVertices[Group],MATCH(Edges[[#This Row],[Vertex 1]],GroupVertices[Vertex],0)),1,1,"")</f>
        <v>4</v>
      </c>
      <c r="T463" s="80" t="str">
        <f>REPLACE(INDEX(GroupVertices[Group],MATCH(Edges[[#This Row],[Vertex 2]],GroupVertices[Vertex],0)),1,1,"")</f>
        <v>4</v>
      </c>
      <c r="U463" s="34"/>
      <c r="V463" s="34"/>
      <c r="W463" s="34"/>
      <c r="X463" s="34"/>
      <c r="Y463" s="34"/>
      <c r="Z463" s="34"/>
      <c r="AA463" s="34"/>
      <c r="AB463" s="34"/>
      <c r="AC463" s="34"/>
    </row>
    <row r="464" spans="1:29" ht="15">
      <c r="A464" s="66" t="s">
        <v>248</v>
      </c>
      <c r="B464" s="66" t="s">
        <v>247</v>
      </c>
      <c r="C464" s="67" t="s">
        <v>1502</v>
      </c>
      <c r="D464" s="68">
        <v>3</v>
      </c>
      <c r="E464" s="69"/>
      <c r="F464" s="70">
        <v>50</v>
      </c>
      <c r="G464" s="67"/>
      <c r="H464" s="71"/>
      <c r="I464" s="72"/>
      <c r="J464" s="72"/>
      <c r="K464" s="34" t="s">
        <v>66</v>
      </c>
      <c r="L464" s="79">
        <v>464</v>
      </c>
      <c r="M464" s="79"/>
      <c r="N464" s="74"/>
      <c r="O464" s="81" t="s">
        <v>283</v>
      </c>
      <c r="P464" s="81" t="s">
        <v>284</v>
      </c>
      <c r="Q464" s="81" t="s">
        <v>286</v>
      </c>
      <c r="R464">
        <v>1</v>
      </c>
      <c r="S464" s="80" t="str">
        <f>REPLACE(INDEX(GroupVertices[Group],MATCH(Edges[[#This Row],[Vertex 1]],GroupVertices[Vertex],0)),1,1,"")</f>
        <v>4</v>
      </c>
      <c r="T464" s="80" t="str">
        <f>REPLACE(INDEX(GroupVertices[Group],MATCH(Edges[[#This Row],[Vertex 2]],GroupVertices[Vertex],0)),1,1,"")</f>
        <v>4</v>
      </c>
      <c r="U464" s="34"/>
      <c r="V464" s="34"/>
      <c r="W464" s="34"/>
      <c r="X464" s="34"/>
      <c r="Y464" s="34"/>
      <c r="Z464" s="34"/>
      <c r="AA464" s="34"/>
      <c r="AB464" s="34"/>
      <c r="AC464" s="34"/>
    </row>
    <row r="465" spans="1:29" ht="15">
      <c r="A465" s="66" t="s">
        <v>206</v>
      </c>
      <c r="B465" s="66" t="s">
        <v>248</v>
      </c>
      <c r="C465" s="67" t="s">
        <v>1503</v>
      </c>
      <c r="D465" s="68">
        <v>10</v>
      </c>
      <c r="E465" s="69"/>
      <c r="F465" s="70">
        <v>20</v>
      </c>
      <c r="G465" s="67"/>
      <c r="H465" s="71"/>
      <c r="I465" s="72"/>
      <c r="J465" s="72"/>
      <c r="K465" s="34" t="s">
        <v>65</v>
      </c>
      <c r="L465" s="79">
        <v>465</v>
      </c>
      <c r="M465" s="79"/>
      <c r="N465" s="74"/>
      <c r="O465" s="81" t="s">
        <v>283</v>
      </c>
      <c r="P465" s="81" t="s">
        <v>284</v>
      </c>
      <c r="Q465" s="81" t="s">
        <v>285</v>
      </c>
      <c r="R465">
        <v>3</v>
      </c>
      <c r="S465" s="80" t="str">
        <f>REPLACE(INDEX(GroupVertices[Group],MATCH(Edges[[#This Row],[Vertex 1]],GroupVertices[Vertex],0)),1,1,"")</f>
        <v>4</v>
      </c>
      <c r="T465" s="80" t="str">
        <f>REPLACE(INDEX(GroupVertices[Group],MATCH(Edges[[#This Row],[Vertex 2]],GroupVertices[Vertex],0)),1,1,"")</f>
        <v>4</v>
      </c>
      <c r="U465" s="34"/>
      <c r="V465" s="34"/>
      <c r="W465" s="34"/>
      <c r="X465" s="34"/>
      <c r="Y465" s="34"/>
      <c r="Z465" s="34"/>
      <c r="AA465" s="34"/>
      <c r="AB465" s="34"/>
      <c r="AC465" s="34"/>
    </row>
    <row r="466" spans="1:29" ht="15">
      <c r="A466" s="66" t="s">
        <v>251</v>
      </c>
      <c r="B466" s="66" t="s">
        <v>248</v>
      </c>
      <c r="C466" s="67" t="s">
        <v>1502</v>
      </c>
      <c r="D466" s="68">
        <v>3</v>
      </c>
      <c r="E466" s="69"/>
      <c r="F466" s="70">
        <v>50</v>
      </c>
      <c r="G466" s="67"/>
      <c r="H466" s="71"/>
      <c r="I466" s="72"/>
      <c r="J466" s="72"/>
      <c r="K466" s="34" t="s">
        <v>65</v>
      </c>
      <c r="L466" s="79">
        <v>466</v>
      </c>
      <c r="M466" s="79"/>
      <c r="N466" s="74"/>
      <c r="O466" s="81" t="s">
        <v>283</v>
      </c>
      <c r="P466" s="81" t="s">
        <v>284</v>
      </c>
      <c r="Q466" s="81" t="s">
        <v>286</v>
      </c>
      <c r="R466">
        <v>1</v>
      </c>
      <c r="S466" s="80" t="str">
        <f>REPLACE(INDEX(GroupVertices[Group],MATCH(Edges[[#This Row],[Vertex 1]],GroupVertices[Vertex],0)),1,1,"")</f>
        <v>4</v>
      </c>
      <c r="T466" s="80" t="str">
        <f>REPLACE(INDEX(GroupVertices[Group],MATCH(Edges[[#This Row],[Vertex 2]],GroupVertices[Vertex],0)),1,1,"")</f>
        <v>4</v>
      </c>
      <c r="U466" s="34"/>
      <c r="V466" s="34"/>
      <c r="W466" s="34"/>
      <c r="X466" s="34"/>
      <c r="Y466" s="34"/>
      <c r="Z466" s="34"/>
      <c r="AA466" s="34"/>
      <c r="AB466" s="34"/>
      <c r="AC466" s="34"/>
    </row>
    <row r="467" spans="1:29" ht="15">
      <c r="A467" s="66" t="s">
        <v>247</v>
      </c>
      <c r="B467" s="66" t="s">
        <v>248</v>
      </c>
      <c r="C467" s="67" t="s">
        <v>1503</v>
      </c>
      <c r="D467" s="68">
        <v>10</v>
      </c>
      <c r="E467" s="69"/>
      <c r="F467" s="70">
        <v>20</v>
      </c>
      <c r="G467" s="67"/>
      <c r="H467" s="71"/>
      <c r="I467" s="72"/>
      <c r="J467" s="72"/>
      <c r="K467" s="34" t="s">
        <v>66</v>
      </c>
      <c r="L467" s="79">
        <v>467</v>
      </c>
      <c r="M467" s="79"/>
      <c r="N467" s="74"/>
      <c r="O467" s="81" t="s">
        <v>283</v>
      </c>
      <c r="P467" s="81" t="s">
        <v>284</v>
      </c>
      <c r="Q467" s="81" t="s">
        <v>286</v>
      </c>
      <c r="R467">
        <v>3</v>
      </c>
      <c r="S467" s="80" t="str">
        <f>REPLACE(INDEX(GroupVertices[Group],MATCH(Edges[[#This Row],[Vertex 1]],GroupVertices[Vertex],0)),1,1,"")</f>
        <v>4</v>
      </c>
      <c r="T467" s="80" t="str">
        <f>REPLACE(INDEX(GroupVertices[Group],MATCH(Edges[[#This Row],[Vertex 2]],GroupVertices[Vertex],0)),1,1,"")</f>
        <v>4</v>
      </c>
      <c r="U467" s="34"/>
      <c r="V467" s="34"/>
      <c r="W467" s="34"/>
      <c r="X467" s="34"/>
      <c r="Y467" s="34"/>
      <c r="Z467" s="34"/>
      <c r="AA467" s="34"/>
      <c r="AB467" s="34"/>
      <c r="AC467" s="34"/>
    </row>
    <row r="468" spans="1:29" ht="15">
      <c r="A468" s="66" t="s">
        <v>247</v>
      </c>
      <c r="B468" s="66" t="s">
        <v>248</v>
      </c>
      <c r="C468" s="67" t="s">
        <v>1503</v>
      </c>
      <c r="D468" s="68">
        <v>10</v>
      </c>
      <c r="E468" s="69"/>
      <c r="F468" s="70">
        <v>20</v>
      </c>
      <c r="G468" s="67"/>
      <c r="H468" s="71"/>
      <c r="I468" s="72"/>
      <c r="J468" s="72"/>
      <c r="K468" s="34" t="s">
        <v>66</v>
      </c>
      <c r="L468" s="79">
        <v>468</v>
      </c>
      <c r="M468" s="79"/>
      <c r="N468" s="74"/>
      <c r="O468" s="81" t="s">
        <v>283</v>
      </c>
      <c r="P468" s="81" t="s">
        <v>284</v>
      </c>
      <c r="Q468" s="81" t="s">
        <v>287</v>
      </c>
      <c r="R468">
        <v>3</v>
      </c>
      <c r="S468" s="80" t="str">
        <f>REPLACE(INDEX(GroupVertices[Group],MATCH(Edges[[#This Row],[Vertex 1]],GroupVertices[Vertex],0)),1,1,"")</f>
        <v>4</v>
      </c>
      <c r="T468" s="80" t="str">
        <f>REPLACE(INDEX(GroupVertices[Group],MATCH(Edges[[#This Row],[Vertex 2]],GroupVertices[Vertex],0)),1,1,"")</f>
        <v>4</v>
      </c>
      <c r="U468" s="34"/>
      <c r="V468" s="34"/>
      <c r="W468" s="34"/>
      <c r="X468" s="34"/>
      <c r="Y468" s="34"/>
      <c r="Z468" s="34"/>
      <c r="AA468" s="34"/>
      <c r="AB468" s="34"/>
      <c r="AC468" s="34"/>
    </row>
    <row r="469" spans="1:29" ht="15">
      <c r="A469" s="66" t="s">
        <v>206</v>
      </c>
      <c r="B469" s="66" t="s">
        <v>248</v>
      </c>
      <c r="C469" s="67" t="s">
        <v>1503</v>
      </c>
      <c r="D469" s="68">
        <v>10</v>
      </c>
      <c r="E469" s="69"/>
      <c r="F469" s="70">
        <v>20</v>
      </c>
      <c r="G469" s="67"/>
      <c r="H469" s="71"/>
      <c r="I469" s="72"/>
      <c r="J469" s="72"/>
      <c r="K469" s="34" t="s">
        <v>65</v>
      </c>
      <c r="L469" s="79">
        <v>469</v>
      </c>
      <c r="M469" s="79"/>
      <c r="N469" s="74"/>
      <c r="O469" s="81" t="s">
        <v>283</v>
      </c>
      <c r="P469" s="81" t="s">
        <v>284</v>
      </c>
      <c r="Q469" s="81" t="s">
        <v>288</v>
      </c>
      <c r="R469">
        <v>3</v>
      </c>
      <c r="S469" s="80" t="str">
        <f>REPLACE(INDEX(GroupVertices[Group],MATCH(Edges[[#This Row],[Vertex 1]],GroupVertices[Vertex],0)),1,1,"")</f>
        <v>4</v>
      </c>
      <c r="T469" s="80" t="str">
        <f>REPLACE(INDEX(GroupVertices[Group],MATCH(Edges[[#This Row],[Vertex 2]],GroupVertices[Vertex],0)),1,1,"")</f>
        <v>4</v>
      </c>
      <c r="U469" s="34"/>
      <c r="V469" s="34"/>
      <c r="W469" s="34"/>
      <c r="X469" s="34"/>
      <c r="Y469" s="34"/>
      <c r="Z469" s="34"/>
      <c r="AA469" s="34"/>
      <c r="AB469" s="34"/>
      <c r="AC469" s="34"/>
    </row>
    <row r="470" spans="1:29" ht="15">
      <c r="A470" s="66" t="s">
        <v>251</v>
      </c>
      <c r="B470" s="66" t="s">
        <v>206</v>
      </c>
      <c r="C470" s="67" t="s">
        <v>1502</v>
      </c>
      <c r="D470" s="68">
        <v>3</v>
      </c>
      <c r="E470" s="69"/>
      <c r="F470" s="70">
        <v>50</v>
      </c>
      <c r="G470" s="67"/>
      <c r="H470" s="71"/>
      <c r="I470" s="72"/>
      <c r="J470" s="72"/>
      <c r="K470" s="34" t="s">
        <v>66</v>
      </c>
      <c r="L470" s="79">
        <v>470</v>
      </c>
      <c r="M470" s="79"/>
      <c r="N470" s="74"/>
      <c r="O470" s="81" t="s">
        <v>283</v>
      </c>
      <c r="P470" s="81" t="s">
        <v>284</v>
      </c>
      <c r="Q470" s="81" t="s">
        <v>286</v>
      </c>
      <c r="R470">
        <v>1</v>
      </c>
      <c r="S470" s="80" t="str">
        <f>REPLACE(INDEX(GroupVertices[Group],MATCH(Edges[[#This Row],[Vertex 1]],GroupVertices[Vertex],0)),1,1,"")</f>
        <v>4</v>
      </c>
      <c r="T470" s="80" t="str">
        <f>REPLACE(INDEX(GroupVertices[Group],MATCH(Edges[[#This Row],[Vertex 2]],GroupVertices[Vertex],0)),1,1,"")</f>
        <v>4</v>
      </c>
      <c r="U470" s="34"/>
      <c r="V470" s="34"/>
      <c r="W470" s="34"/>
      <c r="X470" s="34"/>
      <c r="Y470" s="34"/>
      <c r="Z470" s="34"/>
      <c r="AA470" s="34"/>
      <c r="AB470" s="34"/>
      <c r="AC470" s="34"/>
    </row>
    <row r="471" spans="1:29" ht="15">
      <c r="A471" s="66" t="s">
        <v>251</v>
      </c>
      <c r="B471" s="66" t="s">
        <v>245</v>
      </c>
      <c r="C471" s="67" t="s">
        <v>1502</v>
      </c>
      <c r="D471" s="68">
        <v>3</v>
      </c>
      <c r="E471" s="69"/>
      <c r="F471" s="70">
        <v>50</v>
      </c>
      <c r="G471" s="67"/>
      <c r="H471" s="71"/>
      <c r="I471" s="72"/>
      <c r="J471" s="72"/>
      <c r="K471" s="34" t="s">
        <v>66</v>
      </c>
      <c r="L471" s="79">
        <v>471</v>
      </c>
      <c r="M471" s="79"/>
      <c r="N471" s="74"/>
      <c r="O471" s="81" t="s">
        <v>283</v>
      </c>
      <c r="P471" s="81" t="s">
        <v>284</v>
      </c>
      <c r="Q471" s="81" t="s">
        <v>286</v>
      </c>
      <c r="R471">
        <v>1</v>
      </c>
      <c r="S471" s="80" t="str">
        <f>REPLACE(INDEX(GroupVertices[Group],MATCH(Edges[[#This Row],[Vertex 1]],GroupVertices[Vertex],0)),1,1,"")</f>
        <v>4</v>
      </c>
      <c r="T471" s="80" t="str">
        <f>REPLACE(INDEX(GroupVertices[Group],MATCH(Edges[[#This Row],[Vertex 2]],GroupVertices[Vertex],0)),1,1,"")</f>
        <v>4</v>
      </c>
      <c r="U471" s="34"/>
      <c r="V471" s="34"/>
      <c r="W471" s="34"/>
      <c r="X471" s="34"/>
      <c r="Y471" s="34"/>
      <c r="Z471" s="34"/>
      <c r="AA471" s="34"/>
      <c r="AB471" s="34"/>
      <c r="AC471" s="34"/>
    </row>
    <row r="472" spans="1:29" ht="15">
      <c r="A472" s="66" t="s">
        <v>251</v>
      </c>
      <c r="B472" s="66" t="s">
        <v>255</v>
      </c>
      <c r="C472" s="67" t="s">
        <v>1502</v>
      </c>
      <c r="D472" s="68">
        <v>3</v>
      </c>
      <c r="E472" s="69"/>
      <c r="F472" s="70">
        <v>50</v>
      </c>
      <c r="G472" s="67"/>
      <c r="H472" s="71"/>
      <c r="I472" s="72"/>
      <c r="J472" s="72"/>
      <c r="K472" s="34" t="s">
        <v>66</v>
      </c>
      <c r="L472" s="79">
        <v>472</v>
      </c>
      <c r="M472" s="79"/>
      <c r="N472" s="74"/>
      <c r="O472" s="81" t="s">
        <v>283</v>
      </c>
      <c r="P472" s="81" t="s">
        <v>284</v>
      </c>
      <c r="Q472" s="81" t="s">
        <v>286</v>
      </c>
      <c r="R472">
        <v>1</v>
      </c>
      <c r="S472" s="80" t="str">
        <f>REPLACE(INDEX(GroupVertices[Group],MATCH(Edges[[#This Row],[Vertex 1]],GroupVertices[Vertex],0)),1,1,"")</f>
        <v>4</v>
      </c>
      <c r="T472" s="80" t="str">
        <f>REPLACE(INDEX(GroupVertices[Group],MATCH(Edges[[#This Row],[Vertex 2]],GroupVertices[Vertex],0)),1,1,"")</f>
        <v>4</v>
      </c>
      <c r="U472" s="34"/>
      <c r="V472" s="34"/>
      <c r="W472" s="34"/>
      <c r="X472" s="34"/>
      <c r="Y472" s="34"/>
      <c r="Z472" s="34"/>
      <c r="AA472" s="34"/>
      <c r="AB472" s="34"/>
      <c r="AC472" s="34"/>
    </row>
    <row r="473" spans="1:29" ht="15">
      <c r="A473" s="66" t="s">
        <v>251</v>
      </c>
      <c r="B473" s="66" t="s">
        <v>250</v>
      </c>
      <c r="C473" s="67" t="s">
        <v>1502</v>
      </c>
      <c r="D473" s="68">
        <v>3</v>
      </c>
      <c r="E473" s="69"/>
      <c r="F473" s="70">
        <v>50</v>
      </c>
      <c r="G473" s="67"/>
      <c r="H473" s="71"/>
      <c r="I473" s="72"/>
      <c r="J473" s="72"/>
      <c r="K473" s="34" t="s">
        <v>66</v>
      </c>
      <c r="L473" s="79">
        <v>473</v>
      </c>
      <c r="M473" s="79"/>
      <c r="N473" s="74"/>
      <c r="O473" s="81" t="s">
        <v>283</v>
      </c>
      <c r="P473" s="81" t="s">
        <v>284</v>
      </c>
      <c r="Q473" s="81" t="s">
        <v>286</v>
      </c>
      <c r="R473">
        <v>1</v>
      </c>
      <c r="S473" s="80" t="str">
        <f>REPLACE(INDEX(GroupVertices[Group],MATCH(Edges[[#This Row],[Vertex 1]],GroupVertices[Vertex],0)),1,1,"")</f>
        <v>4</v>
      </c>
      <c r="T473" s="80" t="str">
        <f>REPLACE(INDEX(GroupVertices[Group],MATCH(Edges[[#This Row],[Vertex 2]],GroupVertices[Vertex],0)),1,1,"")</f>
        <v>4</v>
      </c>
      <c r="U473" s="34"/>
      <c r="V473" s="34"/>
      <c r="W473" s="34"/>
      <c r="X473" s="34"/>
      <c r="Y473" s="34"/>
      <c r="Z473" s="34"/>
      <c r="AA473" s="34"/>
      <c r="AB473" s="34"/>
      <c r="AC473" s="34"/>
    </row>
    <row r="474" spans="1:29" ht="15">
      <c r="A474" s="66" t="s">
        <v>252</v>
      </c>
      <c r="B474" s="66" t="s">
        <v>251</v>
      </c>
      <c r="C474" s="67" t="s">
        <v>1503</v>
      </c>
      <c r="D474" s="68">
        <v>10</v>
      </c>
      <c r="E474" s="69"/>
      <c r="F474" s="70">
        <v>20</v>
      </c>
      <c r="G474" s="67"/>
      <c r="H474" s="71"/>
      <c r="I474" s="72"/>
      <c r="J474" s="72"/>
      <c r="K474" s="34" t="s">
        <v>65</v>
      </c>
      <c r="L474" s="79">
        <v>474</v>
      </c>
      <c r="M474" s="79"/>
      <c r="N474" s="74"/>
      <c r="O474" s="81" t="s">
        <v>283</v>
      </c>
      <c r="P474" s="81" t="s">
        <v>284</v>
      </c>
      <c r="Q474" s="81" t="s">
        <v>287</v>
      </c>
      <c r="R474">
        <v>2</v>
      </c>
      <c r="S474" s="80" t="str">
        <f>REPLACE(INDEX(GroupVertices[Group],MATCH(Edges[[#This Row],[Vertex 1]],GroupVertices[Vertex],0)),1,1,"")</f>
        <v>4</v>
      </c>
      <c r="T474" s="80" t="str">
        <f>REPLACE(INDEX(GroupVertices[Group],MATCH(Edges[[#This Row],[Vertex 2]],GroupVertices[Vertex],0)),1,1,"")</f>
        <v>4</v>
      </c>
      <c r="U474" s="34"/>
      <c r="V474" s="34"/>
      <c r="W474" s="34"/>
      <c r="X474" s="34"/>
      <c r="Y474" s="34"/>
      <c r="Z474" s="34"/>
      <c r="AA474" s="34"/>
      <c r="AB474" s="34"/>
      <c r="AC474" s="34"/>
    </row>
    <row r="475" spans="1:29" ht="15">
      <c r="A475" s="66" t="s">
        <v>246</v>
      </c>
      <c r="B475" s="66" t="s">
        <v>251</v>
      </c>
      <c r="C475" s="67" t="s">
        <v>1503</v>
      </c>
      <c r="D475" s="68">
        <v>10</v>
      </c>
      <c r="E475" s="69"/>
      <c r="F475" s="70">
        <v>20</v>
      </c>
      <c r="G475" s="67"/>
      <c r="H475" s="71"/>
      <c r="I475" s="72"/>
      <c r="J475" s="72"/>
      <c r="K475" s="34" t="s">
        <v>65</v>
      </c>
      <c r="L475" s="79">
        <v>475</v>
      </c>
      <c r="M475" s="79"/>
      <c r="N475" s="74"/>
      <c r="O475" s="81" t="s">
        <v>283</v>
      </c>
      <c r="P475" s="81" t="s">
        <v>284</v>
      </c>
      <c r="Q475" s="81" t="s">
        <v>285</v>
      </c>
      <c r="R475">
        <v>3</v>
      </c>
      <c r="S475" s="80" t="str">
        <f>REPLACE(INDEX(GroupVertices[Group],MATCH(Edges[[#This Row],[Vertex 1]],GroupVertices[Vertex],0)),1,1,"")</f>
        <v>4</v>
      </c>
      <c r="T475" s="80" t="str">
        <f>REPLACE(INDEX(GroupVertices[Group],MATCH(Edges[[#This Row],[Vertex 2]],GroupVertices[Vertex],0)),1,1,"")</f>
        <v>4</v>
      </c>
      <c r="U475" s="34"/>
      <c r="V475" s="34"/>
      <c r="W475" s="34"/>
      <c r="X475" s="34"/>
      <c r="Y475" s="34"/>
      <c r="Z475" s="34"/>
      <c r="AA475" s="34"/>
      <c r="AB475" s="34"/>
      <c r="AC475" s="34"/>
    </row>
    <row r="476" spans="1:29" ht="15">
      <c r="A476" s="66" t="s">
        <v>255</v>
      </c>
      <c r="B476" s="66" t="s">
        <v>251</v>
      </c>
      <c r="C476" s="67" t="s">
        <v>1503</v>
      </c>
      <c r="D476" s="68">
        <v>10</v>
      </c>
      <c r="E476" s="69"/>
      <c r="F476" s="70">
        <v>20</v>
      </c>
      <c r="G476" s="67"/>
      <c r="H476" s="71"/>
      <c r="I476" s="72"/>
      <c r="J476" s="72"/>
      <c r="K476" s="34" t="s">
        <v>66</v>
      </c>
      <c r="L476" s="79">
        <v>476</v>
      </c>
      <c r="M476" s="79"/>
      <c r="N476" s="74"/>
      <c r="O476" s="81" t="s">
        <v>283</v>
      </c>
      <c r="P476" s="81" t="s">
        <v>284</v>
      </c>
      <c r="Q476" s="81" t="s">
        <v>285</v>
      </c>
      <c r="R476">
        <v>3</v>
      </c>
      <c r="S476" s="80" t="str">
        <f>REPLACE(INDEX(GroupVertices[Group],MATCH(Edges[[#This Row],[Vertex 1]],GroupVertices[Vertex],0)),1,1,"")</f>
        <v>4</v>
      </c>
      <c r="T476" s="80" t="str">
        <f>REPLACE(INDEX(GroupVertices[Group],MATCH(Edges[[#This Row],[Vertex 2]],GroupVertices[Vertex],0)),1,1,"")</f>
        <v>4</v>
      </c>
      <c r="U476" s="34"/>
      <c r="V476" s="34"/>
      <c r="W476" s="34"/>
      <c r="X476" s="34"/>
      <c r="Y476" s="34"/>
      <c r="Z476" s="34"/>
      <c r="AA476" s="34"/>
      <c r="AB476" s="34"/>
      <c r="AC476" s="34"/>
    </row>
    <row r="477" spans="1:29" ht="15">
      <c r="A477" s="66" t="s">
        <v>252</v>
      </c>
      <c r="B477" s="66" t="s">
        <v>251</v>
      </c>
      <c r="C477" s="67" t="s">
        <v>1503</v>
      </c>
      <c r="D477" s="68">
        <v>10</v>
      </c>
      <c r="E477" s="69"/>
      <c r="F477" s="70">
        <v>20</v>
      </c>
      <c r="G477" s="67"/>
      <c r="H477" s="71"/>
      <c r="I477" s="72"/>
      <c r="J477" s="72"/>
      <c r="K477" s="34" t="s">
        <v>65</v>
      </c>
      <c r="L477" s="79">
        <v>477</v>
      </c>
      <c r="M477" s="79"/>
      <c r="N477" s="74"/>
      <c r="O477" s="81" t="s">
        <v>283</v>
      </c>
      <c r="P477" s="81" t="s">
        <v>284</v>
      </c>
      <c r="Q477" s="81" t="s">
        <v>285</v>
      </c>
      <c r="R477">
        <v>2</v>
      </c>
      <c r="S477" s="80" t="str">
        <f>REPLACE(INDEX(GroupVertices[Group],MATCH(Edges[[#This Row],[Vertex 1]],GroupVertices[Vertex],0)),1,1,"")</f>
        <v>4</v>
      </c>
      <c r="T477" s="80" t="str">
        <f>REPLACE(INDEX(GroupVertices[Group],MATCH(Edges[[#This Row],[Vertex 2]],GroupVertices[Vertex],0)),1,1,"")</f>
        <v>4</v>
      </c>
      <c r="U477" s="34"/>
      <c r="V477" s="34"/>
      <c r="W477" s="34"/>
      <c r="X477" s="34"/>
      <c r="Y477" s="34"/>
      <c r="Z477" s="34"/>
      <c r="AA477" s="34"/>
      <c r="AB477" s="34"/>
      <c r="AC477" s="34"/>
    </row>
    <row r="478" spans="1:29" ht="15">
      <c r="A478" s="66" t="s">
        <v>250</v>
      </c>
      <c r="B478" s="66" t="s">
        <v>251</v>
      </c>
      <c r="C478" s="67" t="s">
        <v>1503</v>
      </c>
      <c r="D478" s="68">
        <v>10</v>
      </c>
      <c r="E478" s="69"/>
      <c r="F478" s="70">
        <v>20</v>
      </c>
      <c r="G478" s="67"/>
      <c r="H478" s="71"/>
      <c r="I478" s="72"/>
      <c r="J478" s="72"/>
      <c r="K478" s="34" t="s">
        <v>66</v>
      </c>
      <c r="L478" s="79">
        <v>478</v>
      </c>
      <c r="M478" s="79"/>
      <c r="N478" s="74"/>
      <c r="O478" s="81" t="s">
        <v>283</v>
      </c>
      <c r="P478" s="81" t="s">
        <v>284</v>
      </c>
      <c r="Q478" s="81" t="s">
        <v>285</v>
      </c>
      <c r="R478">
        <v>3</v>
      </c>
      <c r="S478" s="80" t="str">
        <f>REPLACE(INDEX(GroupVertices[Group],MATCH(Edges[[#This Row],[Vertex 1]],GroupVertices[Vertex],0)),1,1,"")</f>
        <v>4</v>
      </c>
      <c r="T478" s="80" t="str">
        <f>REPLACE(INDEX(GroupVertices[Group],MATCH(Edges[[#This Row],[Vertex 2]],GroupVertices[Vertex],0)),1,1,"")</f>
        <v>4</v>
      </c>
      <c r="U478" s="34"/>
      <c r="V478" s="34"/>
      <c r="W478" s="34"/>
      <c r="X478" s="34"/>
      <c r="Y478" s="34"/>
      <c r="Z478" s="34"/>
      <c r="AA478" s="34"/>
      <c r="AB478" s="34"/>
      <c r="AC478" s="34"/>
    </row>
    <row r="479" spans="1:29" ht="15">
      <c r="A479" s="66" t="s">
        <v>245</v>
      </c>
      <c r="B479" s="66" t="s">
        <v>251</v>
      </c>
      <c r="C479" s="67" t="s">
        <v>1503</v>
      </c>
      <c r="D479" s="68">
        <v>10</v>
      </c>
      <c r="E479" s="69"/>
      <c r="F479" s="70">
        <v>20</v>
      </c>
      <c r="G479" s="67"/>
      <c r="H479" s="71"/>
      <c r="I479" s="72"/>
      <c r="J479" s="72"/>
      <c r="K479" s="34" t="s">
        <v>66</v>
      </c>
      <c r="L479" s="79">
        <v>479</v>
      </c>
      <c r="M479" s="79"/>
      <c r="N479" s="74"/>
      <c r="O479" s="81" t="s">
        <v>283</v>
      </c>
      <c r="P479" s="81" t="s">
        <v>284</v>
      </c>
      <c r="Q479" s="81" t="s">
        <v>286</v>
      </c>
      <c r="R479">
        <v>3</v>
      </c>
      <c r="S479" s="80" t="str">
        <f>REPLACE(INDEX(GroupVertices[Group],MATCH(Edges[[#This Row],[Vertex 1]],GroupVertices[Vertex],0)),1,1,"")</f>
        <v>4</v>
      </c>
      <c r="T479" s="80" t="str">
        <f>REPLACE(INDEX(GroupVertices[Group],MATCH(Edges[[#This Row],[Vertex 2]],GroupVertices[Vertex],0)),1,1,"")</f>
        <v>4</v>
      </c>
      <c r="U479" s="34"/>
      <c r="V479" s="34"/>
      <c r="W479" s="34"/>
      <c r="X479" s="34"/>
      <c r="Y479" s="34"/>
      <c r="Z479" s="34"/>
      <c r="AA479" s="34"/>
      <c r="AB479" s="34"/>
      <c r="AC479" s="34"/>
    </row>
    <row r="480" spans="1:29" ht="15">
      <c r="A480" s="66" t="s">
        <v>245</v>
      </c>
      <c r="B480" s="66" t="s">
        <v>251</v>
      </c>
      <c r="C480" s="67" t="s">
        <v>1503</v>
      </c>
      <c r="D480" s="68">
        <v>10</v>
      </c>
      <c r="E480" s="69"/>
      <c r="F480" s="70">
        <v>20</v>
      </c>
      <c r="G480" s="67"/>
      <c r="H480" s="71"/>
      <c r="I480" s="72"/>
      <c r="J480" s="72"/>
      <c r="K480" s="34" t="s">
        <v>66</v>
      </c>
      <c r="L480" s="79">
        <v>480</v>
      </c>
      <c r="M480" s="79"/>
      <c r="N480" s="74"/>
      <c r="O480" s="81" t="s">
        <v>283</v>
      </c>
      <c r="P480" s="81" t="s">
        <v>284</v>
      </c>
      <c r="Q480" s="81" t="s">
        <v>287</v>
      </c>
      <c r="R480">
        <v>3</v>
      </c>
      <c r="S480" s="80" t="str">
        <f>REPLACE(INDEX(GroupVertices[Group],MATCH(Edges[[#This Row],[Vertex 1]],GroupVertices[Vertex],0)),1,1,"")</f>
        <v>4</v>
      </c>
      <c r="T480" s="80" t="str">
        <f>REPLACE(INDEX(GroupVertices[Group],MATCH(Edges[[#This Row],[Vertex 2]],GroupVertices[Vertex],0)),1,1,"")</f>
        <v>4</v>
      </c>
      <c r="U480" s="34"/>
      <c r="V480" s="34"/>
      <c r="W480" s="34"/>
      <c r="X480" s="34"/>
      <c r="Y480" s="34"/>
      <c r="Z480" s="34"/>
      <c r="AA480" s="34"/>
      <c r="AB480" s="34"/>
      <c r="AC480" s="34"/>
    </row>
    <row r="481" spans="1:29" ht="15">
      <c r="A481" s="66" t="s">
        <v>245</v>
      </c>
      <c r="B481" s="66" t="s">
        <v>251</v>
      </c>
      <c r="C481" s="67" t="s">
        <v>1503</v>
      </c>
      <c r="D481" s="68">
        <v>10</v>
      </c>
      <c r="E481" s="69"/>
      <c r="F481" s="70">
        <v>20</v>
      </c>
      <c r="G481" s="67"/>
      <c r="H481" s="71"/>
      <c r="I481" s="72"/>
      <c r="J481" s="72"/>
      <c r="K481" s="34" t="s">
        <v>66</v>
      </c>
      <c r="L481" s="79">
        <v>481</v>
      </c>
      <c r="M481" s="79"/>
      <c r="N481" s="74"/>
      <c r="O481" s="81" t="s">
        <v>283</v>
      </c>
      <c r="P481" s="81" t="s">
        <v>284</v>
      </c>
      <c r="Q481" s="81" t="s">
        <v>285</v>
      </c>
      <c r="R481">
        <v>3</v>
      </c>
      <c r="S481" s="80" t="str">
        <f>REPLACE(INDEX(GroupVertices[Group],MATCH(Edges[[#This Row],[Vertex 1]],GroupVertices[Vertex],0)),1,1,"")</f>
        <v>4</v>
      </c>
      <c r="T481" s="80" t="str">
        <f>REPLACE(INDEX(GroupVertices[Group],MATCH(Edges[[#This Row],[Vertex 2]],GroupVertices[Vertex],0)),1,1,"")</f>
        <v>4</v>
      </c>
      <c r="U481" s="34"/>
      <c r="V481" s="34"/>
      <c r="W481" s="34"/>
      <c r="X481" s="34"/>
      <c r="Y481" s="34"/>
      <c r="Z481" s="34"/>
      <c r="AA481" s="34"/>
      <c r="AB481" s="34"/>
      <c r="AC481" s="34"/>
    </row>
    <row r="482" spans="1:29" ht="15">
      <c r="A482" s="66" t="s">
        <v>206</v>
      </c>
      <c r="B482" s="66" t="s">
        <v>251</v>
      </c>
      <c r="C482" s="67" t="s">
        <v>1503</v>
      </c>
      <c r="D482" s="68">
        <v>10</v>
      </c>
      <c r="E482" s="69"/>
      <c r="F482" s="70">
        <v>20</v>
      </c>
      <c r="G482" s="67"/>
      <c r="H482" s="71"/>
      <c r="I482" s="72"/>
      <c r="J482" s="72"/>
      <c r="K482" s="34" t="s">
        <v>66</v>
      </c>
      <c r="L482" s="79">
        <v>482</v>
      </c>
      <c r="M482" s="79"/>
      <c r="N482" s="74"/>
      <c r="O482" s="81" t="s">
        <v>283</v>
      </c>
      <c r="P482" s="81" t="s">
        <v>284</v>
      </c>
      <c r="Q482" s="81" t="s">
        <v>285</v>
      </c>
      <c r="R482">
        <v>2</v>
      </c>
      <c r="S482" s="80" t="str">
        <f>REPLACE(INDEX(GroupVertices[Group],MATCH(Edges[[#This Row],[Vertex 1]],GroupVertices[Vertex],0)),1,1,"")</f>
        <v>4</v>
      </c>
      <c r="T482" s="80" t="str">
        <f>REPLACE(INDEX(GroupVertices[Group],MATCH(Edges[[#This Row],[Vertex 2]],GroupVertices[Vertex],0)),1,1,"")</f>
        <v>4</v>
      </c>
      <c r="U482" s="34"/>
      <c r="V482" s="34"/>
      <c r="W482" s="34"/>
      <c r="X482" s="34"/>
      <c r="Y482" s="34"/>
      <c r="Z482" s="34"/>
      <c r="AA482" s="34"/>
      <c r="AB482" s="34"/>
      <c r="AC482" s="34"/>
    </row>
    <row r="483" spans="1:29" ht="15">
      <c r="A483" s="66" t="s">
        <v>255</v>
      </c>
      <c r="B483" s="66" t="s">
        <v>251</v>
      </c>
      <c r="C483" s="67" t="s">
        <v>1503</v>
      </c>
      <c r="D483" s="68">
        <v>10</v>
      </c>
      <c r="E483" s="69"/>
      <c r="F483" s="70">
        <v>20</v>
      </c>
      <c r="G483" s="67"/>
      <c r="H483" s="71"/>
      <c r="I483" s="72"/>
      <c r="J483" s="72"/>
      <c r="K483" s="34" t="s">
        <v>66</v>
      </c>
      <c r="L483" s="79">
        <v>483</v>
      </c>
      <c r="M483" s="79"/>
      <c r="N483" s="74"/>
      <c r="O483" s="81" t="s">
        <v>283</v>
      </c>
      <c r="P483" s="81" t="s">
        <v>284</v>
      </c>
      <c r="Q483" s="81" t="s">
        <v>285</v>
      </c>
      <c r="R483">
        <v>3</v>
      </c>
      <c r="S483" s="80" t="str">
        <f>REPLACE(INDEX(GroupVertices[Group],MATCH(Edges[[#This Row],[Vertex 1]],GroupVertices[Vertex],0)),1,1,"")</f>
        <v>4</v>
      </c>
      <c r="T483" s="80" t="str">
        <f>REPLACE(INDEX(GroupVertices[Group],MATCH(Edges[[#This Row],[Vertex 2]],GroupVertices[Vertex],0)),1,1,"")</f>
        <v>4</v>
      </c>
      <c r="U483" s="34"/>
      <c r="V483" s="34"/>
      <c r="W483" s="34"/>
      <c r="X483" s="34"/>
      <c r="Y483" s="34"/>
      <c r="Z483" s="34"/>
      <c r="AA483" s="34"/>
      <c r="AB483" s="34"/>
      <c r="AC483" s="34"/>
    </row>
    <row r="484" spans="1:29" ht="15">
      <c r="A484" s="66" t="s">
        <v>250</v>
      </c>
      <c r="B484" s="66" t="s">
        <v>251</v>
      </c>
      <c r="C484" s="67" t="s">
        <v>1503</v>
      </c>
      <c r="D484" s="68">
        <v>10</v>
      </c>
      <c r="E484" s="69"/>
      <c r="F484" s="70">
        <v>20</v>
      </c>
      <c r="G484" s="67"/>
      <c r="H484" s="71"/>
      <c r="I484" s="72"/>
      <c r="J484" s="72"/>
      <c r="K484" s="34" t="s">
        <v>66</v>
      </c>
      <c r="L484" s="79">
        <v>484</v>
      </c>
      <c r="M484" s="79"/>
      <c r="N484" s="74"/>
      <c r="O484" s="81" t="s">
        <v>283</v>
      </c>
      <c r="P484" s="81" t="s">
        <v>284</v>
      </c>
      <c r="Q484" s="81" t="s">
        <v>285</v>
      </c>
      <c r="R484">
        <v>3</v>
      </c>
      <c r="S484" s="80" t="str">
        <f>REPLACE(INDEX(GroupVertices[Group],MATCH(Edges[[#This Row],[Vertex 1]],GroupVertices[Vertex],0)),1,1,"")</f>
        <v>4</v>
      </c>
      <c r="T484" s="80" t="str">
        <f>REPLACE(INDEX(GroupVertices[Group],MATCH(Edges[[#This Row],[Vertex 2]],GroupVertices[Vertex],0)),1,1,"")</f>
        <v>4</v>
      </c>
      <c r="U484" s="34"/>
      <c r="V484" s="34"/>
      <c r="W484" s="34"/>
      <c r="X484" s="34"/>
      <c r="Y484" s="34"/>
      <c r="Z484" s="34"/>
      <c r="AA484" s="34"/>
      <c r="AB484" s="34"/>
      <c r="AC484" s="34"/>
    </row>
    <row r="485" spans="1:29" ht="15">
      <c r="A485" s="66" t="s">
        <v>246</v>
      </c>
      <c r="B485" s="66" t="s">
        <v>251</v>
      </c>
      <c r="C485" s="67" t="s">
        <v>1503</v>
      </c>
      <c r="D485" s="68">
        <v>10</v>
      </c>
      <c r="E485" s="69"/>
      <c r="F485" s="70">
        <v>20</v>
      </c>
      <c r="G485" s="67"/>
      <c r="H485" s="71"/>
      <c r="I485" s="72"/>
      <c r="J485" s="72"/>
      <c r="K485" s="34" t="s">
        <v>65</v>
      </c>
      <c r="L485" s="79">
        <v>485</v>
      </c>
      <c r="M485" s="79"/>
      <c r="N485" s="74"/>
      <c r="O485" s="81" t="s">
        <v>283</v>
      </c>
      <c r="P485" s="81" t="s">
        <v>284</v>
      </c>
      <c r="Q485" s="81" t="s">
        <v>286</v>
      </c>
      <c r="R485">
        <v>3</v>
      </c>
      <c r="S485" s="80" t="str">
        <f>REPLACE(INDEX(GroupVertices[Group],MATCH(Edges[[#This Row],[Vertex 1]],GroupVertices[Vertex],0)),1,1,"")</f>
        <v>4</v>
      </c>
      <c r="T485" s="80" t="str">
        <f>REPLACE(INDEX(GroupVertices[Group],MATCH(Edges[[#This Row],[Vertex 2]],GroupVertices[Vertex],0)),1,1,"")</f>
        <v>4</v>
      </c>
      <c r="U485" s="34"/>
      <c r="V485" s="34"/>
      <c r="W485" s="34"/>
      <c r="X485" s="34"/>
      <c r="Y485" s="34"/>
      <c r="Z485" s="34"/>
      <c r="AA485" s="34"/>
      <c r="AB485" s="34"/>
      <c r="AC485" s="34"/>
    </row>
    <row r="486" spans="1:29" ht="15">
      <c r="A486" s="66" t="s">
        <v>246</v>
      </c>
      <c r="B486" s="66" t="s">
        <v>251</v>
      </c>
      <c r="C486" s="67" t="s">
        <v>1503</v>
      </c>
      <c r="D486" s="68">
        <v>10</v>
      </c>
      <c r="E486" s="69"/>
      <c r="F486" s="70">
        <v>20</v>
      </c>
      <c r="G486" s="67"/>
      <c r="H486" s="71"/>
      <c r="I486" s="72"/>
      <c r="J486" s="72"/>
      <c r="K486" s="34" t="s">
        <v>65</v>
      </c>
      <c r="L486" s="79">
        <v>486</v>
      </c>
      <c r="M486" s="79"/>
      <c r="N486" s="74"/>
      <c r="O486" s="81" t="s">
        <v>283</v>
      </c>
      <c r="P486" s="81" t="s">
        <v>284</v>
      </c>
      <c r="Q486" s="81" t="s">
        <v>287</v>
      </c>
      <c r="R486">
        <v>3</v>
      </c>
      <c r="S486" s="80" t="str">
        <f>REPLACE(INDEX(GroupVertices[Group],MATCH(Edges[[#This Row],[Vertex 1]],GroupVertices[Vertex],0)),1,1,"")</f>
        <v>4</v>
      </c>
      <c r="T486" s="80" t="str">
        <f>REPLACE(INDEX(GroupVertices[Group],MATCH(Edges[[#This Row],[Vertex 2]],GroupVertices[Vertex],0)),1,1,"")</f>
        <v>4</v>
      </c>
      <c r="U486" s="34"/>
      <c r="V486" s="34"/>
      <c r="W486" s="34"/>
      <c r="X486" s="34"/>
      <c r="Y486" s="34"/>
      <c r="Z486" s="34"/>
      <c r="AA486" s="34"/>
      <c r="AB486" s="34"/>
      <c r="AC486" s="34"/>
    </row>
    <row r="487" spans="1:29" ht="15">
      <c r="A487" s="66" t="s">
        <v>247</v>
      </c>
      <c r="B487" s="66" t="s">
        <v>251</v>
      </c>
      <c r="C487" s="67" t="s">
        <v>1502</v>
      </c>
      <c r="D487" s="68">
        <v>3</v>
      </c>
      <c r="E487" s="69"/>
      <c r="F487" s="70">
        <v>50</v>
      </c>
      <c r="G487" s="67"/>
      <c r="H487" s="71"/>
      <c r="I487" s="72"/>
      <c r="J487" s="72"/>
      <c r="K487" s="34" t="s">
        <v>65</v>
      </c>
      <c r="L487" s="79">
        <v>487</v>
      </c>
      <c r="M487" s="79"/>
      <c r="N487" s="74"/>
      <c r="O487" s="81" t="s">
        <v>283</v>
      </c>
      <c r="P487" s="81" t="s">
        <v>284</v>
      </c>
      <c r="Q487" s="81" t="s">
        <v>287</v>
      </c>
      <c r="R487">
        <v>1</v>
      </c>
      <c r="S487" s="80" t="str">
        <f>REPLACE(INDEX(GroupVertices[Group],MATCH(Edges[[#This Row],[Vertex 1]],GroupVertices[Vertex],0)),1,1,"")</f>
        <v>4</v>
      </c>
      <c r="T487" s="80" t="str">
        <f>REPLACE(INDEX(GroupVertices[Group],MATCH(Edges[[#This Row],[Vertex 2]],GroupVertices[Vertex],0)),1,1,"")</f>
        <v>4</v>
      </c>
      <c r="U487" s="34"/>
      <c r="V487" s="34"/>
      <c r="W487" s="34"/>
      <c r="X487" s="34"/>
      <c r="Y487" s="34"/>
      <c r="Z487" s="34"/>
      <c r="AA487" s="34"/>
      <c r="AB487" s="34"/>
      <c r="AC487" s="34"/>
    </row>
    <row r="488" spans="1:29" ht="15">
      <c r="A488" s="66" t="s">
        <v>250</v>
      </c>
      <c r="B488" s="66" t="s">
        <v>251</v>
      </c>
      <c r="C488" s="67" t="s">
        <v>1503</v>
      </c>
      <c r="D488" s="68">
        <v>10</v>
      </c>
      <c r="E488" s="69"/>
      <c r="F488" s="70">
        <v>20</v>
      </c>
      <c r="G488" s="67"/>
      <c r="H488" s="71"/>
      <c r="I488" s="72"/>
      <c r="J488" s="72"/>
      <c r="K488" s="34" t="s">
        <v>66</v>
      </c>
      <c r="L488" s="79">
        <v>488</v>
      </c>
      <c r="M488" s="79"/>
      <c r="N488" s="74"/>
      <c r="O488" s="81" t="s">
        <v>283</v>
      </c>
      <c r="P488" s="81" t="s">
        <v>284</v>
      </c>
      <c r="Q488" s="81" t="s">
        <v>287</v>
      </c>
      <c r="R488">
        <v>3</v>
      </c>
      <c r="S488" s="80" t="str">
        <f>REPLACE(INDEX(GroupVertices[Group],MATCH(Edges[[#This Row],[Vertex 1]],GroupVertices[Vertex],0)),1,1,"")</f>
        <v>4</v>
      </c>
      <c r="T488" s="80" t="str">
        <f>REPLACE(INDEX(GroupVertices[Group],MATCH(Edges[[#This Row],[Vertex 2]],GroupVertices[Vertex],0)),1,1,"")</f>
        <v>4</v>
      </c>
      <c r="U488" s="34"/>
      <c r="V488" s="34"/>
      <c r="W488" s="34"/>
      <c r="X488" s="34"/>
      <c r="Y488" s="34"/>
      <c r="Z488" s="34"/>
      <c r="AA488" s="34"/>
      <c r="AB488" s="34"/>
      <c r="AC488" s="34"/>
    </row>
    <row r="489" spans="1:29" ht="15">
      <c r="A489" s="66" t="s">
        <v>253</v>
      </c>
      <c r="B489" s="66" t="s">
        <v>251</v>
      </c>
      <c r="C489" s="67" t="s">
        <v>1502</v>
      </c>
      <c r="D489" s="68">
        <v>3</v>
      </c>
      <c r="E489" s="69"/>
      <c r="F489" s="70">
        <v>50</v>
      </c>
      <c r="G489" s="67"/>
      <c r="H489" s="71"/>
      <c r="I489" s="72"/>
      <c r="J489" s="72"/>
      <c r="K489" s="34" t="s">
        <v>65</v>
      </c>
      <c r="L489" s="79">
        <v>489</v>
      </c>
      <c r="M489" s="79"/>
      <c r="N489" s="74"/>
      <c r="O489" s="81" t="s">
        <v>283</v>
      </c>
      <c r="P489" s="81" t="s">
        <v>284</v>
      </c>
      <c r="Q489" s="81" t="s">
        <v>287</v>
      </c>
      <c r="R489">
        <v>1</v>
      </c>
      <c r="S489" s="80" t="str">
        <f>REPLACE(INDEX(GroupVertices[Group],MATCH(Edges[[#This Row],[Vertex 1]],GroupVertices[Vertex],0)),1,1,"")</f>
        <v>4</v>
      </c>
      <c r="T489" s="80" t="str">
        <f>REPLACE(INDEX(GroupVertices[Group],MATCH(Edges[[#This Row],[Vertex 2]],GroupVertices[Vertex],0)),1,1,"")</f>
        <v>4</v>
      </c>
      <c r="U489" s="34"/>
      <c r="V489" s="34"/>
      <c r="W489" s="34"/>
      <c r="X489" s="34"/>
      <c r="Y489" s="34"/>
      <c r="Z489" s="34"/>
      <c r="AA489" s="34"/>
      <c r="AB489" s="34"/>
      <c r="AC489" s="34"/>
    </row>
    <row r="490" spans="1:29" ht="15">
      <c r="A490" s="66" t="s">
        <v>255</v>
      </c>
      <c r="B490" s="66" t="s">
        <v>251</v>
      </c>
      <c r="C490" s="67" t="s">
        <v>1503</v>
      </c>
      <c r="D490" s="68">
        <v>10</v>
      </c>
      <c r="E490" s="69"/>
      <c r="F490" s="70">
        <v>20</v>
      </c>
      <c r="G490" s="67"/>
      <c r="H490" s="71"/>
      <c r="I490" s="72"/>
      <c r="J490" s="72"/>
      <c r="K490" s="34" t="s">
        <v>66</v>
      </c>
      <c r="L490" s="79">
        <v>490</v>
      </c>
      <c r="M490" s="79"/>
      <c r="N490" s="74"/>
      <c r="O490" s="81" t="s">
        <v>283</v>
      </c>
      <c r="P490" s="81" t="s">
        <v>284</v>
      </c>
      <c r="Q490" s="81" t="s">
        <v>287</v>
      </c>
      <c r="R490">
        <v>3</v>
      </c>
      <c r="S490" s="80" t="str">
        <f>REPLACE(INDEX(GroupVertices[Group],MATCH(Edges[[#This Row],[Vertex 1]],GroupVertices[Vertex],0)),1,1,"")</f>
        <v>4</v>
      </c>
      <c r="T490" s="80" t="str">
        <f>REPLACE(INDEX(GroupVertices[Group],MATCH(Edges[[#This Row],[Vertex 2]],GroupVertices[Vertex],0)),1,1,"")</f>
        <v>4</v>
      </c>
      <c r="U490" s="34"/>
      <c r="V490" s="34"/>
      <c r="W490" s="34"/>
      <c r="X490" s="34"/>
      <c r="Y490" s="34"/>
      <c r="Z490" s="34"/>
      <c r="AA490" s="34"/>
      <c r="AB490" s="34"/>
      <c r="AC490" s="34"/>
    </row>
    <row r="491" spans="1:29" ht="15">
      <c r="A491" s="66" t="s">
        <v>254</v>
      </c>
      <c r="B491" s="66" t="s">
        <v>251</v>
      </c>
      <c r="C491" s="67" t="s">
        <v>1502</v>
      </c>
      <c r="D491" s="68">
        <v>3</v>
      </c>
      <c r="E491" s="69"/>
      <c r="F491" s="70">
        <v>50</v>
      </c>
      <c r="G491" s="67"/>
      <c r="H491" s="71"/>
      <c r="I491" s="72"/>
      <c r="J491" s="72"/>
      <c r="K491" s="34" t="s">
        <v>65</v>
      </c>
      <c r="L491" s="79">
        <v>491</v>
      </c>
      <c r="M491" s="79"/>
      <c r="N491" s="74"/>
      <c r="O491" s="81" t="s">
        <v>283</v>
      </c>
      <c r="P491" s="81" t="s">
        <v>284</v>
      </c>
      <c r="Q491" s="81" t="s">
        <v>287</v>
      </c>
      <c r="R491">
        <v>1</v>
      </c>
      <c r="S491" s="80" t="str">
        <f>REPLACE(INDEX(GroupVertices[Group],MATCH(Edges[[#This Row],[Vertex 1]],GroupVertices[Vertex],0)),1,1,"")</f>
        <v>4</v>
      </c>
      <c r="T491" s="80" t="str">
        <f>REPLACE(INDEX(GroupVertices[Group],MATCH(Edges[[#This Row],[Vertex 2]],GroupVertices[Vertex],0)),1,1,"")</f>
        <v>4</v>
      </c>
      <c r="U491" s="34"/>
      <c r="V491" s="34"/>
      <c r="W491" s="34"/>
      <c r="X491" s="34"/>
      <c r="Y491" s="34"/>
      <c r="Z491" s="34"/>
      <c r="AA491" s="34"/>
      <c r="AB491" s="34"/>
      <c r="AC491" s="34"/>
    </row>
    <row r="492" spans="1:29" ht="15">
      <c r="A492" s="66" t="s">
        <v>206</v>
      </c>
      <c r="B492" s="66" t="s">
        <v>251</v>
      </c>
      <c r="C492" s="67" t="s">
        <v>1503</v>
      </c>
      <c r="D492" s="68">
        <v>10</v>
      </c>
      <c r="E492" s="69"/>
      <c r="F492" s="70">
        <v>20</v>
      </c>
      <c r="G492" s="67"/>
      <c r="H492" s="71"/>
      <c r="I492" s="72"/>
      <c r="J492" s="72"/>
      <c r="K492" s="34" t="s">
        <v>66</v>
      </c>
      <c r="L492" s="79">
        <v>492</v>
      </c>
      <c r="M492" s="79"/>
      <c r="N492" s="74"/>
      <c r="O492" s="81" t="s">
        <v>283</v>
      </c>
      <c r="P492" s="81" t="s">
        <v>284</v>
      </c>
      <c r="Q492" s="81" t="s">
        <v>288</v>
      </c>
      <c r="R492">
        <v>2</v>
      </c>
      <c r="S492" s="80" t="str">
        <f>REPLACE(INDEX(GroupVertices[Group],MATCH(Edges[[#This Row],[Vertex 1]],GroupVertices[Vertex],0)),1,1,"")</f>
        <v>4</v>
      </c>
      <c r="T492" s="80" t="str">
        <f>REPLACE(INDEX(GroupVertices[Group],MATCH(Edges[[#This Row],[Vertex 2]],GroupVertices[Vertex],0)),1,1,"")</f>
        <v>4</v>
      </c>
      <c r="U492" s="34"/>
      <c r="V492" s="34"/>
      <c r="W492" s="34"/>
      <c r="X492" s="34"/>
      <c r="Y492" s="34"/>
      <c r="Z492" s="34"/>
      <c r="AA492" s="34"/>
      <c r="AB492" s="34"/>
      <c r="AC492" s="34"/>
    </row>
    <row r="493" spans="1:29" ht="15">
      <c r="A493" s="66" t="s">
        <v>252</v>
      </c>
      <c r="B493" s="66" t="s">
        <v>206</v>
      </c>
      <c r="C493" s="67" t="s">
        <v>1502</v>
      </c>
      <c r="D493" s="68">
        <v>3</v>
      </c>
      <c r="E493" s="69"/>
      <c r="F493" s="70">
        <v>50</v>
      </c>
      <c r="G493" s="67"/>
      <c r="H493" s="71"/>
      <c r="I493" s="72"/>
      <c r="J493" s="72"/>
      <c r="K493" s="34" t="s">
        <v>66</v>
      </c>
      <c r="L493" s="79">
        <v>493</v>
      </c>
      <c r="M493" s="79"/>
      <c r="N493" s="74"/>
      <c r="O493" s="81" t="s">
        <v>283</v>
      </c>
      <c r="P493" s="81" t="s">
        <v>284</v>
      </c>
      <c r="Q493" s="81" t="s">
        <v>286</v>
      </c>
      <c r="R493">
        <v>1</v>
      </c>
      <c r="S493" s="80" t="str">
        <f>REPLACE(INDEX(GroupVertices[Group],MATCH(Edges[[#This Row],[Vertex 1]],GroupVertices[Vertex],0)),1,1,"")</f>
        <v>4</v>
      </c>
      <c r="T493" s="80" t="str">
        <f>REPLACE(INDEX(GroupVertices[Group],MATCH(Edges[[#This Row],[Vertex 2]],GroupVertices[Vertex],0)),1,1,"")</f>
        <v>4</v>
      </c>
      <c r="U493" s="34"/>
      <c r="V493" s="34"/>
      <c r="W493" s="34"/>
      <c r="X493" s="34"/>
      <c r="Y493" s="34"/>
      <c r="Z493" s="34"/>
      <c r="AA493" s="34"/>
      <c r="AB493" s="34"/>
      <c r="AC493" s="34"/>
    </row>
    <row r="494" spans="1:29" ht="15">
      <c r="A494" s="66" t="s">
        <v>252</v>
      </c>
      <c r="B494" s="66" t="s">
        <v>255</v>
      </c>
      <c r="C494" s="67" t="s">
        <v>1503</v>
      </c>
      <c r="D494" s="68">
        <v>10</v>
      </c>
      <c r="E494" s="69"/>
      <c r="F494" s="70">
        <v>20</v>
      </c>
      <c r="G494" s="67"/>
      <c r="H494" s="71"/>
      <c r="I494" s="72"/>
      <c r="J494" s="72"/>
      <c r="K494" s="34" t="s">
        <v>66</v>
      </c>
      <c r="L494" s="79">
        <v>494</v>
      </c>
      <c r="M494" s="79"/>
      <c r="N494" s="74"/>
      <c r="O494" s="81" t="s">
        <v>283</v>
      </c>
      <c r="P494" s="81" t="s">
        <v>284</v>
      </c>
      <c r="Q494" s="81" t="s">
        <v>286</v>
      </c>
      <c r="R494">
        <v>2</v>
      </c>
      <c r="S494" s="80" t="str">
        <f>REPLACE(INDEX(GroupVertices[Group],MATCH(Edges[[#This Row],[Vertex 1]],GroupVertices[Vertex],0)),1,1,"")</f>
        <v>4</v>
      </c>
      <c r="T494" s="80" t="str">
        <f>REPLACE(INDEX(GroupVertices[Group],MATCH(Edges[[#This Row],[Vertex 2]],GroupVertices[Vertex],0)),1,1,"")</f>
        <v>4</v>
      </c>
      <c r="U494" s="34"/>
      <c r="V494" s="34"/>
      <c r="W494" s="34"/>
      <c r="X494" s="34"/>
      <c r="Y494" s="34"/>
      <c r="Z494" s="34"/>
      <c r="AA494" s="34"/>
      <c r="AB494" s="34"/>
      <c r="AC494" s="34"/>
    </row>
    <row r="495" spans="1:29" ht="15">
      <c r="A495" s="66" t="s">
        <v>252</v>
      </c>
      <c r="B495" s="66" t="s">
        <v>250</v>
      </c>
      <c r="C495" s="67" t="s">
        <v>1502</v>
      </c>
      <c r="D495" s="68">
        <v>3</v>
      </c>
      <c r="E495" s="69"/>
      <c r="F495" s="70">
        <v>50</v>
      </c>
      <c r="G495" s="67"/>
      <c r="H495" s="71"/>
      <c r="I495" s="72"/>
      <c r="J495" s="72"/>
      <c r="K495" s="34" t="s">
        <v>66</v>
      </c>
      <c r="L495" s="79">
        <v>495</v>
      </c>
      <c r="M495" s="79"/>
      <c r="N495" s="74"/>
      <c r="O495" s="81" t="s">
        <v>283</v>
      </c>
      <c r="P495" s="81" t="s">
        <v>284</v>
      </c>
      <c r="Q495" s="81" t="s">
        <v>286</v>
      </c>
      <c r="R495">
        <v>1</v>
      </c>
      <c r="S495" s="80" t="str">
        <f>REPLACE(INDEX(GroupVertices[Group],MATCH(Edges[[#This Row],[Vertex 1]],GroupVertices[Vertex],0)),1,1,"")</f>
        <v>4</v>
      </c>
      <c r="T495" s="80" t="str">
        <f>REPLACE(INDEX(GroupVertices[Group],MATCH(Edges[[#This Row],[Vertex 2]],GroupVertices[Vertex],0)),1,1,"")</f>
        <v>4</v>
      </c>
      <c r="U495" s="34"/>
      <c r="V495" s="34"/>
      <c r="W495" s="34"/>
      <c r="X495" s="34"/>
      <c r="Y495" s="34"/>
      <c r="Z495" s="34"/>
      <c r="AA495" s="34"/>
      <c r="AB495" s="34"/>
      <c r="AC495" s="34"/>
    </row>
    <row r="496" spans="1:29" ht="15">
      <c r="A496" s="66" t="s">
        <v>252</v>
      </c>
      <c r="B496" s="66" t="s">
        <v>246</v>
      </c>
      <c r="C496" s="67" t="s">
        <v>1502</v>
      </c>
      <c r="D496" s="68">
        <v>3</v>
      </c>
      <c r="E496" s="69"/>
      <c r="F496" s="70">
        <v>50</v>
      </c>
      <c r="G496" s="67"/>
      <c r="H496" s="71"/>
      <c r="I496" s="72"/>
      <c r="J496" s="72"/>
      <c r="K496" s="34" t="s">
        <v>66</v>
      </c>
      <c r="L496" s="79">
        <v>496</v>
      </c>
      <c r="M496" s="79"/>
      <c r="N496" s="74"/>
      <c r="O496" s="81" t="s">
        <v>283</v>
      </c>
      <c r="P496" s="81" t="s">
        <v>284</v>
      </c>
      <c r="Q496" s="81" t="s">
        <v>285</v>
      </c>
      <c r="R496">
        <v>1</v>
      </c>
      <c r="S496" s="80" t="str">
        <f>REPLACE(INDEX(GroupVertices[Group],MATCH(Edges[[#This Row],[Vertex 1]],GroupVertices[Vertex],0)),1,1,"")</f>
        <v>4</v>
      </c>
      <c r="T496" s="80" t="str">
        <f>REPLACE(INDEX(GroupVertices[Group],MATCH(Edges[[#This Row],[Vertex 2]],GroupVertices[Vertex],0)),1,1,"")</f>
        <v>4</v>
      </c>
      <c r="U496" s="34"/>
      <c r="V496" s="34"/>
      <c r="W496" s="34"/>
      <c r="X496" s="34"/>
      <c r="Y496" s="34"/>
      <c r="Z496" s="34"/>
      <c r="AA496" s="34"/>
      <c r="AB496" s="34"/>
      <c r="AC496" s="34"/>
    </row>
    <row r="497" spans="1:29" ht="15">
      <c r="A497" s="66" t="s">
        <v>252</v>
      </c>
      <c r="B497" s="66" t="s">
        <v>255</v>
      </c>
      <c r="C497" s="67" t="s">
        <v>1503</v>
      </c>
      <c r="D497" s="68">
        <v>10</v>
      </c>
      <c r="E497" s="69"/>
      <c r="F497" s="70">
        <v>20</v>
      </c>
      <c r="G497" s="67"/>
      <c r="H497" s="71"/>
      <c r="I497" s="72"/>
      <c r="J497" s="72"/>
      <c r="K497" s="34" t="s">
        <v>66</v>
      </c>
      <c r="L497" s="79">
        <v>497</v>
      </c>
      <c r="M497" s="79"/>
      <c r="N497" s="74"/>
      <c r="O497" s="81" t="s">
        <v>283</v>
      </c>
      <c r="P497" s="81" t="s">
        <v>284</v>
      </c>
      <c r="Q497" s="81" t="s">
        <v>285</v>
      </c>
      <c r="R497">
        <v>2</v>
      </c>
      <c r="S497" s="80" t="str">
        <f>REPLACE(INDEX(GroupVertices[Group],MATCH(Edges[[#This Row],[Vertex 1]],GroupVertices[Vertex],0)),1,1,"")</f>
        <v>4</v>
      </c>
      <c r="T497" s="80" t="str">
        <f>REPLACE(INDEX(GroupVertices[Group],MATCH(Edges[[#This Row],[Vertex 2]],GroupVertices[Vertex],0)),1,1,"")</f>
        <v>4</v>
      </c>
      <c r="U497" s="34"/>
      <c r="V497" s="34"/>
      <c r="W497" s="34"/>
      <c r="X497" s="34"/>
      <c r="Y497" s="34"/>
      <c r="Z497" s="34"/>
      <c r="AA497" s="34"/>
      <c r="AB497" s="34"/>
      <c r="AC497" s="34"/>
    </row>
    <row r="498" spans="1:29" ht="15">
      <c r="A498" s="66" t="s">
        <v>250</v>
      </c>
      <c r="B498" s="66" t="s">
        <v>252</v>
      </c>
      <c r="C498" s="67" t="s">
        <v>1503</v>
      </c>
      <c r="D498" s="68">
        <v>10</v>
      </c>
      <c r="E498" s="69"/>
      <c r="F498" s="70">
        <v>20</v>
      </c>
      <c r="G498" s="67"/>
      <c r="H498" s="71"/>
      <c r="I498" s="72"/>
      <c r="J498" s="72"/>
      <c r="K498" s="34" t="s">
        <v>66</v>
      </c>
      <c r="L498" s="79">
        <v>498</v>
      </c>
      <c r="M498" s="79"/>
      <c r="N498" s="74"/>
      <c r="O498" s="81" t="s">
        <v>283</v>
      </c>
      <c r="P498" s="81" t="s">
        <v>284</v>
      </c>
      <c r="Q498" s="81" t="s">
        <v>285</v>
      </c>
      <c r="R498">
        <v>2</v>
      </c>
      <c r="S498" s="80" t="str">
        <f>REPLACE(INDEX(GroupVertices[Group],MATCH(Edges[[#This Row],[Vertex 1]],GroupVertices[Vertex],0)),1,1,"")</f>
        <v>4</v>
      </c>
      <c r="T498" s="80" t="str">
        <f>REPLACE(INDEX(GroupVertices[Group],MATCH(Edges[[#This Row],[Vertex 2]],GroupVertices[Vertex],0)),1,1,"")</f>
        <v>4</v>
      </c>
      <c r="U498" s="34"/>
      <c r="V498" s="34"/>
      <c r="W498" s="34"/>
      <c r="X498" s="34"/>
      <c r="Y498" s="34"/>
      <c r="Z498" s="34"/>
      <c r="AA498" s="34"/>
      <c r="AB498" s="34"/>
      <c r="AC498" s="34"/>
    </row>
    <row r="499" spans="1:29" ht="15">
      <c r="A499" s="66" t="s">
        <v>245</v>
      </c>
      <c r="B499" s="66" t="s">
        <v>252</v>
      </c>
      <c r="C499" s="67" t="s">
        <v>1503</v>
      </c>
      <c r="D499" s="68">
        <v>10</v>
      </c>
      <c r="E499" s="69"/>
      <c r="F499" s="70">
        <v>20</v>
      </c>
      <c r="G499" s="67"/>
      <c r="H499" s="71"/>
      <c r="I499" s="72"/>
      <c r="J499" s="72"/>
      <c r="K499" s="34" t="s">
        <v>65</v>
      </c>
      <c r="L499" s="79">
        <v>499</v>
      </c>
      <c r="M499" s="79"/>
      <c r="N499" s="74"/>
      <c r="O499" s="81" t="s">
        <v>283</v>
      </c>
      <c r="P499" s="81" t="s">
        <v>284</v>
      </c>
      <c r="Q499" s="81" t="s">
        <v>286</v>
      </c>
      <c r="R499">
        <v>2</v>
      </c>
      <c r="S499" s="80" t="str">
        <f>REPLACE(INDEX(GroupVertices[Group],MATCH(Edges[[#This Row],[Vertex 1]],GroupVertices[Vertex],0)),1,1,"")</f>
        <v>4</v>
      </c>
      <c r="T499" s="80" t="str">
        <f>REPLACE(INDEX(GroupVertices[Group],MATCH(Edges[[#This Row],[Vertex 2]],GroupVertices[Vertex],0)),1,1,"")</f>
        <v>4</v>
      </c>
      <c r="U499" s="34"/>
      <c r="V499" s="34"/>
      <c r="W499" s="34"/>
      <c r="X499" s="34"/>
      <c r="Y499" s="34"/>
      <c r="Z499" s="34"/>
      <c r="AA499" s="34"/>
      <c r="AB499" s="34"/>
      <c r="AC499" s="34"/>
    </row>
    <row r="500" spans="1:29" ht="15">
      <c r="A500" s="66" t="s">
        <v>245</v>
      </c>
      <c r="B500" s="66" t="s">
        <v>252</v>
      </c>
      <c r="C500" s="67" t="s">
        <v>1503</v>
      </c>
      <c r="D500" s="68">
        <v>10</v>
      </c>
      <c r="E500" s="69"/>
      <c r="F500" s="70">
        <v>20</v>
      </c>
      <c r="G500" s="67"/>
      <c r="H500" s="71"/>
      <c r="I500" s="72"/>
      <c r="J500" s="72"/>
      <c r="K500" s="34" t="s">
        <v>65</v>
      </c>
      <c r="L500" s="79">
        <v>500</v>
      </c>
      <c r="M500" s="79"/>
      <c r="N500" s="74"/>
      <c r="O500" s="81" t="s">
        <v>283</v>
      </c>
      <c r="P500" s="81" t="s">
        <v>284</v>
      </c>
      <c r="Q500" s="81" t="s">
        <v>287</v>
      </c>
      <c r="R500">
        <v>2</v>
      </c>
      <c r="S500" s="80" t="str">
        <f>REPLACE(INDEX(GroupVertices[Group],MATCH(Edges[[#This Row],[Vertex 1]],GroupVertices[Vertex],0)),1,1,"")</f>
        <v>4</v>
      </c>
      <c r="T500" s="80" t="str">
        <f>REPLACE(INDEX(GroupVertices[Group],MATCH(Edges[[#This Row],[Vertex 2]],GroupVertices[Vertex],0)),1,1,"")</f>
        <v>4</v>
      </c>
      <c r="U500" s="34"/>
      <c r="V500" s="34"/>
      <c r="W500" s="34"/>
      <c r="X500" s="34"/>
      <c r="Y500" s="34"/>
      <c r="Z500" s="34"/>
      <c r="AA500" s="34"/>
      <c r="AB500" s="34"/>
      <c r="AC500" s="34"/>
    </row>
    <row r="501" spans="1:29" ht="15">
      <c r="A501" s="66" t="s">
        <v>246</v>
      </c>
      <c r="B501" s="66" t="s">
        <v>252</v>
      </c>
      <c r="C501" s="67" t="s">
        <v>1502</v>
      </c>
      <c r="D501" s="68">
        <v>3</v>
      </c>
      <c r="E501" s="69"/>
      <c r="F501" s="70">
        <v>50</v>
      </c>
      <c r="G501" s="67"/>
      <c r="H501" s="71"/>
      <c r="I501" s="72"/>
      <c r="J501" s="72"/>
      <c r="K501" s="34" t="s">
        <v>66</v>
      </c>
      <c r="L501" s="79">
        <v>501</v>
      </c>
      <c r="M501" s="79"/>
      <c r="N501" s="74"/>
      <c r="O501" s="81" t="s">
        <v>283</v>
      </c>
      <c r="P501" s="81" t="s">
        <v>284</v>
      </c>
      <c r="Q501" s="81" t="s">
        <v>287</v>
      </c>
      <c r="R501">
        <v>1</v>
      </c>
      <c r="S501" s="80" t="str">
        <f>REPLACE(INDEX(GroupVertices[Group],MATCH(Edges[[#This Row],[Vertex 1]],GroupVertices[Vertex],0)),1,1,"")</f>
        <v>4</v>
      </c>
      <c r="T501" s="80" t="str">
        <f>REPLACE(INDEX(GroupVertices[Group],MATCH(Edges[[#This Row],[Vertex 2]],GroupVertices[Vertex],0)),1,1,"")</f>
        <v>4</v>
      </c>
      <c r="U501" s="34"/>
      <c r="V501" s="34"/>
      <c r="W501" s="34"/>
      <c r="X501" s="34"/>
      <c r="Y501" s="34"/>
      <c r="Z501" s="34"/>
      <c r="AA501" s="34"/>
      <c r="AB501" s="34"/>
      <c r="AC501" s="34"/>
    </row>
    <row r="502" spans="1:29" ht="15">
      <c r="A502" s="66" t="s">
        <v>250</v>
      </c>
      <c r="B502" s="66" t="s">
        <v>252</v>
      </c>
      <c r="C502" s="67" t="s">
        <v>1503</v>
      </c>
      <c r="D502" s="68">
        <v>10</v>
      </c>
      <c r="E502" s="69"/>
      <c r="F502" s="70">
        <v>20</v>
      </c>
      <c r="G502" s="67"/>
      <c r="H502" s="71"/>
      <c r="I502" s="72"/>
      <c r="J502" s="72"/>
      <c r="K502" s="34" t="s">
        <v>66</v>
      </c>
      <c r="L502" s="79">
        <v>502</v>
      </c>
      <c r="M502" s="79"/>
      <c r="N502" s="74"/>
      <c r="O502" s="81" t="s">
        <v>283</v>
      </c>
      <c r="P502" s="81" t="s">
        <v>284</v>
      </c>
      <c r="Q502" s="81" t="s">
        <v>287</v>
      </c>
      <c r="R502">
        <v>2</v>
      </c>
      <c r="S502" s="80" t="str">
        <f>REPLACE(INDEX(GroupVertices[Group],MATCH(Edges[[#This Row],[Vertex 1]],GroupVertices[Vertex],0)),1,1,"")</f>
        <v>4</v>
      </c>
      <c r="T502" s="80" t="str">
        <f>REPLACE(INDEX(GroupVertices[Group],MATCH(Edges[[#This Row],[Vertex 2]],GroupVertices[Vertex],0)),1,1,"")</f>
        <v>4</v>
      </c>
      <c r="U502" s="34"/>
      <c r="V502" s="34"/>
      <c r="W502" s="34"/>
      <c r="X502" s="34"/>
      <c r="Y502" s="34"/>
      <c r="Z502" s="34"/>
      <c r="AA502" s="34"/>
      <c r="AB502" s="34"/>
      <c r="AC502" s="34"/>
    </row>
    <row r="503" spans="1:29" ht="15">
      <c r="A503" s="66" t="s">
        <v>253</v>
      </c>
      <c r="B503" s="66" t="s">
        <v>252</v>
      </c>
      <c r="C503" s="67" t="s">
        <v>1502</v>
      </c>
      <c r="D503" s="68">
        <v>3</v>
      </c>
      <c r="E503" s="69"/>
      <c r="F503" s="70">
        <v>50</v>
      </c>
      <c r="G503" s="67"/>
      <c r="H503" s="71"/>
      <c r="I503" s="72"/>
      <c r="J503" s="72"/>
      <c r="K503" s="34" t="s">
        <v>65</v>
      </c>
      <c r="L503" s="79">
        <v>503</v>
      </c>
      <c r="M503" s="79"/>
      <c r="N503" s="74"/>
      <c r="O503" s="81" t="s">
        <v>283</v>
      </c>
      <c r="P503" s="81" t="s">
        <v>284</v>
      </c>
      <c r="Q503" s="81" t="s">
        <v>287</v>
      </c>
      <c r="R503">
        <v>1</v>
      </c>
      <c r="S503" s="80" t="str">
        <f>REPLACE(INDEX(GroupVertices[Group],MATCH(Edges[[#This Row],[Vertex 1]],GroupVertices[Vertex],0)),1,1,"")</f>
        <v>4</v>
      </c>
      <c r="T503" s="80" t="str">
        <f>REPLACE(INDEX(GroupVertices[Group],MATCH(Edges[[#This Row],[Vertex 2]],GroupVertices[Vertex],0)),1,1,"")</f>
        <v>4</v>
      </c>
      <c r="U503" s="34"/>
      <c r="V503" s="34"/>
      <c r="W503" s="34"/>
      <c r="X503" s="34"/>
      <c r="Y503" s="34"/>
      <c r="Z503" s="34"/>
      <c r="AA503" s="34"/>
      <c r="AB503" s="34"/>
      <c r="AC503" s="34"/>
    </row>
    <row r="504" spans="1:29" ht="15">
      <c r="A504" s="66" t="s">
        <v>255</v>
      </c>
      <c r="B504" s="66" t="s">
        <v>252</v>
      </c>
      <c r="C504" s="67" t="s">
        <v>1502</v>
      </c>
      <c r="D504" s="68">
        <v>3</v>
      </c>
      <c r="E504" s="69"/>
      <c r="F504" s="70">
        <v>50</v>
      </c>
      <c r="G504" s="67"/>
      <c r="H504" s="71"/>
      <c r="I504" s="72"/>
      <c r="J504" s="72"/>
      <c r="K504" s="34" t="s">
        <v>66</v>
      </c>
      <c r="L504" s="79">
        <v>504</v>
      </c>
      <c r="M504" s="79"/>
      <c r="N504" s="74"/>
      <c r="O504" s="81" t="s">
        <v>283</v>
      </c>
      <c r="P504" s="81" t="s">
        <v>284</v>
      </c>
      <c r="Q504" s="81" t="s">
        <v>287</v>
      </c>
      <c r="R504">
        <v>1</v>
      </c>
      <c r="S504" s="80" t="str">
        <f>REPLACE(INDEX(GroupVertices[Group],MATCH(Edges[[#This Row],[Vertex 1]],GroupVertices[Vertex],0)),1,1,"")</f>
        <v>4</v>
      </c>
      <c r="T504" s="80" t="str">
        <f>REPLACE(INDEX(GroupVertices[Group],MATCH(Edges[[#This Row],[Vertex 2]],GroupVertices[Vertex],0)),1,1,"")</f>
        <v>4</v>
      </c>
      <c r="U504" s="34"/>
      <c r="V504" s="34"/>
      <c r="W504" s="34"/>
      <c r="X504" s="34"/>
      <c r="Y504" s="34"/>
      <c r="Z504" s="34"/>
      <c r="AA504" s="34"/>
      <c r="AB504" s="34"/>
      <c r="AC504" s="34"/>
    </row>
    <row r="505" spans="1:29" ht="15">
      <c r="A505" s="66" t="s">
        <v>254</v>
      </c>
      <c r="B505" s="66" t="s">
        <v>252</v>
      </c>
      <c r="C505" s="67" t="s">
        <v>1502</v>
      </c>
      <c r="D505" s="68">
        <v>3</v>
      </c>
      <c r="E505" s="69"/>
      <c r="F505" s="70">
        <v>50</v>
      </c>
      <c r="G505" s="67"/>
      <c r="H505" s="71"/>
      <c r="I505" s="72"/>
      <c r="J505" s="72"/>
      <c r="K505" s="34" t="s">
        <v>65</v>
      </c>
      <c r="L505" s="79">
        <v>505</v>
      </c>
      <c r="M505" s="79"/>
      <c r="N505" s="74"/>
      <c r="O505" s="81" t="s">
        <v>283</v>
      </c>
      <c r="P505" s="81" t="s">
        <v>284</v>
      </c>
      <c r="Q505" s="81" t="s">
        <v>287</v>
      </c>
      <c r="R505">
        <v>1</v>
      </c>
      <c r="S505" s="80" t="str">
        <f>REPLACE(INDEX(GroupVertices[Group],MATCH(Edges[[#This Row],[Vertex 1]],GroupVertices[Vertex],0)),1,1,"")</f>
        <v>4</v>
      </c>
      <c r="T505" s="80" t="str">
        <f>REPLACE(INDEX(GroupVertices[Group],MATCH(Edges[[#This Row],[Vertex 2]],GroupVertices[Vertex],0)),1,1,"")</f>
        <v>4</v>
      </c>
      <c r="U505" s="34"/>
      <c r="V505" s="34"/>
      <c r="W505" s="34"/>
      <c r="X505" s="34"/>
      <c r="Y505" s="34"/>
      <c r="Z505" s="34"/>
      <c r="AA505" s="34"/>
      <c r="AB505" s="34"/>
      <c r="AC505" s="34"/>
    </row>
    <row r="506" spans="1:29" ht="15">
      <c r="A506" s="66" t="s">
        <v>206</v>
      </c>
      <c r="B506" s="66" t="s">
        <v>252</v>
      </c>
      <c r="C506" s="67" t="s">
        <v>1502</v>
      </c>
      <c r="D506" s="68">
        <v>3</v>
      </c>
      <c r="E506" s="69"/>
      <c r="F506" s="70">
        <v>50</v>
      </c>
      <c r="G506" s="67"/>
      <c r="H506" s="71"/>
      <c r="I506" s="72"/>
      <c r="J506" s="72"/>
      <c r="K506" s="34" t="s">
        <v>66</v>
      </c>
      <c r="L506" s="79">
        <v>506</v>
      </c>
      <c r="M506" s="79"/>
      <c r="N506" s="74"/>
      <c r="O506" s="81" t="s">
        <v>283</v>
      </c>
      <c r="P506" s="81" t="s">
        <v>284</v>
      </c>
      <c r="Q506" s="81" t="s">
        <v>288</v>
      </c>
      <c r="R506">
        <v>1</v>
      </c>
      <c r="S506" s="80" t="str">
        <f>REPLACE(INDEX(GroupVertices[Group],MATCH(Edges[[#This Row],[Vertex 1]],GroupVertices[Vertex],0)),1,1,"")</f>
        <v>4</v>
      </c>
      <c r="T506" s="80" t="str">
        <f>REPLACE(INDEX(GroupVertices[Group],MATCH(Edges[[#This Row],[Vertex 2]],GroupVertices[Vertex],0)),1,1,"")</f>
        <v>4</v>
      </c>
      <c r="U506" s="34"/>
      <c r="V506" s="34"/>
      <c r="W506" s="34"/>
      <c r="X506" s="34"/>
      <c r="Y506" s="34"/>
      <c r="Z506" s="34"/>
      <c r="AA506" s="34"/>
      <c r="AB506" s="34"/>
      <c r="AC506" s="34"/>
    </row>
    <row r="507" spans="1:29" ht="15">
      <c r="A507" s="66" t="s">
        <v>245</v>
      </c>
      <c r="B507" s="66" t="s">
        <v>206</v>
      </c>
      <c r="C507" s="67" t="s">
        <v>1502</v>
      </c>
      <c r="D507" s="68">
        <v>3</v>
      </c>
      <c r="E507" s="69"/>
      <c r="F507" s="70">
        <v>50</v>
      </c>
      <c r="G507" s="67"/>
      <c r="H507" s="71"/>
      <c r="I507" s="72"/>
      <c r="J507" s="72"/>
      <c r="K507" s="34" t="s">
        <v>66</v>
      </c>
      <c r="L507" s="79">
        <v>507</v>
      </c>
      <c r="M507" s="79"/>
      <c r="N507" s="74"/>
      <c r="O507" s="81" t="s">
        <v>283</v>
      </c>
      <c r="P507" s="81" t="s">
        <v>284</v>
      </c>
      <c r="Q507" s="81" t="s">
        <v>285</v>
      </c>
      <c r="R507">
        <v>1</v>
      </c>
      <c r="S507" s="80" t="str">
        <f>REPLACE(INDEX(GroupVertices[Group],MATCH(Edges[[#This Row],[Vertex 1]],GroupVertices[Vertex],0)),1,1,"")</f>
        <v>4</v>
      </c>
      <c r="T507" s="80" t="str">
        <f>REPLACE(INDEX(GroupVertices[Group],MATCH(Edges[[#This Row],[Vertex 2]],GroupVertices[Vertex],0)),1,1,"")</f>
        <v>4</v>
      </c>
      <c r="U507" s="34"/>
      <c r="V507" s="34"/>
      <c r="W507" s="34"/>
      <c r="X507" s="34"/>
      <c r="Y507" s="34"/>
      <c r="Z507" s="34"/>
      <c r="AA507" s="34"/>
      <c r="AB507" s="34"/>
      <c r="AC507" s="34"/>
    </row>
    <row r="508" spans="1:29" ht="15">
      <c r="A508" s="66" t="s">
        <v>255</v>
      </c>
      <c r="B508" s="66" t="s">
        <v>245</v>
      </c>
      <c r="C508" s="67" t="s">
        <v>1503</v>
      </c>
      <c r="D508" s="68">
        <v>10</v>
      </c>
      <c r="E508" s="69"/>
      <c r="F508" s="70">
        <v>20</v>
      </c>
      <c r="G508" s="67"/>
      <c r="H508" s="71"/>
      <c r="I508" s="72"/>
      <c r="J508" s="72"/>
      <c r="K508" s="34" t="s">
        <v>66</v>
      </c>
      <c r="L508" s="79">
        <v>508</v>
      </c>
      <c r="M508" s="79"/>
      <c r="N508" s="74"/>
      <c r="O508" s="81" t="s">
        <v>283</v>
      </c>
      <c r="P508" s="81" t="s">
        <v>284</v>
      </c>
      <c r="Q508" s="81" t="s">
        <v>285</v>
      </c>
      <c r="R508">
        <v>3</v>
      </c>
      <c r="S508" s="80" t="str">
        <f>REPLACE(INDEX(GroupVertices[Group],MATCH(Edges[[#This Row],[Vertex 1]],GroupVertices[Vertex],0)),1,1,"")</f>
        <v>4</v>
      </c>
      <c r="T508" s="80" t="str">
        <f>REPLACE(INDEX(GroupVertices[Group],MATCH(Edges[[#This Row],[Vertex 2]],GroupVertices[Vertex],0)),1,1,"")</f>
        <v>4</v>
      </c>
      <c r="U508" s="34"/>
      <c r="V508" s="34"/>
      <c r="W508" s="34"/>
      <c r="X508" s="34"/>
      <c r="Y508" s="34"/>
      <c r="Z508" s="34"/>
      <c r="AA508" s="34"/>
      <c r="AB508" s="34"/>
      <c r="AC508" s="34"/>
    </row>
    <row r="509" spans="1:29" ht="15">
      <c r="A509" s="66" t="s">
        <v>250</v>
      </c>
      <c r="B509" s="66" t="s">
        <v>245</v>
      </c>
      <c r="C509" s="67" t="s">
        <v>1503</v>
      </c>
      <c r="D509" s="68">
        <v>10</v>
      </c>
      <c r="E509" s="69"/>
      <c r="F509" s="70">
        <v>20</v>
      </c>
      <c r="G509" s="67"/>
      <c r="H509" s="71"/>
      <c r="I509" s="72"/>
      <c r="J509" s="72"/>
      <c r="K509" s="34" t="s">
        <v>66</v>
      </c>
      <c r="L509" s="79">
        <v>509</v>
      </c>
      <c r="M509" s="79"/>
      <c r="N509" s="74"/>
      <c r="O509" s="81" t="s">
        <v>283</v>
      </c>
      <c r="P509" s="81" t="s">
        <v>284</v>
      </c>
      <c r="Q509" s="81" t="s">
        <v>285</v>
      </c>
      <c r="R509">
        <v>3</v>
      </c>
      <c r="S509" s="80" t="str">
        <f>REPLACE(INDEX(GroupVertices[Group],MATCH(Edges[[#This Row],[Vertex 1]],GroupVertices[Vertex],0)),1,1,"")</f>
        <v>4</v>
      </c>
      <c r="T509" s="80" t="str">
        <f>REPLACE(INDEX(GroupVertices[Group],MATCH(Edges[[#This Row],[Vertex 2]],GroupVertices[Vertex],0)),1,1,"")</f>
        <v>4</v>
      </c>
      <c r="U509" s="34"/>
      <c r="V509" s="34"/>
      <c r="W509" s="34"/>
      <c r="X509" s="34"/>
      <c r="Y509" s="34"/>
      <c r="Z509" s="34"/>
      <c r="AA509" s="34"/>
      <c r="AB509" s="34"/>
      <c r="AC509" s="34"/>
    </row>
    <row r="510" spans="1:29" ht="15">
      <c r="A510" s="66" t="s">
        <v>245</v>
      </c>
      <c r="B510" s="66" t="s">
        <v>246</v>
      </c>
      <c r="C510" s="67" t="s">
        <v>1502</v>
      </c>
      <c r="D510" s="68">
        <v>3</v>
      </c>
      <c r="E510" s="69"/>
      <c r="F510" s="70">
        <v>50</v>
      </c>
      <c r="G510" s="67"/>
      <c r="H510" s="71"/>
      <c r="I510" s="72"/>
      <c r="J510" s="72"/>
      <c r="K510" s="34" t="s">
        <v>66</v>
      </c>
      <c r="L510" s="79">
        <v>510</v>
      </c>
      <c r="M510" s="79"/>
      <c r="N510" s="74"/>
      <c r="O510" s="81" t="s">
        <v>283</v>
      </c>
      <c r="P510" s="81" t="s">
        <v>284</v>
      </c>
      <c r="Q510" s="81" t="s">
        <v>286</v>
      </c>
      <c r="R510">
        <v>1</v>
      </c>
      <c r="S510" s="80" t="str">
        <f>REPLACE(INDEX(GroupVertices[Group],MATCH(Edges[[#This Row],[Vertex 1]],GroupVertices[Vertex],0)),1,1,"")</f>
        <v>4</v>
      </c>
      <c r="T510" s="80" t="str">
        <f>REPLACE(INDEX(GroupVertices[Group],MATCH(Edges[[#This Row],[Vertex 2]],GroupVertices[Vertex],0)),1,1,"")</f>
        <v>4</v>
      </c>
      <c r="U510" s="34"/>
      <c r="V510" s="34"/>
      <c r="W510" s="34"/>
      <c r="X510" s="34"/>
      <c r="Y510" s="34"/>
      <c r="Z510" s="34"/>
      <c r="AA510" s="34"/>
      <c r="AB510" s="34"/>
      <c r="AC510" s="34"/>
    </row>
    <row r="511" spans="1:29" ht="15">
      <c r="A511" s="66" t="s">
        <v>245</v>
      </c>
      <c r="B511" s="66" t="s">
        <v>255</v>
      </c>
      <c r="C511" s="67" t="s">
        <v>1502</v>
      </c>
      <c r="D511" s="68">
        <v>3</v>
      </c>
      <c r="E511" s="69"/>
      <c r="F511" s="70">
        <v>50</v>
      </c>
      <c r="G511" s="67"/>
      <c r="H511" s="71"/>
      <c r="I511" s="72"/>
      <c r="J511" s="72"/>
      <c r="K511" s="34" t="s">
        <v>66</v>
      </c>
      <c r="L511" s="79">
        <v>511</v>
      </c>
      <c r="M511" s="79"/>
      <c r="N511" s="74"/>
      <c r="O511" s="81" t="s">
        <v>283</v>
      </c>
      <c r="P511" s="81" t="s">
        <v>284</v>
      </c>
      <c r="Q511" s="81" t="s">
        <v>286</v>
      </c>
      <c r="R511">
        <v>1</v>
      </c>
      <c r="S511" s="80" t="str">
        <f>REPLACE(INDEX(GroupVertices[Group],MATCH(Edges[[#This Row],[Vertex 1]],GroupVertices[Vertex],0)),1,1,"")</f>
        <v>4</v>
      </c>
      <c r="T511" s="80" t="str">
        <f>REPLACE(INDEX(GroupVertices[Group],MATCH(Edges[[#This Row],[Vertex 2]],GroupVertices[Vertex],0)),1,1,"")</f>
        <v>4</v>
      </c>
      <c r="U511" s="34"/>
      <c r="V511" s="34"/>
      <c r="W511" s="34"/>
      <c r="X511" s="34"/>
      <c r="Y511" s="34"/>
      <c r="Z511" s="34"/>
      <c r="AA511" s="34"/>
      <c r="AB511" s="34"/>
      <c r="AC511" s="34"/>
    </row>
    <row r="512" spans="1:29" ht="15">
      <c r="A512" s="66" t="s">
        <v>245</v>
      </c>
      <c r="B512" s="66" t="s">
        <v>250</v>
      </c>
      <c r="C512" s="67" t="s">
        <v>1502</v>
      </c>
      <c r="D512" s="68">
        <v>3</v>
      </c>
      <c r="E512" s="69"/>
      <c r="F512" s="70">
        <v>50</v>
      </c>
      <c r="G512" s="67"/>
      <c r="H512" s="71"/>
      <c r="I512" s="72"/>
      <c r="J512" s="72"/>
      <c r="K512" s="34" t="s">
        <v>66</v>
      </c>
      <c r="L512" s="79">
        <v>512</v>
      </c>
      <c r="M512" s="79"/>
      <c r="N512" s="74"/>
      <c r="O512" s="81" t="s">
        <v>283</v>
      </c>
      <c r="P512" s="81" t="s">
        <v>284</v>
      </c>
      <c r="Q512" s="81" t="s">
        <v>286</v>
      </c>
      <c r="R512">
        <v>1</v>
      </c>
      <c r="S512" s="80" t="str">
        <f>REPLACE(INDEX(GroupVertices[Group],MATCH(Edges[[#This Row],[Vertex 1]],GroupVertices[Vertex],0)),1,1,"")</f>
        <v>4</v>
      </c>
      <c r="T512" s="80" t="str">
        <f>REPLACE(INDEX(GroupVertices[Group],MATCH(Edges[[#This Row],[Vertex 2]],GroupVertices[Vertex],0)),1,1,"")</f>
        <v>4</v>
      </c>
      <c r="U512" s="34"/>
      <c r="V512" s="34"/>
      <c r="W512" s="34"/>
      <c r="X512" s="34"/>
      <c r="Y512" s="34"/>
      <c r="Z512" s="34"/>
      <c r="AA512" s="34"/>
      <c r="AB512" s="34"/>
      <c r="AC512" s="34"/>
    </row>
    <row r="513" spans="1:29" ht="15">
      <c r="A513" s="66" t="s">
        <v>206</v>
      </c>
      <c r="B513" s="66" t="s">
        <v>245</v>
      </c>
      <c r="C513" s="67" t="s">
        <v>1503</v>
      </c>
      <c r="D513" s="68">
        <v>10</v>
      </c>
      <c r="E513" s="69"/>
      <c r="F513" s="70">
        <v>20</v>
      </c>
      <c r="G513" s="67"/>
      <c r="H513" s="71"/>
      <c r="I513" s="72"/>
      <c r="J513" s="72"/>
      <c r="K513" s="34" t="s">
        <v>66</v>
      </c>
      <c r="L513" s="79">
        <v>513</v>
      </c>
      <c r="M513" s="79"/>
      <c r="N513" s="74"/>
      <c r="O513" s="81" t="s">
        <v>283</v>
      </c>
      <c r="P513" s="81" t="s">
        <v>284</v>
      </c>
      <c r="Q513" s="81" t="s">
        <v>285</v>
      </c>
      <c r="R513">
        <v>2</v>
      </c>
      <c r="S513" s="80" t="str">
        <f>REPLACE(INDEX(GroupVertices[Group],MATCH(Edges[[#This Row],[Vertex 1]],GroupVertices[Vertex],0)),1,1,"")</f>
        <v>4</v>
      </c>
      <c r="T513" s="80" t="str">
        <f>REPLACE(INDEX(GroupVertices[Group],MATCH(Edges[[#This Row],[Vertex 2]],GroupVertices[Vertex],0)),1,1,"")</f>
        <v>4</v>
      </c>
      <c r="U513" s="34"/>
      <c r="V513" s="34"/>
      <c r="W513" s="34"/>
      <c r="X513" s="34"/>
      <c r="Y513" s="34"/>
      <c r="Z513" s="34"/>
      <c r="AA513" s="34"/>
      <c r="AB513" s="34"/>
      <c r="AC513" s="34"/>
    </row>
    <row r="514" spans="1:29" ht="15">
      <c r="A514" s="66" t="s">
        <v>255</v>
      </c>
      <c r="B514" s="66" t="s">
        <v>245</v>
      </c>
      <c r="C514" s="67" t="s">
        <v>1503</v>
      </c>
      <c r="D514" s="68">
        <v>10</v>
      </c>
      <c r="E514" s="69"/>
      <c r="F514" s="70">
        <v>20</v>
      </c>
      <c r="G514" s="67"/>
      <c r="H514" s="71"/>
      <c r="I514" s="72"/>
      <c r="J514" s="72"/>
      <c r="K514" s="34" t="s">
        <v>66</v>
      </c>
      <c r="L514" s="79">
        <v>514</v>
      </c>
      <c r="M514" s="79"/>
      <c r="N514" s="74"/>
      <c r="O514" s="81" t="s">
        <v>283</v>
      </c>
      <c r="P514" s="81" t="s">
        <v>284</v>
      </c>
      <c r="Q514" s="81" t="s">
        <v>285</v>
      </c>
      <c r="R514">
        <v>3</v>
      </c>
      <c r="S514" s="80" t="str">
        <f>REPLACE(INDEX(GroupVertices[Group],MATCH(Edges[[#This Row],[Vertex 1]],GroupVertices[Vertex],0)),1,1,"")</f>
        <v>4</v>
      </c>
      <c r="T514" s="80" t="str">
        <f>REPLACE(INDEX(GroupVertices[Group],MATCH(Edges[[#This Row],[Vertex 2]],GroupVertices[Vertex],0)),1,1,"")</f>
        <v>4</v>
      </c>
      <c r="U514" s="34"/>
      <c r="V514" s="34"/>
      <c r="W514" s="34"/>
      <c r="X514" s="34"/>
      <c r="Y514" s="34"/>
      <c r="Z514" s="34"/>
      <c r="AA514" s="34"/>
      <c r="AB514" s="34"/>
      <c r="AC514" s="34"/>
    </row>
    <row r="515" spans="1:29" ht="15">
      <c r="A515" s="66" t="s">
        <v>250</v>
      </c>
      <c r="B515" s="66" t="s">
        <v>245</v>
      </c>
      <c r="C515" s="67" t="s">
        <v>1503</v>
      </c>
      <c r="D515" s="68">
        <v>10</v>
      </c>
      <c r="E515" s="69"/>
      <c r="F515" s="70">
        <v>20</v>
      </c>
      <c r="G515" s="67"/>
      <c r="H515" s="71"/>
      <c r="I515" s="72"/>
      <c r="J515" s="72"/>
      <c r="K515" s="34" t="s">
        <v>66</v>
      </c>
      <c r="L515" s="79">
        <v>515</v>
      </c>
      <c r="M515" s="79"/>
      <c r="N515" s="74"/>
      <c r="O515" s="81" t="s">
        <v>283</v>
      </c>
      <c r="P515" s="81" t="s">
        <v>284</v>
      </c>
      <c r="Q515" s="81" t="s">
        <v>285</v>
      </c>
      <c r="R515">
        <v>3</v>
      </c>
      <c r="S515" s="80" t="str">
        <f>REPLACE(INDEX(GroupVertices[Group],MATCH(Edges[[#This Row],[Vertex 1]],GroupVertices[Vertex],0)),1,1,"")</f>
        <v>4</v>
      </c>
      <c r="T515" s="80" t="str">
        <f>REPLACE(INDEX(GroupVertices[Group],MATCH(Edges[[#This Row],[Vertex 2]],GroupVertices[Vertex],0)),1,1,"")</f>
        <v>4</v>
      </c>
      <c r="U515" s="34"/>
      <c r="V515" s="34"/>
      <c r="W515" s="34"/>
      <c r="X515" s="34"/>
      <c r="Y515" s="34"/>
      <c r="Z515" s="34"/>
      <c r="AA515" s="34"/>
      <c r="AB515" s="34"/>
      <c r="AC515" s="34"/>
    </row>
    <row r="516" spans="1:29" ht="15">
      <c r="A516" s="66" t="s">
        <v>246</v>
      </c>
      <c r="B516" s="66" t="s">
        <v>245</v>
      </c>
      <c r="C516" s="67" t="s">
        <v>1503</v>
      </c>
      <c r="D516" s="68">
        <v>10</v>
      </c>
      <c r="E516" s="69"/>
      <c r="F516" s="70">
        <v>20</v>
      </c>
      <c r="G516" s="67"/>
      <c r="H516" s="71"/>
      <c r="I516" s="72"/>
      <c r="J516" s="72"/>
      <c r="K516" s="34" t="s">
        <v>66</v>
      </c>
      <c r="L516" s="79">
        <v>516</v>
      </c>
      <c r="M516" s="79"/>
      <c r="N516" s="74"/>
      <c r="O516" s="81" t="s">
        <v>283</v>
      </c>
      <c r="P516" s="81" t="s">
        <v>284</v>
      </c>
      <c r="Q516" s="81" t="s">
        <v>286</v>
      </c>
      <c r="R516">
        <v>2</v>
      </c>
      <c r="S516" s="80" t="str">
        <f>REPLACE(INDEX(GroupVertices[Group],MATCH(Edges[[#This Row],[Vertex 1]],GroupVertices[Vertex],0)),1,1,"")</f>
        <v>4</v>
      </c>
      <c r="T516" s="80" t="str">
        <f>REPLACE(INDEX(GroupVertices[Group],MATCH(Edges[[#This Row],[Vertex 2]],GroupVertices[Vertex],0)),1,1,"")</f>
        <v>4</v>
      </c>
      <c r="U516" s="34"/>
      <c r="V516" s="34"/>
      <c r="W516" s="34"/>
      <c r="X516" s="34"/>
      <c r="Y516" s="34"/>
      <c r="Z516" s="34"/>
      <c r="AA516" s="34"/>
      <c r="AB516" s="34"/>
      <c r="AC516" s="34"/>
    </row>
    <row r="517" spans="1:29" ht="15">
      <c r="A517" s="66" t="s">
        <v>246</v>
      </c>
      <c r="B517" s="66" t="s">
        <v>245</v>
      </c>
      <c r="C517" s="67" t="s">
        <v>1503</v>
      </c>
      <c r="D517" s="68">
        <v>10</v>
      </c>
      <c r="E517" s="69"/>
      <c r="F517" s="70">
        <v>20</v>
      </c>
      <c r="G517" s="67"/>
      <c r="H517" s="71"/>
      <c r="I517" s="72"/>
      <c r="J517" s="72"/>
      <c r="K517" s="34" t="s">
        <v>66</v>
      </c>
      <c r="L517" s="79">
        <v>517</v>
      </c>
      <c r="M517" s="79"/>
      <c r="N517" s="74"/>
      <c r="O517" s="81" t="s">
        <v>283</v>
      </c>
      <c r="P517" s="81" t="s">
        <v>284</v>
      </c>
      <c r="Q517" s="81" t="s">
        <v>287</v>
      </c>
      <c r="R517">
        <v>2</v>
      </c>
      <c r="S517" s="80" t="str">
        <f>REPLACE(INDEX(GroupVertices[Group],MATCH(Edges[[#This Row],[Vertex 1]],GroupVertices[Vertex],0)),1,1,"")</f>
        <v>4</v>
      </c>
      <c r="T517" s="80" t="str">
        <f>REPLACE(INDEX(GroupVertices[Group],MATCH(Edges[[#This Row],[Vertex 2]],GroupVertices[Vertex],0)),1,1,"")</f>
        <v>4</v>
      </c>
      <c r="U517" s="34"/>
      <c r="V517" s="34"/>
      <c r="W517" s="34"/>
      <c r="X517" s="34"/>
      <c r="Y517" s="34"/>
      <c r="Z517" s="34"/>
      <c r="AA517" s="34"/>
      <c r="AB517" s="34"/>
      <c r="AC517" s="34"/>
    </row>
    <row r="518" spans="1:29" ht="15">
      <c r="A518" s="66" t="s">
        <v>250</v>
      </c>
      <c r="B518" s="66" t="s">
        <v>245</v>
      </c>
      <c r="C518" s="67" t="s">
        <v>1503</v>
      </c>
      <c r="D518" s="68">
        <v>10</v>
      </c>
      <c r="E518" s="69"/>
      <c r="F518" s="70">
        <v>20</v>
      </c>
      <c r="G518" s="67"/>
      <c r="H518" s="71"/>
      <c r="I518" s="72"/>
      <c r="J518" s="72"/>
      <c r="K518" s="34" t="s">
        <v>66</v>
      </c>
      <c r="L518" s="79">
        <v>518</v>
      </c>
      <c r="M518" s="79"/>
      <c r="N518" s="74"/>
      <c r="O518" s="81" t="s">
        <v>283</v>
      </c>
      <c r="P518" s="81" t="s">
        <v>284</v>
      </c>
      <c r="Q518" s="81" t="s">
        <v>287</v>
      </c>
      <c r="R518">
        <v>3</v>
      </c>
      <c r="S518" s="80" t="str">
        <f>REPLACE(INDEX(GroupVertices[Group],MATCH(Edges[[#This Row],[Vertex 1]],GroupVertices[Vertex],0)),1,1,"")</f>
        <v>4</v>
      </c>
      <c r="T518" s="80" t="str">
        <f>REPLACE(INDEX(GroupVertices[Group],MATCH(Edges[[#This Row],[Vertex 2]],GroupVertices[Vertex],0)),1,1,"")</f>
        <v>4</v>
      </c>
      <c r="U518" s="34"/>
      <c r="V518" s="34"/>
      <c r="W518" s="34"/>
      <c r="X518" s="34"/>
      <c r="Y518" s="34"/>
      <c r="Z518" s="34"/>
      <c r="AA518" s="34"/>
      <c r="AB518" s="34"/>
      <c r="AC518" s="34"/>
    </row>
    <row r="519" spans="1:29" ht="15">
      <c r="A519" s="66" t="s">
        <v>253</v>
      </c>
      <c r="B519" s="66" t="s">
        <v>245</v>
      </c>
      <c r="C519" s="67" t="s">
        <v>1502</v>
      </c>
      <c r="D519" s="68">
        <v>3</v>
      </c>
      <c r="E519" s="69"/>
      <c r="F519" s="70">
        <v>50</v>
      </c>
      <c r="G519" s="67"/>
      <c r="H519" s="71"/>
      <c r="I519" s="72"/>
      <c r="J519" s="72"/>
      <c r="K519" s="34" t="s">
        <v>65</v>
      </c>
      <c r="L519" s="79">
        <v>519</v>
      </c>
      <c r="M519" s="79"/>
      <c r="N519" s="74"/>
      <c r="O519" s="81" t="s">
        <v>283</v>
      </c>
      <c r="P519" s="81" t="s">
        <v>284</v>
      </c>
      <c r="Q519" s="81" t="s">
        <v>287</v>
      </c>
      <c r="R519">
        <v>1</v>
      </c>
      <c r="S519" s="80" t="str">
        <f>REPLACE(INDEX(GroupVertices[Group],MATCH(Edges[[#This Row],[Vertex 1]],GroupVertices[Vertex],0)),1,1,"")</f>
        <v>4</v>
      </c>
      <c r="T519" s="80" t="str">
        <f>REPLACE(INDEX(GroupVertices[Group],MATCH(Edges[[#This Row],[Vertex 2]],GroupVertices[Vertex],0)),1,1,"")</f>
        <v>4</v>
      </c>
      <c r="U519" s="34"/>
      <c r="V519" s="34"/>
      <c r="W519" s="34"/>
      <c r="X519" s="34"/>
      <c r="Y519" s="34"/>
      <c r="Z519" s="34"/>
      <c r="AA519" s="34"/>
      <c r="AB519" s="34"/>
      <c r="AC519" s="34"/>
    </row>
    <row r="520" spans="1:29" ht="15">
      <c r="A520" s="66" t="s">
        <v>255</v>
      </c>
      <c r="B520" s="66" t="s">
        <v>245</v>
      </c>
      <c r="C520" s="67" t="s">
        <v>1503</v>
      </c>
      <c r="D520" s="68">
        <v>10</v>
      </c>
      <c r="E520" s="69"/>
      <c r="F520" s="70">
        <v>20</v>
      </c>
      <c r="G520" s="67"/>
      <c r="H520" s="71"/>
      <c r="I520" s="72"/>
      <c r="J520" s="72"/>
      <c r="K520" s="34" t="s">
        <v>66</v>
      </c>
      <c r="L520" s="79">
        <v>520</v>
      </c>
      <c r="M520" s="79"/>
      <c r="N520" s="74"/>
      <c r="O520" s="81" t="s">
        <v>283</v>
      </c>
      <c r="P520" s="81" t="s">
        <v>284</v>
      </c>
      <c r="Q520" s="81" t="s">
        <v>287</v>
      </c>
      <c r="R520">
        <v>3</v>
      </c>
      <c r="S520" s="80" t="str">
        <f>REPLACE(INDEX(GroupVertices[Group],MATCH(Edges[[#This Row],[Vertex 1]],GroupVertices[Vertex],0)),1,1,"")</f>
        <v>4</v>
      </c>
      <c r="T520" s="80" t="str">
        <f>REPLACE(INDEX(GroupVertices[Group],MATCH(Edges[[#This Row],[Vertex 2]],GroupVertices[Vertex],0)),1,1,"")</f>
        <v>4</v>
      </c>
      <c r="U520" s="34"/>
      <c r="V520" s="34"/>
      <c r="W520" s="34"/>
      <c r="X520" s="34"/>
      <c r="Y520" s="34"/>
      <c r="Z520" s="34"/>
      <c r="AA520" s="34"/>
      <c r="AB520" s="34"/>
      <c r="AC520" s="34"/>
    </row>
    <row r="521" spans="1:29" ht="15">
      <c r="A521" s="66" t="s">
        <v>254</v>
      </c>
      <c r="B521" s="66" t="s">
        <v>245</v>
      </c>
      <c r="C521" s="67" t="s">
        <v>1502</v>
      </c>
      <c r="D521" s="68">
        <v>3</v>
      </c>
      <c r="E521" s="69"/>
      <c r="F521" s="70">
        <v>50</v>
      </c>
      <c r="G521" s="67"/>
      <c r="H521" s="71"/>
      <c r="I521" s="72"/>
      <c r="J521" s="72"/>
      <c r="K521" s="34" t="s">
        <v>65</v>
      </c>
      <c r="L521" s="79">
        <v>521</v>
      </c>
      <c r="M521" s="79"/>
      <c r="N521" s="74"/>
      <c r="O521" s="81" t="s">
        <v>283</v>
      </c>
      <c r="P521" s="81" t="s">
        <v>284</v>
      </c>
      <c r="Q521" s="81" t="s">
        <v>287</v>
      </c>
      <c r="R521">
        <v>1</v>
      </c>
      <c r="S521" s="80" t="str">
        <f>REPLACE(INDEX(GroupVertices[Group],MATCH(Edges[[#This Row],[Vertex 1]],GroupVertices[Vertex],0)),1,1,"")</f>
        <v>4</v>
      </c>
      <c r="T521" s="80" t="str">
        <f>REPLACE(INDEX(GroupVertices[Group],MATCH(Edges[[#This Row],[Vertex 2]],GroupVertices[Vertex],0)),1,1,"")</f>
        <v>4</v>
      </c>
      <c r="U521" s="34"/>
      <c r="V521" s="34"/>
      <c r="W521" s="34"/>
      <c r="X521" s="34"/>
      <c r="Y521" s="34"/>
      <c r="Z521" s="34"/>
      <c r="AA521" s="34"/>
      <c r="AB521" s="34"/>
      <c r="AC521" s="34"/>
    </row>
    <row r="522" spans="1:29" ht="15">
      <c r="A522" s="66" t="s">
        <v>206</v>
      </c>
      <c r="B522" s="66" t="s">
        <v>245</v>
      </c>
      <c r="C522" s="67" t="s">
        <v>1503</v>
      </c>
      <c r="D522" s="68">
        <v>10</v>
      </c>
      <c r="E522" s="69"/>
      <c r="F522" s="70">
        <v>20</v>
      </c>
      <c r="G522" s="67"/>
      <c r="H522" s="71"/>
      <c r="I522" s="72"/>
      <c r="J522" s="72"/>
      <c r="K522" s="34" t="s">
        <v>66</v>
      </c>
      <c r="L522" s="79">
        <v>522</v>
      </c>
      <c r="M522" s="79"/>
      <c r="N522" s="74"/>
      <c r="O522" s="81" t="s">
        <v>283</v>
      </c>
      <c r="P522" s="81" t="s">
        <v>284</v>
      </c>
      <c r="Q522" s="81" t="s">
        <v>288</v>
      </c>
      <c r="R522">
        <v>2</v>
      </c>
      <c r="S522" s="80" t="str">
        <f>REPLACE(INDEX(GroupVertices[Group],MATCH(Edges[[#This Row],[Vertex 1]],GroupVertices[Vertex],0)),1,1,"")</f>
        <v>4</v>
      </c>
      <c r="T522" s="80" t="str">
        <f>REPLACE(INDEX(GroupVertices[Group],MATCH(Edges[[#This Row],[Vertex 2]],GroupVertices[Vertex],0)),1,1,"")</f>
        <v>4</v>
      </c>
      <c r="U522" s="34"/>
      <c r="V522" s="34"/>
      <c r="W522" s="34"/>
      <c r="X522" s="34"/>
      <c r="Y522" s="34"/>
      <c r="Z522" s="34"/>
      <c r="AA522" s="34"/>
      <c r="AB522" s="34"/>
      <c r="AC522" s="34"/>
    </row>
    <row r="523" spans="1:29" ht="15">
      <c r="A523" s="66" t="s">
        <v>246</v>
      </c>
      <c r="B523" s="66" t="s">
        <v>282</v>
      </c>
      <c r="C523" s="67" t="s">
        <v>1502</v>
      </c>
      <c r="D523" s="68">
        <v>3</v>
      </c>
      <c r="E523" s="69"/>
      <c r="F523" s="70">
        <v>50</v>
      </c>
      <c r="G523" s="67"/>
      <c r="H523" s="71"/>
      <c r="I523" s="72"/>
      <c r="J523" s="72"/>
      <c r="K523" s="34" t="s">
        <v>65</v>
      </c>
      <c r="L523" s="79">
        <v>523</v>
      </c>
      <c r="M523" s="79"/>
      <c r="N523" s="74"/>
      <c r="O523" s="81" t="s">
        <v>283</v>
      </c>
      <c r="P523" s="81" t="s">
        <v>284</v>
      </c>
      <c r="Q523" s="81" t="s">
        <v>286</v>
      </c>
      <c r="R523">
        <v>1</v>
      </c>
      <c r="S523" s="80" t="str">
        <f>REPLACE(INDEX(GroupVertices[Group],MATCH(Edges[[#This Row],[Vertex 1]],GroupVertices[Vertex],0)),1,1,"")</f>
        <v>4</v>
      </c>
      <c r="T523" s="80" t="str">
        <f>REPLACE(INDEX(GroupVertices[Group],MATCH(Edges[[#This Row],[Vertex 2]],GroupVertices[Vertex],0)),1,1,"")</f>
        <v>4</v>
      </c>
      <c r="U523" s="34"/>
      <c r="V523" s="34"/>
      <c r="W523" s="34"/>
      <c r="X523" s="34"/>
      <c r="Y523" s="34"/>
      <c r="Z523" s="34"/>
      <c r="AA523" s="34"/>
      <c r="AB523" s="34"/>
      <c r="AC523" s="34"/>
    </row>
    <row r="524" spans="1:29" ht="15">
      <c r="A524" s="66" t="s">
        <v>206</v>
      </c>
      <c r="B524" s="66" t="s">
        <v>282</v>
      </c>
      <c r="C524" s="67" t="s">
        <v>1502</v>
      </c>
      <c r="D524" s="68">
        <v>3</v>
      </c>
      <c r="E524" s="69"/>
      <c r="F524" s="70">
        <v>50</v>
      </c>
      <c r="G524" s="67"/>
      <c r="H524" s="71"/>
      <c r="I524" s="72"/>
      <c r="J524" s="72"/>
      <c r="K524" s="34" t="s">
        <v>65</v>
      </c>
      <c r="L524" s="79">
        <v>524</v>
      </c>
      <c r="M524" s="79"/>
      <c r="N524" s="74"/>
      <c r="O524" s="81" t="s">
        <v>283</v>
      </c>
      <c r="P524" s="81" t="s">
        <v>284</v>
      </c>
      <c r="Q524" s="81" t="s">
        <v>288</v>
      </c>
      <c r="R524">
        <v>1</v>
      </c>
      <c r="S524" s="80" t="str">
        <f>REPLACE(INDEX(GroupVertices[Group],MATCH(Edges[[#This Row],[Vertex 1]],GroupVertices[Vertex],0)),1,1,"")</f>
        <v>4</v>
      </c>
      <c r="T524" s="80" t="str">
        <f>REPLACE(INDEX(GroupVertices[Group],MATCH(Edges[[#This Row],[Vertex 2]],GroupVertices[Vertex],0)),1,1,"")</f>
        <v>4</v>
      </c>
      <c r="U524" s="34"/>
      <c r="V524" s="34"/>
      <c r="W524" s="34"/>
      <c r="X524" s="34"/>
      <c r="Y524" s="34"/>
      <c r="Z524" s="34"/>
      <c r="AA524" s="34"/>
      <c r="AB524" s="34"/>
      <c r="AC524" s="34"/>
    </row>
    <row r="525" spans="1:29" ht="15">
      <c r="A525" s="66" t="s">
        <v>255</v>
      </c>
      <c r="B525" s="66" t="s">
        <v>246</v>
      </c>
      <c r="C525" s="67" t="s">
        <v>1503</v>
      </c>
      <c r="D525" s="68">
        <v>10</v>
      </c>
      <c r="E525" s="69"/>
      <c r="F525" s="70">
        <v>20</v>
      </c>
      <c r="G525" s="67"/>
      <c r="H525" s="71"/>
      <c r="I525" s="72"/>
      <c r="J525" s="72"/>
      <c r="K525" s="34" t="s">
        <v>66</v>
      </c>
      <c r="L525" s="79">
        <v>525</v>
      </c>
      <c r="M525" s="79"/>
      <c r="N525" s="74"/>
      <c r="O525" s="81" t="s">
        <v>283</v>
      </c>
      <c r="P525" s="81" t="s">
        <v>284</v>
      </c>
      <c r="Q525" s="81" t="s">
        <v>285</v>
      </c>
      <c r="R525">
        <v>2</v>
      </c>
      <c r="S525" s="80" t="str">
        <f>REPLACE(INDEX(GroupVertices[Group],MATCH(Edges[[#This Row],[Vertex 1]],GroupVertices[Vertex],0)),1,1,"")</f>
        <v>4</v>
      </c>
      <c r="T525" s="80" t="str">
        <f>REPLACE(INDEX(GroupVertices[Group],MATCH(Edges[[#This Row],[Vertex 2]],GroupVertices[Vertex],0)),1,1,"")</f>
        <v>4</v>
      </c>
      <c r="U525" s="34"/>
      <c r="V525" s="34"/>
      <c r="W525" s="34"/>
      <c r="X525" s="34"/>
      <c r="Y525" s="34"/>
      <c r="Z525" s="34"/>
      <c r="AA525" s="34"/>
      <c r="AB525" s="34"/>
      <c r="AC525" s="34"/>
    </row>
    <row r="526" spans="1:29" ht="15">
      <c r="A526" s="66" t="s">
        <v>250</v>
      </c>
      <c r="B526" s="66" t="s">
        <v>246</v>
      </c>
      <c r="C526" s="67" t="s">
        <v>1503</v>
      </c>
      <c r="D526" s="68">
        <v>10</v>
      </c>
      <c r="E526" s="69"/>
      <c r="F526" s="70">
        <v>20</v>
      </c>
      <c r="G526" s="67"/>
      <c r="H526" s="71"/>
      <c r="I526" s="72"/>
      <c r="J526" s="72"/>
      <c r="K526" s="34" t="s">
        <v>66</v>
      </c>
      <c r="L526" s="79">
        <v>526</v>
      </c>
      <c r="M526" s="79"/>
      <c r="N526" s="74"/>
      <c r="O526" s="81" t="s">
        <v>283</v>
      </c>
      <c r="P526" s="81" t="s">
        <v>284</v>
      </c>
      <c r="Q526" s="81" t="s">
        <v>285</v>
      </c>
      <c r="R526">
        <v>2</v>
      </c>
      <c r="S526" s="80" t="str">
        <f>REPLACE(INDEX(GroupVertices[Group],MATCH(Edges[[#This Row],[Vertex 1]],GroupVertices[Vertex],0)),1,1,"")</f>
        <v>4</v>
      </c>
      <c r="T526" s="80" t="str">
        <f>REPLACE(INDEX(GroupVertices[Group],MATCH(Edges[[#This Row],[Vertex 2]],GroupVertices[Vertex],0)),1,1,"")</f>
        <v>4</v>
      </c>
      <c r="U526" s="34"/>
      <c r="V526" s="34"/>
      <c r="W526" s="34"/>
      <c r="X526" s="34"/>
      <c r="Y526" s="34"/>
      <c r="Z526" s="34"/>
      <c r="AA526" s="34"/>
      <c r="AB526" s="34"/>
      <c r="AC526" s="34"/>
    </row>
    <row r="527" spans="1:29" ht="15">
      <c r="A527" s="66" t="s">
        <v>246</v>
      </c>
      <c r="B527" s="66" t="s">
        <v>206</v>
      </c>
      <c r="C527" s="67" t="s">
        <v>1502</v>
      </c>
      <c r="D527" s="68">
        <v>3</v>
      </c>
      <c r="E527" s="69"/>
      <c r="F527" s="70">
        <v>50</v>
      </c>
      <c r="G527" s="67"/>
      <c r="H527" s="71"/>
      <c r="I527" s="72"/>
      <c r="J527" s="72"/>
      <c r="K527" s="34" t="s">
        <v>66</v>
      </c>
      <c r="L527" s="79">
        <v>527</v>
      </c>
      <c r="M527" s="79"/>
      <c r="N527" s="74"/>
      <c r="O527" s="81" t="s">
        <v>283</v>
      </c>
      <c r="P527" s="81" t="s">
        <v>284</v>
      </c>
      <c r="Q527" s="81" t="s">
        <v>286</v>
      </c>
      <c r="R527">
        <v>1</v>
      </c>
      <c r="S527" s="80" t="str">
        <f>REPLACE(INDEX(GroupVertices[Group],MATCH(Edges[[#This Row],[Vertex 1]],GroupVertices[Vertex],0)),1,1,"")</f>
        <v>4</v>
      </c>
      <c r="T527" s="80" t="str">
        <f>REPLACE(INDEX(GroupVertices[Group],MATCH(Edges[[#This Row],[Vertex 2]],GroupVertices[Vertex],0)),1,1,"")</f>
        <v>4</v>
      </c>
      <c r="U527" s="34"/>
      <c r="V527" s="34"/>
      <c r="W527" s="34"/>
      <c r="X527" s="34"/>
      <c r="Y527" s="34"/>
      <c r="Z527" s="34"/>
      <c r="AA527" s="34"/>
      <c r="AB527" s="34"/>
      <c r="AC527" s="34"/>
    </row>
    <row r="528" spans="1:29" ht="15">
      <c r="A528" s="66" t="s">
        <v>246</v>
      </c>
      <c r="B528" s="66" t="s">
        <v>255</v>
      </c>
      <c r="C528" s="67" t="s">
        <v>1502</v>
      </c>
      <c r="D528" s="68">
        <v>3</v>
      </c>
      <c r="E528" s="69"/>
      <c r="F528" s="70">
        <v>50</v>
      </c>
      <c r="G528" s="67"/>
      <c r="H528" s="71"/>
      <c r="I528" s="72"/>
      <c r="J528" s="72"/>
      <c r="K528" s="34" t="s">
        <v>66</v>
      </c>
      <c r="L528" s="79">
        <v>528</v>
      </c>
      <c r="M528" s="79"/>
      <c r="N528" s="74"/>
      <c r="O528" s="81" t="s">
        <v>283</v>
      </c>
      <c r="P528" s="81" t="s">
        <v>284</v>
      </c>
      <c r="Q528" s="81" t="s">
        <v>286</v>
      </c>
      <c r="R528">
        <v>1</v>
      </c>
      <c r="S528" s="80" t="str">
        <f>REPLACE(INDEX(GroupVertices[Group],MATCH(Edges[[#This Row],[Vertex 1]],GroupVertices[Vertex],0)),1,1,"")</f>
        <v>4</v>
      </c>
      <c r="T528" s="80" t="str">
        <f>REPLACE(INDEX(GroupVertices[Group],MATCH(Edges[[#This Row],[Vertex 2]],GroupVertices[Vertex],0)),1,1,"")</f>
        <v>4</v>
      </c>
      <c r="U528" s="34"/>
      <c r="V528" s="34"/>
      <c r="W528" s="34"/>
      <c r="X528" s="34"/>
      <c r="Y528" s="34"/>
      <c r="Z528" s="34"/>
      <c r="AA528" s="34"/>
      <c r="AB528" s="34"/>
      <c r="AC528" s="34"/>
    </row>
    <row r="529" spans="1:29" ht="15">
      <c r="A529" s="66" t="s">
        <v>246</v>
      </c>
      <c r="B529" s="66" t="s">
        <v>250</v>
      </c>
      <c r="C529" s="67" t="s">
        <v>1502</v>
      </c>
      <c r="D529" s="68">
        <v>3</v>
      </c>
      <c r="E529" s="69"/>
      <c r="F529" s="70">
        <v>50</v>
      </c>
      <c r="G529" s="67"/>
      <c r="H529" s="71"/>
      <c r="I529" s="72"/>
      <c r="J529" s="72"/>
      <c r="K529" s="34" t="s">
        <v>66</v>
      </c>
      <c r="L529" s="79">
        <v>529</v>
      </c>
      <c r="M529" s="79"/>
      <c r="N529" s="74"/>
      <c r="O529" s="81" t="s">
        <v>283</v>
      </c>
      <c r="P529" s="81" t="s">
        <v>284</v>
      </c>
      <c r="Q529" s="81" t="s">
        <v>286</v>
      </c>
      <c r="R529">
        <v>1</v>
      </c>
      <c r="S529" s="80" t="str">
        <f>REPLACE(INDEX(GroupVertices[Group],MATCH(Edges[[#This Row],[Vertex 1]],GroupVertices[Vertex],0)),1,1,"")</f>
        <v>4</v>
      </c>
      <c r="T529" s="80" t="str">
        <f>REPLACE(INDEX(GroupVertices[Group],MATCH(Edges[[#This Row],[Vertex 2]],GroupVertices[Vertex],0)),1,1,"")</f>
        <v>4</v>
      </c>
      <c r="U529" s="34"/>
      <c r="V529" s="34"/>
      <c r="W529" s="34"/>
      <c r="X529" s="34"/>
      <c r="Y529" s="34"/>
      <c r="Z529" s="34"/>
      <c r="AA529" s="34"/>
      <c r="AB529" s="34"/>
      <c r="AC529" s="34"/>
    </row>
    <row r="530" spans="1:29" ht="15">
      <c r="A530" s="66" t="s">
        <v>250</v>
      </c>
      <c r="B530" s="66" t="s">
        <v>246</v>
      </c>
      <c r="C530" s="67" t="s">
        <v>1503</v>
      </c>
      <c r="D530" s="68">
        <v>10</v>
      </c>
      <c r="E530" s="69"/>
      <c r="F530" s="70">
        <v>20</v>
      </c>
      <c r="G530" s="67"/>
      <c r="H530" s="71"/>
      <c r="I530" s="72"/>
      <c r="J530" s="72"/>
      <c r="K530" s="34" t="s">
        <v>66</v>
      </c>
      <c r="L530" s="79">
        <v>530</v>
      </c>
      <c r="M530" s="79"/>
      <c r="N530" s="74"/>
      <c r="O530" s="81" t="s">
        <v>283</v>
      </c>
      <c r="P530" s="81" t="s">
        <v>284</v>
      </c>
      <c r="Q530" s="81" t="s">
        <v>287</v>
      </c>
      <c r="R530">
        <v>2</v>
      </c>
      <c r="S530" s="80" t="str">
        <f>REPLACE(INDEX(GroupVertices[Group],MATCH(Edges[[#This Row],[Vertex 1]],GroupVertices[Vertex],0)),1,1,"")</f>
        <v>4</v>
      </c>
      <c r="T530" s="80" t="str">
        <f>REPLACE(INDEX(GroupVertices[Group],MATCH(Edges[[#This Row],[Vertex 2]],GroupVertices[Vertex],0)),1,1,"")</f>
        <v>4</v>
      </c>
      <c r="U530" s="34"/>
      <c r="V530" s="34"/>
      <c r="W530" s="34"/>
      <c r="X530" s="34"/>
      <c r="Y530" s="34"/>
      <c r="Z530" s="34"/>
      <c r="AA530" s="34"/>
      <c r="AB530" s="34"/>
      <c r="AC530" s="34"/>
    </row>
    <row r="531" spans="1:29" ht="15">
      <c r="A531" s="66" t="s">
        <v>253</v>
      </c>
      <c r="B531" s="66" t="s">
        <v>246</v>
      </c>
      <c r="C531" s="67" t="s">
        <v>1502</v>
      </c>
      <c r="D531" s="68">
        <v>3</v>
      </c>
      <c r="E531" s="69"/>
      <c r="F531" s="70">
        <v>50</v>
      </c>
      <c r="G531" s="67"/>
      <c r="H531" s="71"/>
      <c r="I531" s="72"/>
      <c r="J531" s="72"/>
      <c r="K531" s="34" t="s">
        <v>65</v>
      </c>
      <c r="L531" s="79">
        <v>531</v>
      </c>
      <c r="M531" s="79"/>
      <c r="N531" s="74"/>
      <c r="O531" s="81" t="s">
        <v>283</v>
      </c>
      <c r="P531" s="81" t="s">
        <v>284</v>
      </c>
      <c r="Q531" s="81" t="s">
        <v>287</v>
      </c>
      <c r="R531">
        <v>1</v>
      </c>
      <c r="S531" s="80" t="str">
        <f>REPLACE(INDEX(GroupVertices[Group],MATCH(Edges[[#This Row],[Vertex 1]],GroupVertices[Vertex],0)),1,1,"")</f>
        <v>4</v>
      </c>
      <c r="T531" s="80" t="str">
        <f>REPLACE(INDEX(GroupVertices[Group],MATCH(Edges[[#This Row],[Vertex 2]],GroupVertices[Vertex],0)),1,1,"")</f>
        <v>4</v>
      </c>
      <c r="U531" s="34"/>
      <c r="V531" s="34"/>
      <c r="W531" s="34"/>
      <c r="X531" s="34"/>
      <c r="Y531" s="34"/>
      <c r="Z531" s="34"/>
      <c r="AA531" s="34"/>
      <c r="AB531" s="34"/>
      <c r="AC531" s="34"/>
    </row>
    <row r="532" spans="1:29" ht="15">
      <c r="A532" s="66" t="s">
        <v>255</v>
      </c>
      <c r="B532" s="66" t="s">
        <v>246</v>
      </c>
      <c r="C532" s="67" t="s">
        <v>1503</v>
      </c>
      <c r="D532" s="68">
        <v>10</v>
      </c>
      <c r="E532" s="69"/>
      <c r="F532" s="70">
        <v>20</v>
      </c>
      <c r="G532" s="67"/>
      <c r="H532" s="71"/>
      <c r="I532" s="72"/>
      <c r="J532" s="72"/>
      <c r="K532" s="34" t="s">
        <v>66</v>
      </c>
      <c r="L532" s="79">
        <v>532</v>
      </c>
      <c r="M532" s="79"/>
      <c r="N532" s="74"/>
      <c r="O532" s="81" t="s">
        <v>283</v>
      </c>
      <c r="P532" s="81" t="s">
        <v>284</v>
      </c>
      <c r="Q532" s="81" t="s">
        <v>287</v>
      </c>
      <c r="R532">
        <v>2</v>
      </c>
      <c r="S532" s="80" t="str">
        <f>REPLACE(INDEX(GroupVertices[Group],MATCH(Edges[[#This Row],[Vertex 1]],GroupVertices[Vertex],0)),1,1,"")</f>
        <v>4</v>
      </c>
      <c r="T532" s="80" t="str">
        <f>REPLACE(INDEX(GroupVertices[Group],MATCH(Edges[[#This Row],[Vertex 2]],GroupVertices[Vertex],0)),1,1,"")</f>
        <v>4</v>
      </c>
      <c r="U532" s="34"/>
      <c r="V532" s="34"/>
      <c r="W532" s="34"/>
      <c r="X532" s="34"/>
      <c r="Y532" s="34"/>
      <c r="Z532" s="34"/>
      <c r="AA532" s="34"/>
      <c r="AB532" s="34"/>
      <c r="AC532" s="34"/>
    </row>
    <row r="533" spans="1:29" ht="15">
      <c r="A533" s="66" t="s">
        <v>254</v>
      </c>
      <c r="B533" s="66" t="s">
        <v>246</v>
      </c>
      <c r="C533" s="67" t="s">
        <v>1502</v>
      </c>
      <c r="D533" s="68">
        <v>3</v>
      </c>
      <c r="E533" s="69"/>
      <c r="F533" s="70">
        <v>50</v>
      </c>
      <c r="G533" s="67"/>
      <c r="H533" s="71"/>
      <c r="I533" s="72"/>
      <c r="J533" s="72"/>
      <c r="K533" s="34" t="s">
        <v>65</v>
      </c>
      <c r="L533" s="79">
        <v>533</v>
      </c>
      <c r="M533" s="79"/>
      <c r="N533" s="74"/>
      <c r="O533" s="81" t="s">
        <v>283</v>
      </c>
      <c r="P533" s="81" t="s">
        <v>284</v>
      </c>
      <c r="Q533" s="81" t="s">
        <v>287</v>
      </c>
      <c r="R533">
        <v>1</v>
      </c>
      <c r="S533" s="80" t="str">
        <f>REPLACE(INDEX(GroupVertices[Group],MATCH(Edges[[#This Row],[Vertex 1]],GroupVertices[Vertex],0)),1,1,"")</f>
        <v>4</v>
      </c>
      <c r="T533" s="80" t="str">
        <f>REPLACE(INDEX(GroupVertices[Group],MATCH(Edges[[#This Row],[Vertex 2]],GroupVertices[Vertex],0)),1,1,"")</f>
        <v>4</v>
      </c>
      <c r="U533" s="34"/>
      <c r="V533" s="34"/>
      <c r="W533" s="34"/>
      <c r="X533" s="34"/>
      <c r="Y533" s="34"/>
      <c r="Z533" s="34"/>
      <c r="AA533" s="34"/>
      <c r="AB533" s="34"/>
      <c r="AC533" s="34"/>
    </row>
    <row r="534" spans="1:29" ht="15">
      <c r="A534" s="66" t="s">
        <v>206</v>
      </c>
      <c r="B534" s="66" t="s">
        <v>246</v>
      </c>
      <c r="C534" s="67" t="s">
        <v>1502</v>
      </c>
      <c r="D534" s="68">
        <v>3</v>
      </c>
      <c r="E534" s="69"/>
      <c r="F534" s="70">
        <v>50</v>
      </c>
      <c r="G534" s="67"/>
      <c r="H534" s="71"/>
      <c r="I534" s="72"/>
      <c r="J534" s="72"/>
      <c r="K534" s="34" t="s">
        <v>66</v>
      </c>
      <c r="L534" s="79">
        <v>534</v>
      </c>
      <c r="M534" s="79"/>
      <c r="N534" s="74"/>
      <c r="O534" s="81" t="s">
        <v>283</v>
      </c>
      <c r="P534" s="81" t="s">
        <v>284</v>
      </c>
      <c r="Q534" s="81" t="s">
        <v>288</v>
      </c>
      <c r="R534">
        <v>1</v>
      </c>
      <c r="S534" s="80" t="str">
        <f>REPLACE(INDEX(GroupVertices[Group],MATCH(Edges[[#This Row],[Vertex 1]],GroupVertices[Vertex],0)),1,1,"")</f>
        <v>4</v>
      </c>
      <c r="T534" s="80" t="str">
        <f>REPLACE(INDEX(GroupVertices[Group],MATCH(Edges[[#This Row],[Vertex 2]],GroupVertices[Vertex],0)),1,1,"")</f>
        <v>4</v>
      </c>
      <c r="U534" s="34"/>
      <c r="V534" s="34"/>
      <c r="W534" s="34"/>
      <c r="X534" s="34"/>
      <c r="Y534" s="34"/>
      <c r="Z534" s="34"/>
      <c r="AA534" s="34"/>
      <c r="AB534" s="34"/>
      <c r="AC534" s="34"/>
    </row>
    <row r="535" spans="1:29" ht="15">
      <c r="A535" s="66" t="s">
        <v>247</v>
      </c>
      <c r="B535" s="66" t="s">
        <v>206</v>
      </c>
      <c r="C535" s="67" t="s">
        <v>1502</v>
      </c>
      <c r="D535" s="68">
        <v>3</v>
      </c>
      <c r="E535" s="69"/>
      <c r="F535" s="70">
        <v>50</v>
      </c>
      <c r="G535" s="67"/>
      <c r="H535" s="71"/>
      <c r="I535" s="72"/>
      <c r="J535" s="72"/>
      <c r="K535" s="34" t="s">
        <v>66</v>
      </c>
      <c r="L535" s="79">
        <v>535</v>
      </c>
      <c r="M535" s="79"/>
      <c r="N535" s="74"/>
      <c r="O535" s="81" t="s">
        <v>283</v>
      </c>
      <c r="P535" s="81" t="s">
        <v>284</v>
      </c>
      <c r="Q535" s="81" t="s">
        <v>285</v>
      </c>
      <c r="R535">
        <v>1</v>
      </c>
      <c r="S535" s="80" t="str">
        <f>REPLACE(INDEX(GroupVertices[Group],MATCH(Edges[[#This Row],[Vertex 1]],GroupVertices[Vertex],0)),1,1,"")</f>
        <v>4</v>
      </c>
      <c r="T535" s="80" t="str">
        <f>REPLACE(INDEX(GroupVertices[Group],MATCH(Edges[[#This Row],[Vertex 2]],GroupVertices[Vertex],0)),1,1,"")</f>
        <v>4</v>
      </c>
      <c r="U535" s="34"/>
      <c r="V535" s="34"/>
      <c r="W535" s="34"/>
      <c r="X535" s="34"/>
      <c r="Y535" s="34"/>
      <c r="Z535" s="34"/>
      <c r="AA535" s="34"/>
      <c r="AB535" s="34"/>
      <c r="AC535" s="34"/>
    </row>
    <row r="536" spans="1:29" ht="15">
      <c r="A536" s="66" t="s">
        <v>206</v>
      </c>
      <c r="B536" s="66" t="s">
        <v>247</v>
      </c>
      <c r="C536" s="67" t="s">
        <v>1502</v>
      </c>
      <c r="D536" s="68">
        <v>3</v>
      </c>
      <c r="E536" s="69"/>
      <c r="F536" s="70">
        <v>50</v>
      </c>
      <c r="G536" s="67"/>
      <c r="H536" s="71"/>
      <c r="I536" s="72"/>
      <c r="J536" s="72"/>
      <c r="K536" s="34" t="s">
        <v>66</v>
      </c>
      <c r="L536" s="79">
        <v>536</v>
      </c>
      <c r="M536" s="79"/>
      <c r="N536" s="74"/>
      <c r="O536" s="81" t="s">
        <v>283</v>
      </c>
      <c r="P536" s="81" t="s">
        <v>284</v>
      </c>
      <c r="Q536" s="81" t="s">
        <v>288</v>
      </c>
      <c r="R536">
        <v>1</v>
      </c>
      <c r="S536" s="80" t="str">
        <f>REPLACE(INDEX(GroupVertices[Group],MATCH(Edges[[#This Row],[Vertex 1]],GroupVertices[Vertex],0)),1,1,"")</f>
        <v>4</v>
      </c>
      <c r="T536" s="80" t="str">
        <f>REPLACE(INDEX(GroupVertices[Group],MATCH(Edges[[#This Row],[Vertex 2]],GroupVertices[Vertex],0)),1,1,"")</f>
        <v>4</v>
      </c>
      <c r="U536" s="34"/>
      <c r="V536" s="34"/>
      <c r="W536" s="34"/>
      <c r="X536" s="34"/>
      <c r="Y536" s="34"/>
      <c r="Z536" s="34"/>
      <c r="AA536" s="34"/>
      <c r="AB536" s="34"/>
      <c r="AC536" s="34"/>
    </row>
    <row r="537" spans="1:29" ht="15">
      <c r="A537" s="66" t="s">
        <v>250</v>
      </c>
      <c r="B537" s="66" t="s">
        <v>206</v>
      </c>
      <c r="C537" s="67" t="s">
        <v>1503</v>
      </c>
      <c r="D537" s="68">
        <v>10</v>
      </c>
      <c r="E537" s="69"/>
      <c r="F537" s="70">
        <v>20</v>
      </c>
      <c r="G537" s="67"/>
      <c r="H537" s="71"/>
      <c r="I537" s="72"/>
      <c r="J537" s="72"/>
      <c r="K537" s="34" t="s">
        <v>66</v>
      </c>
      <c r="L537" s="79">
        <v>537</v>
      </c>
      <c r="M537" s="79"/>
      <c r="N537" s="74"/>
      <c r="O537" s="81" t="s">
        <v>283</v>
      </c>
      <c r="P537" s="81" t="s">
        <v>284</v>
      </c>
      <c r="Q537" s="81" t="s">
        <v>285</v>
      </c>
      <c r="R537">
        <v>5</v>
      </c>
      <c r="S537" s="80" t="str">
        <f>REPLACE(INDEX(GroupVertices[Group],MATCH(Edges[[#This Row],[Vertex 1]],GroupVertices[Vertex],0)),1,1,"")</f>
        <v>4</v>
      </c>
      <c r="T537" s="80" t="str">
        <f>REPLACE(INDEX(GroupVertices[Group],MATCH(Edges[[#This Row],[Vertex 2]],GroupVertices[Vertex],0)),1,1,"")</f>
        <v>4</v>
      </c>
      <c r="U537" s="34"/>
      <c r="V537" s="34"/>
      <c r="W537" s="34"/>
      <c r="X537" s="34"/>
      <c r="Y537" s="34"/>
      <c r="Z537" s="34"/>
      <c r="AA537" s="34"/>
      <c r="AB537" s="34"/>
      <c r="AC537" s="34"/>
    </row>
    <row r="538" spans="1:29" ht="15">
      <c r="A538" s="66" t="s">
        <v>250</v>
      </c>
      <c r="B538" s="66" t="s">
        <v>255</v>
      </c>
      <c r="C538" s="67" t="s">
        <v>1503</v>
      </c>
      <c r="D538" s="68">
        <v>10</v>
      </c>
      <c r="E538" s="69"/>
      <c r="F538" s="70">
        <v>20</v>
      </c>
      <c r="G538" s="67"/>
      <c r="H538" s="71"/>
      <c r="I538" s="72"/>
      <c r="J538" s="72"/>
      <c r="K538" s="34" t="s">
        <v>66</v>
      </c>
      <c r="L538" s="79">
        <v>538</v>
      </c>
      <c r="M538" s="79"/>
      <c r="N538" s="74"/>
      <c r="O538" s="81" t="s">
        <v>283</v>
      </c>
      <c r="P538" s="81" t="s">
        <v>284</v>
      </c>
      <c r="Q538" s="81" t="s">
        <v>285</v>
      </c>
      <c r="R538">
        <v>5</v>
      </c>
      <c r="S538" s="80" t="str">
        <f>REPLACE(INDEX(GroupVertices[Group],MATCH(Edges[[#This Row],[Vertex 1]],GroupVertices[Vertex],0)),1,1,"")</f>
        <v>4</v>
      </c>
      <c r="T538" s="80" t="str">
        <f>REPLACE(INDEX(GroupVertices[Group],MATCH(Edges[[#This Row],[Vertex 2]],GroupVertices[Vertex],0)),1,1,"")</f>
        <v>4</v>
      </c>
      <c r="U538" s="34"/>
      <c r="V538" s="34"/>
      <c r="W538" s="34"/>
      <c r="X538" s="34"/>
      <c r="Y538" s="34"/>
      <c r="Z538" s="34"/>
      <c r="AA538" s="34"/>
      <c r="AB538" s="34"/>
      <c r="AC538" s="34"/>
    </row>
    <row r="539" spans="1:29" ht="15">
      <c r="A539" s="66" t="s">
        <v>250</v>
      </c>
      <c r="B539" s="66" t="s">
        <v>206</v>
      </c>
      <c r="C539" s="67" t="s">
        <v>1503</v>
      </c>
      <c r="D539" s="68">
        <v>10</v>
      </c>
      <c r="E539" s="69"/>
      <c r="F539" s="70">
        <v>20</v>
      </c>
      <c r="G539" s="67"/>
      <c r="H539" s="71"/>
      <c r="I539" s="72"/>
      <c r="J539" s="72"/>
      <c r="K539" s="34" t="s">
        <v>66</v>
      </c>
      <c r="L539" s="79">
        <v>539</v>
      </c>
      <c r="M539" s="79"/>
      <c r="N539" s="74"/>
      <c r="O539" s="81" t="s">
        <v>283</v>
      </c>
      <c r="P539" s="81" t="s">
        <v>284</v>
      </c>
      <c r="Q539" s="81" t="s">
        <v>285</v>
      </c>
      <c r="R539">
        <v>5</v>
      </c>
      <c r="S539" s="80" t="str">
        <f>REPLACE(INDEX(GroupVertices[Group],MATCH(Edges[[#This Row],[Vertex 1]],GroupVertices[Vertex],0)),1,1,"")</f>
        <v>4</v>
      </c>
      <c r="T539" s="80" t="str">
        <f>REPLACE(INDEX(GroupVertices[Group],MATCH(Edges[[#This Row],[Vertex 2]],GroupVertices[Vertex],0)),1,1,"")</f>
        <v>4</v>
      </c>
      <c r="U539" s="34"/>
      <c r="V539" s="34"/>
      <c r="W539" s="34"/>
      <c r="X539" s="34"/>
      <c r="Y539" s="34"/>
      <c r="Z539" s="34"/>
      <c r="AA539" s="34"/>
      <c r="AB539" s="34"/>
      <c r="AC539" s="34"/>
    </row>
    <row r="540" spans="1:29" ht="15">
      <c r="A540" s="66" t="s">
        <v>250</v>
      </c>
      <c r="B540" s="66" t="s">
        <v>255</v>
      </c>
      <c r="C540" s="67" t="s">
        <v>1503</v>
      </c>
      <c r="D540" s="68">
        <v>10</v>
      </c>
      <c r="E540" s="69"/>
      <c r="F540" s="70">
        <v>20</v>
      </c>
      <c r="G540" s="67"/>
      <c r="H540" s="71"/>
      <c r="I540" s="72"/>
      <c r="J540" s="72"/>
      <c r="K540" s="34" t="s">
        <v>66</v>
      </c>
      <c r="L540" s="79">
        <v>540</v>
      </c>
      <c r="M540" s="79"/>
      <c r="N540" s="74"/>
      <c r="O540" s="81" t="s">
        <v>283</v>
      </c>
      <c r="P540" s="81" t="s">
        <v>284</v>
      </c>
      <c r="Q540" s="81" t="s">
        <v>285</v>
      </c>
      <c r="R540">
        <v>5</v>
      </c>
      <c r="S540" s="80" t="str">
        <f>REPLACE(INDEX(GroupVertices[Group],MATCH(Edges[[#This Row],[Vertex 1]],GroupVertices[Vertex],0)),1,1,"")</f>
        <v>4</v>
      </c>
      <c r="T540" s="80" t="str">
        <f>REPLACE(INDEX(GroupVertices[Group],MATCH(Edges[[#This Row],[Vertex 2]],GroupVertices[Vertex],0)),1,1,"")</f>
        <v>4</v>
      </c>
      <c r="U540" s="34"/>
      <c r="V540" s="34"/>
      <c r="W540" s="34"/>
      <c r="X540" s="34"/>
      <c r="Y540" s="34"/>
      <c r="Z540" s="34"/>
      <c r="AA540" s="34"/>
      <c r="AB540" s="34"/>
      <c r="AC540" s="34"/>
    </row>
    <row r="541" spans="1:29" ht="15">
      <c r="A541" s="66" t="s">
        <v>250</v>
      </c>
      <c r="B541" s="66" t="s">
        <v>255</v>
      </c>
      <c r="C541" s="67" t="s">
        <v>1503</v>
      </c>
      <c r="D541" s="68">
        <v>10</v>
      </c>
      <c r="E541" s="69"/>
      <c r="F541" s="70">
        <v>20</v>
      </c>
      <c r="G541" s="67"/>
      <c r="H541" s="71"/>
      <c r="I541" s="72"/>
      <c r="J541" s="72"/>
      <c r="K541" s="34" t="s">
        <v>66</v>
      </c>
      <c r="L541" s="79">
        <v>541</v>
      </c>
      <c r="M541" s="79"/>
      <c r="N541" s="74"/>
      <c r="O541" s="81" t="s">
        <v>283</v>
      </c>
      <c r="P541" s="81" t="s">
        <v>284</v>
      </c>
      <c r="Q541" s="81" t="s">
        <v>285</v>
      </c>
      <c r="R541">
        <v>5</v>
      </c>
      <c r="S541" s="80" t="str">
        <f>REPLACE(INDEX(GroupVertices[Group],MATCH(Edges[[#This Row],[Vertex 1]],GroupVertices[Vertex],0)),1,1,"")</f>
        <v>4</v>
      </c>
      <c r="T541" s="80" t="str">
        <f>REPLACE(INDEX(GroupVertices[Group],MATCH(Edges[[#This Row],[Vertex 2]],GroupVertices[Vertex],0)),1,1,"")</f>
        <v>4</v>
      </c>
      <c r="U541" s="34"/>
      <c r="V541" s="34"/>
      <c r="W541" s="34"/>
      <c r="X541" s="34"/>
      <c r="Y541" s="34"/>
      <c r="Z541" s="34"/>
      <c r="AA541" s="34"/>
      <c r="AB541" s="34"/>
      <c r="AC541" s="34"/>
    </row>
    <row r="542" spans="1:29" ht="15">
      <c r="A542" s="66" t="s">
        <v>250</v>
      </c>
      <c r="B542" s="66" t="s">
        <v>206</v>
      </c>
      <c r="C542" s="67" t="s">
        <v>1503</v>
      </c>
      <c r="D542" s="68">
        <v>10</v>
      </c>
      <c r="E542" s="69"/>
      <c r="F542" s="70">
        <v>20</v>
      </c>
      <c r="G542" s="67"/>
      <c r="H542" s="71"/>
      <c r="I542" s="72"/>
      <c r="J542" s="72"/>
      <c r="K542" s="34" t="s">
        <v>66</v>
      </c>
      <c r="L542" s="79">
        <v>542</v>
      </c>
      <c r="M542" s="79"/>
      <c r="N542" s="74"/>
      <c r="O542" s="81" t="s">
        <v>283</v>
      </c>
      <c r="P542" s="81" t="s">
        <v>284</v>
      </c>
      <c r="Q542" s="81" t="s">
        <v>285</v>
      </c>
      <c r="R542">
        <v>5</v>
      </c>
      <c r="S542" s="80" t="str">
        <f>REPLACE(INDEX(GroupVertices[Group],MATCH(Edges[[#This Row],[Vertex 1]],GroupVertices[Vertex],0)),1,1,"")</f>
        <v>4</v>
      </c>
      <c r="T542" s="80" t="str">
        <f>REPLACE(INDEX(GroupVertices[Group],MATCH(Edges[[#This Row],[Vertex 2]],GroupVertices[Vertex],0)),1,1,"")</f>
        <v>4</v>
      </c>
      <c r="U542" s="34"/>
      <c r="V542" s="34"/>
      <c r="W542" s="34"/>
      <c r="X542" s="34"/>
      <c r="Y542" s="34"/>
      <c r="Z542" s="34"/>
      <c r="AA542" s="34"/>
      <c r="AB542" s="34"/>
      <c r="AC542" s="34"/>
    </row>
    <row r="543" spans="1:29" ht="15">
      <c r="A543" s="66" t="s">
        <v>250</v>
      </c>
      <c r="B543" s="66" t="s">
        <v>255</v>
      </c>
      <c r="C543" s="67" t="s">
        <v>1503</v>
      </c>
      <c r="D543" s="68">
        <v>10</v>
      </c>
      <c r="E543" s="69"/>
      <c r="F543" s="70">
        <v>20</v>
      </c>
      <c r="G543" s="67"/>
      <c r="H543" s="71"/>
      <c r="I543" s="72"/>
      <c r="J543" s="72"/>
      <c r="K543" s="34" t="s">
        <v>66</v>
      </c>
      <c r="L543" s="79">
        <v>543</v>
      </c>
      <c r="M543" s="79"/>
      <c r="N543" s="74"/>
      <c r="O543" s="81" t="s">
        <v>283</v>
      </c>
      <c r="P543" s="81" t="s">
        <v>284</v>
      </c>
      <c r="Q543" s="81" t="s">
        <v>285</v>
      </c>
      <c r="R543">
        <v>5</v>
      </c>
      <c r="S543" s="80" t="str">
        <f>REPLACE(INDEX(GroupVertices[Group],MATCH(Edges[[#This Row],[Vertex 1]],GroupVertices[Vertex],0)),1,1,"")</f>
        <v>4</v>
      </c>
      <c r="T543" s="80" t="str">
        <f>REPLACE(INDEX(GroupVertices[Group],MATCH(Edges[[#This Row],[Vertex 2]],GroupVertices[Vertex],0)),1,1,"")</f>
        <v>4</v>
      </c>
      <c r="U543" s="34"/>
      <c r="V543" s="34"/>
      <c r="W543" s="34"/>
      <c r="X543" s="34"/>
      <c r="Y543" s="34"/>
      <c r="Z543" s="34"/>
      <c r="AA543" s="34"/>
      <c r="AB543" s="34"/>
      <c r="AC543" s="34"/>
    </row>
    <row r="544" spans="1:29" ht="15">
      <c r="A544" s="66" t="s">
        <v>250</v>
      </c>
      <c r="B544" s="66" t="s">
        <v>253</v>
      </c>
      <c r="C544" s="67" t="s">
        <v>1502</v>
      </c>
      <c r="D544" s="68">
        <v>3</v>
      </c>
      <c r="E544" s="69"/>
      <c r="F544" s="70">
        <v>50</v>
      </c>
      <c r="G544" s="67"/>
      <c r="H544" s="71"/>
      <c r="I544" s="72"/>
      <c r="J544" s="72"/>
      <c r="K544" s="34" t="s">
        <v>66</v>
      </c>
      <c r="L544" s="79">
        <v>544</v>
      </c>
      <c r="M544" s="79"/>
      <c r="N544" s="74"/>
      <c r="O544" s="81" t="s">
        <v>283</v>
      </c>
      <c r="P544" s="81" t="s">
        <v>284</v>
      </c>
      <c r="Q544" s="81" t="s">
        <v>286</v>
      </c>
      <c r="R544">
        <v>1</v>
      </c>
      <c r="S544" s="80" t="str">
        <f>REPLACE(INDEX(GroupVertices[Group],MATCH(Edges[[#This Row],[Vertex 1]],GroupVertices[Vertex],0)),1,1,"")</f>
        <v>4</v>
      </c>
      <c r="T544" s="80" t="str">
        <f>REPLACE(INDEX(GroupVertices[Group],MATCH(Edges[[#This Row],[Vertex 2]],GroupVertices[Vertex],0)),1,1,"")</f>
        <v>4</v>
      </c>
      <c r="U544" s="34"/>
      <c r="V544" s="34"/>
      <c r="W544" s="34"/>
      <c r="X544" s="34"/>
      <c r="Y544" s="34"/>
      <c r="Z544" s="34"/>
      <c r="AA544" s="34"/>
      <c r="AB544" s="34"/>
      <c r="AC544" s="34"/>
    </row>
    <row r="545" spans="1:29" ht="15">
      <c r="A545" s="66" t="s">
        <v>250</v>
      </c>
      <c r="B545" s="66" t="s">
        <v>206</v>
      </c>
      <c r="C545" s="67" t="s">
        <v>1503</v>
      </c>
      <c r="D545" s="68">
        <v>10</v>
      </c>
      <c r="E545" s="69"/>
      <c r="F545" s="70">
        <v>20</v>
      </c>
      <c r="G545" s="67"/>
      <c r="H545" s="71"/>
      <c r="I545" s="72"/>
      <c r="J545" s="72"/>
      <c r="K545" s="34" t="s">
        <v>66</v>
      </c>
      <c r="L545" s="79">
        <v>545</v>
      </c>
      <c r="M545" s="79"/>
      <c r="N545" s="74"/>
      <c r="O545" s="81" t="s">
        <v>283</v>
      </c>
      <c r="P545" s="81" t="s">
        <v>284</v>
      </c>
      <c r="Q545" s="81" t="s">
        <v>286</v>
      </c>
      <c r="R545">
        <v>5</v>
      </c>
      <c r="S545" s="80" t="str">
        <f>REPLACE(INDEX(GroupVertices[Group],MATCH(Edges[[#This Row],[Vertex 1]],GroupVertices[Vertex],0)),1,1,"")</f>
        <v>4</v>
      </c>
      <c r="T545" s="80" t="str">
        <f>REPLACE(INDEX(GroupVertices[Group],MATCH(Edges[[#This Row],[Vertex 2]],GroupVertices[Vertex],0)),1,1,"")</f>
        <v>4</v>
      </c>
      <c r="U545" s="34"/>
      <c r="V545" s="34"/>
      <c r="W545" s="34"/>
      <c r="X545" s="34"/>
      <c r="Y545" s="34"/>
      <c r="Z545" s="34"/>
      <c r="AA545" s="34"/>
      <c r="AB545" s="34"/>
      <c r="AC545" s="34"/>
    </row>
    <row r="546" spans="1:29" ht="15">
      <c r="A546" s="66" t="s">
        <v>250</v>
      </c>
      <c r="B546" s="66" t="s">
        <v>255</v>
      </c>
      <c r="C546" s="67" t="s">
        <v>1503</v>
      </c>
      <c r="D546" s="68">
        <v>10</v>
      </c>
      <c r="E546" s="69"/>
      <c r="F546" s="70">
        <v>20</v>
      </c>
      <c r="G546" s="67"/>
      <c r="H546" s="71"/>
      <c r="I546" s="72"/>
      <c r="J546" s="72"/>
      <c r="K546" s="34" t="s">
        <v>66</v>
      </c>
      <c r="L546" s="79">
        <v>546</v>
      </c>
      <c r="M546" s="79"/>
      <c r="N546" s="74"/>
      <c r="O546" s="81" t="s">
        <v>283</v>
      </c>
      <c r="P546" s="81" t="s">
        <v>284</v>
      </c>
      <c r="Q546" s="81" t="s">
        <v>286</v>
      </c>
      <c r="R546">
        <v>5</v>
      </c>
      <c r="S546" s="80" t="str">
        <f>REPLACE(INDEX(GroupVertices[Group],MATCH(Edges[[#This Row],[Vertex 1]],GroupVertices[Vertex],0)),1,1,"")</f>
        <v>4</v>
      </c>
      <c r="T546" s="80" t="str">
        <f>REPLACE(INDEX(GroupVertices[Group],MATCH(Edges[[#This Row],[Vertex 2]],GroupVertices[Vertex],0)),1,1,"")</f>
        <v>4</v>
      </c>
      <c r="U546" s="34"/>
      <c r="V546" s="34"/>
      <c r="W546" s="34"/>
      <c r="X546" s="34"/>
      <c r="Y546" s="34"/>
      <c r="Z546" s="34"/>
      <c r="AA546" s="34"/>
      <c r="AB546" s="34"/>
      <c r="AC546" s="34"/>
    </row>
    <row r="547" spans="1:29" ht="15">
      <c r="A547" s="66" t="s">
        <v>250</v>
      </c>
      <c r="B547" s="66" t="s">
        <v>254</v>
      </c>
      <c r="C547" s="67" t="s">
        <v>1502</v>
      </c>
      <c r="D547" s="68">
        <v>3</v>
      </c>
      <c r="E547" s="69"/>
      <c r="F547" s="70">
        <v>50</v>
      </c>
      <c r="G547" s="67"/>
      <c r="H547" s="71"/>
      <c r="I547" s="72"/>
      <c r="J547" s="72"/>
      <c r="K547" s="34" t="s">
        <v>66</v>
      </c>
      <c r="L547" s="79">
        <v>547</v>
      </c>
      <c r="M547" s="79"/>
      <c r="N547" s="74"/>
      <c r="O547" s="81" t="s">
        <v>283</v>
      </c>
      <c r="P547" s="81" t="s">
        <v>284</v>
      </c>
      <c r="Q547" s="81" t="s">
        <v>286</v>
      </c>
      <c r="R547">
        <v>1</v>
      </c>
      <c r="S547" s="80" t="str">
        <f>REPLACE(INDEX(GroupVertices[Group],MATCH(Edges[[#This Row],[Vertex 1]],GroupVertices[Vertex],0)),1,1,"")</f>
        <v>4</v>
      </c>
      <c r="T547" s="80" t="str">
        <f>REPLACE(INDEX(GroupVertices[Group],MATCH(Edges[[#This Row],[Vertex 2]],GroupVertices[Vertex],0)),1,1,"")</f>
        <v>4</v>
      </c>
      <c r="U547" s="34"/>
      <c r="V547" s="34"/>
      <c r="W547" s="34"/>
      <c r="X547" s="34"/>
      <c r="Y547" s="34"/>
      <c r="Z547" s="34"/>
      <c r="AA547" s="34"/>
      <c r="AB547" s="34"/>
      <c r="AC547" s="34"/>
    </row>
    <row r="548" spans="1:29" ht="15">
      <c r="A548" s="66" t="s">
        <v>206</v>
      </c>
      <c r="B548" s="66" t="s">
        <v>250</v>
      </c>
      <c r="C548" s="67" t="s">
        <v>1503</v>
      </c>
      <c r="D548" s="68">
        <v>10</v>
      </c>
      <c r="E548" s="69"/>
      <c r="F548" s="70">
        <v>20</v>
      </c>
      <c r="G548" s="67"/>
      <c r="H548" s="71"/>
      <c r="I548" s="72"/>
      <c r="J548" s="72"/>
      <c r="K548" s="34" t="s">
        <v>66</v>
      </c>
      <c r="L548" s="79">
        <v>548</v>
      </c>
      <c r="M548" s="79"/>
      <c r="N548" s="74"/>
      <c r="O548" s="81" t="s">
        <v>283</v>
      </c>
      <c r="P548" s="81" t="s">
        <v>284</v>
      </c>
      <c r="Q548" s="81" t="s">
        <v>285</v>
      </c>
      <c r="R548">
        <v>2</v>
      </c>
      <c r="S548" s="80" t="str">
        <f>REPLACE(INDEX(GroupVertices[Group],MATCH(Edges[[#This Row],[Vertex 1]],GroupVertices[Vertex],0)),1,1,"")</f>
        <v>4</v>
      </c>
      <c r="T548" s="80" t="str">
        <f>REPLACE(INDEX(GroupVertices[Group],MATCH(Edges[[#This Row],[Vertex 2]],GroupVertices[Vertex],0)),1,1,"")</f>
        <v>4</v>
      </c>
      <c r="U548" s="34"/>
      <c r="V548" s="34"/>
      <c r="W548" s="34"/>
      <c r="X548" s="34"/>
      <c r="Y548" s="34"/>
      <c r="Z548" s="34"/>
      <c r="AA548" s="34"/>
      <c r="AB548" s="34"/>
      <c r="AC548" s="34"/>
    </row>
    <row r="549" spans="1:29" ht="15">
      <c r="A549" s="66" t="s">
        <v>255</v>
      </c>
      <c r="B549" s="66" t="s">
        <v>250</v>
      </c>
      <c r="C549" s="67" t="s">
        <v>1503</v>
      </c>
      <c r="D549" s="68">
        <v>10</v>
      </c>
      <c r="E549" s="69"/>
      <c r="F549" s="70">
        <v>20</v>
      </c>
      <c r="G549" s="67"/>
      <c r="H549" s="71"/>
      <c r="I549" s="72"/>
      <c r="J549" s="72"/>
      <c r="K549" s="34" t="s">
        <v>66</v>
      </c>
      <c r="L549" s="79">
        <v>549</v>
      </c>
      <c r="M549" s="79"/>
      <c r="N549" s="74"/>
      <c r="O549" s="81" t="s">
        <v>283</v>
      </c>
      <c r="P549" s="81" t="s">
        <v>284</v>
      </c>
      <c r="Q549" s="81" t="s">
        <v>285</v>
      </c>
      <c r="R549">
        <v>4</v>
      </c>
      <c r="S549" s="80" t="str">
        <f>REPLACE(INDEX(GroupVertices[Group],MATCH(Edges[[#This Row],[Vertex 1]],GroupVertices[Vertex],0)),1,1,"")</f>
        <v>4</v>
      </c>
      <c r="T549" s="80" t="str">
        <f>REPLACE(INDEX(GroupVertices[Group],MATCH(Edges[[#This Row],[Vertex 2]],GroupVertices[Vertex],0)),1,1,"")</f>
        <v>4</v>
      </c>
      <c r="U549" s="34"/>
      <c r="V549" s="34"/>
      <c r="W549" s="34"/>
      <c r="X549" s="34"/>
      <c r="Y549" s="34"/>
      <c r="Z549" s="34"/>
      <c r="AA549" s="34"/>
      <c r="AB549" s="34"/>
      <c r="AC549" s="34"/>
    </row>
    <row r="550" spans="1:29" ht="15">
      <c r="A550" s="66" t="s">
        <v>254</v>
      </c>
      <c r="B550" s="66" t="s">
        <v>250</v>
      </c>
      <c r="C550" s="67" t="s">
        <v>1503</v>
      </c>
      <c r="D550" s="68">
        <v>10</v>
      </c>
      <c r="E550" s="69"/>
      <c r="F550" s="70">
        <v>20</v>
      </c>
      <c r="G550" s="67"/>
      <c r="H550" s="71"/>
      <c r="I550" s="72"/>
      <c r="J550" s="72"/>
      <c r="K550" s="34" t="s">
        <v>66</v>
      </c>
      <c r="L550" s="79">
        <v>550</v>
      </c>
      <c r="M550" s="79"/>
      <c r="N550" s="74"/>
      <c r="O550" s="81" t="s">
        <v>283</v>
      </c>
      <c r="P550" s="81" t="s">
        <v>284</v>
      </c>
      <c r="Q550" s="81" t="s">
        <v>285</v>
      </c>
      <c r="R550">
        <v>4</v>
      </c>
      <c r="S550" s="80" t="str">
        <f>REPLACE(INDEX(GroupVertices[Group],MATCH(Edges[[#This Row],[Vertex 1]],GroupVertices[Vertex],0)),1,1,"")</f>
        <v>4</v>
      </c>
      <c r="T550" s="80" t="str">
        <f>REPLACE(INDEX(GroupVertices[Group],MATCH(Edges[[#This Row],[Vertex 2]],GroupVertices[Vertex],0)),1,1,"")</f>
        <v>4</v>
      </c>
      <c r="U550" s="34"/>
      <c r="V550" s="34"/>
      <c r="W550" s="34"/>
      <c r="X550" s="34"/>
      <c r="Y550" s="34"/>
      <c r="Z550" s="34"/>
      <c r="AA550" s="34"/>
      <c r="AB550" s="34"/>
      <c r="AC550" s="34"/>
    </row>
    <row r="551" spans="1:29" ht="15">
      <c r="A551" s="66" t="s">
        <v>253</v>
      </c>
      <c r="B551" s="66" t="s">
        <v>250</v>
      </c>
      <c r="C551" s="67" t="s">
        <v>1503</v>
      </c>
      <c r="D551" s="68">
        <v>10</v>
      </c>
      <c r="E551" s="69"/>
      <c r="F551" s="70">
        <v>20</v>
      </c>
      <c r="G551" s="67"/>
      <c r="H551" s="71"/>
      <c r="I551" s="72"/>
      <c r="J551" s="72"/>
      <c r="K551" s="34" t="s">
        <v>66</v>
      </c>
      <c r="L551" s="79">
        <v>551</v>
      </c>
      <c r="M551" s="79"/>
      <c r="N551" s="74"/>
      <c r="O551" s="81" t="s">
        <v>283</v>
      </c>
      <c r="P551" s="81" t="s">
        <v>284</v>
      </c>
      <c r="Q551" s="81" t="s">
        <v>286</v>
      </c>
      <c r="R551">
        <v>3</v>
      </c>
      <c r="S551" s="80" t="str">
        <f>REPLACE(INDEX(GroupVertices[Group],MATCH(Edges[[#This Row],[Vertex 1]],GroupVertices[Vertex],0)),1,1,"")</f>
        <v>4</v>
      </c>
      <c r="T551" s="80" t="str">
        <f>REPLACE(INDEX(GroupVertices[Group],MATCH(Edges[[#This Row],[Vertex 2]],GroupVertices[Vertex],0)),1,1,"")</f>
        <v>4</v>
      </c>
      <c r="U551" s="34"/>
      <c r="V551" s="34"/>
      <c r="W551" s="34"/>
      <c r="X551" s="34"/>
      <c r="Y551" s="34"/>
      <c r="Z551" s="34"/>
      <c r="AA551" s="34"/>
      <c r="AB551" s="34"/>
      <c r="AC551" s="34"/>
    </row>
    <row r="552" spans="1:29" ht="15">
      <c r="A552" s="66" t="s">
        <v>253</v>
      </c>
      <c r="B552" s="66" t="s">
        <v>250</v>
      </c>
      <c r="C552" s="67" t="s">
        <v>1503</v>
      </c>
      <c r="D552" s="68">
        <v>10</v>
      </c>
      <c r="E552" s="69"/>
      <c r="F552" s="70">
        <v>20</v>
      </c>
      <c r="G552" s="67"/>
      <c r="H552" s="71"/>
      <c r="I552" s="72"/>
      <c r="J552" s="72"/>
      <c r="K552" s="34" t="s">
        <v>66</v>
      </c>
      <c r="L552" s="79">
        <v>552</v>
      </c>
      <c r="M552" s="79"/>
      <c r="N552" s="74"/>
      <c r="O552" s="81" t="s">
        <v>283</v>
      </c>
      <c r="P552" s="81" t="s">
        <v>284</v>
      </c>
      <c r="Q552" s="81" t="s">
        <v>287</v>
      </c>
      <c r="R552">
        <v>3</v>
      </c>
      <c r="S552" s="80" t="str">
        <f>REPLACE(INDEX(GroupVertices[Group],MATCH(Edges[[#This Row],[Vertex 1]],GroupVertices[Vertex],0)),1,1,"")</f>
        <v>4</v>
      </c>
      <c r="T552" s="80" t="str">
        <f>REPLACE(INDEX(GroupVertices[Group],MATCH(Edges[[#This Row],[Vertex 2]],GroupVertices[Vertex],0)),1,1,"")</f>
        <v>4</v>
      </c>
      <c r="U552" s="34"/>
      <c r="V552" s="34"/>
      <c r="W552" s="34"/>
      <c r="X552" s="34"/>
      <c r="Y552" s="34"/>
      <c r="Z552" s="34"/>
      <c r="AA552" s="34"/>
      <c r="AB552" s="34"/>
      <c r="AC552" s="34"/>
    </row>
    <row r="553" spans="1:29" ht="15">
      <c r="A553" s="66" t="s">
        <v>254</v>
      </c>
      <c r="B553" s="66" t="s">
        <v>250</v>
      </c>
      <c r="C553" s="67" t="s">
        <v>1503</v>
      </c>
      <c r="D553" s="68">
        <v>10</v>
      </c>
      <c r="E553" s="69"/>
      <c r="F553" s="70">
        <v>20</v>
      </c>
      <c r="G553" s="67"/>
      <c r="H553" s="71"/>
      <c r="I553" s="72"/>
      <c r="J553" s="72"/>
      <c r="K553" s="34" t="s">
        <v>66</v>
      </c>
      <c r="L553" s="79">
        <v>553</v>
      </c>
      <c r="M553" s="79"/>
      <c r="N553" s="74"/>
      <c r="O553" s="81" t="s">
        <v>283</v>
      </c>
      <c r="P553" s="81" t="s">
        <v>284</v>
      </c>
      <c r="Q553" s="81" t="s">
        <v>285</v>
      </c>
      <c r="R553">
        <v>4</v>
      </c>
      <c r="S553" s="80" t="str">
        <f>REPLACE(INDEX(GroupVertices[Group],MATCH(Edges[[#This Row],[Vertex 1]],GroupVertices[Vertex],0)),1,1,"")</f>
        <v>4</v>
      </c>
      <c r="T553" s="80" t="str">
        <f>REPLACE(INDEX(GroupVertices[Group],MATCH(Edges[[#This Row],[Vertex 2]],GroupVertices[Vertex],0)),1,1,"")</f>
        <v>4</v>
      </c>
      <c r="U553" s="34"/>
      <c r="V553" s="34"/>
      <c r="W553" s="34"/>
      <c r="X553" s="34"/>
      <c r="Y553" s="34"/>
      <c r="Z553" s="34"/>
      <c r="AA553" s="34"/>
      <c r="AB553" s="34"/>
      <c r="AC553" s="34"/>
    </row>
    <row r="554" spans="1:29" ht="15">
      <c r="A554" s="66" t="s">
        <v>255</v>
      </c>
      <c r="B554" s="66" t="s">
        <v>250</v>
      </c>
      <c r="C554" s="67" t="s">
        <v>1503</v>
      </c>
      <c r="D554" s="68">
        <v>10</v>
      </c>
      <c r="E554" s="69"/>
      <c r="F554" s="70">
        <v>20</v>
      </c>
      <c r="G554" s="67"/>
      <c r="H554" s="71"/>
      <c r="I554" s="72"/>
      <c r="J554" s="72"/>
      <c r="K554" s="34" t="s">
        <v>66</v>
      </c>
      <c r="L554" s="79">
        <v>554</v>
      </c>
      <c r="M554" s="79"/>
      <c r="N554" s="74"/>
      <c r="O554" s="81" t="s">
        <v>283</v>
      </c>
      <c r="P554" s="81" t="s">
        <v>284</v>
      </c>
      <c r="Q554" s="81" t="s">
        <v>286</v>
      </c>
      <c r="R554">
        <v>4</v>
      </c>
      <c r="S554" s="80" t="str">
        <f>REPLACE(INDEX(GroupVertices[Group],MATCH(Edges[[#This Row],[Vertex 1]],GroupVertices[Vertex],0)),1,1,"")</f>
        <v>4</v>
      </c>
      <c r="T554" s="80" t="str">
        <f>REPLACE(INDEX(GroupVertices[Group],MATCH(Edges[[#This Row],[Vertex 2]],GroupVertices[Vertex],0)),1,1,"")</f>
        <v>4</v>
      </c>
      <c r="U554" s="34"/>
      <c r="V554" s="34"/>
      <c r="W554" s="34"/>
      <c r="X554" s="34"/>
      <c r="Y554" s="34"/>
      <c r="Z554" s="34"/>
      <c r="AA554" s="34"/>
      <c r="AB554" s="34"/>
      <c r="AC554" s="34"/>
    </row>
    <row r="555" spans="1:29" ht="15">
      <c r="A555" s="66" t="s">
        <v>255</v>
      </c>
      <c r="B555" s="66" t="s">
        <v>250</v>
      </c>
      <c r="C555" s="67" t="s">
        <v>1503</v>
      </c>
      <c r="D555" s="68">
        <v>10</v>
      </c>
      <c r="E555" s="69"/>
      <c r="F555" s="70">
        <v>20</v>
      </c>
      <c r="G555" s="67"/>
      <c r="H555" s="71"/>
      <c r="I555" s="72"/>
      <c r="J555" s="72"/>
      <c r="K555" s="34" t="s">
        <v>66</v>
      </c>
      <c r="L555" s="79">
        <v>555</v>
      </c>
      <c r="M555" s="79"/>
      <c r="N555" s="74"/>
      <c r="O555" s="81" t="s">
        <v>283</v>
      </c>
      <c r="P555" s="81" t="s">
        <v>284</v>
      </c>
      <c r="Q555" s="81" t="s">
        <v>287</v>
      </c>
      <c r="R555">
        <v>4</v>
      </c>
      <c r="S555" s="80" t="str">
        <f>REPLACE(INDEX(GroupVertices[Group],MATCH(Edges[[#This Row],[Vertex 1]],GroupVertices[Vertex],0)),1,1,"")</f>
        <v>4</v>
      </c>
      <c r="T555" s="80" t="str">
        <f>REPLACE(INDEX(GroupVertices[Group],MATCH(Edges[[#This Row],[Vertex 2]],GroupVertices[Vertex],0)),1,1,"")</f>
        <v>4</v>
      </c>
      <c r="U555" s="34"/>
      <c r="V555" s="34"/>
      <c r="W555" s="34"/>
      <c r="X555" s="34"/>
      <c r="Y555" s="34"/>
      <c r="Z555" s="34"/>
      <c r="AA555" s="34"/>
      <c r="AB555" s="34"/>
      <c r="AC555" s="34"/>
    </row>
    <row r="556" spans="1:29" ht="15">
      <c r="A556" s="66" t="s">
        <v>250</v>
      </c>
      <c r="B556" s="66" t="s">
        <v>206</v>
      </c>
      <c r="C556" s="67" t="s">
        <v>1503</v>
      </c>
      <c r="D556" s="68">
        <v>10</v>
      </c>
      <c r="E556" s="69"/>
      <c r="F556" s="70">
        <v>20</v>
      </c>
      <c r="G556" s="67"/>
      <c r="H556" s="71"/>
      <c r="I556" s="72"/>
      <c r="J556" s="72"/>
      <c r="K556" s="34" t="s">
        <v>66</v>
      </c>
      <c r="L556" s="79">
        <v>556</v>
      </c>
      <c r="M556" s="79"/>
      <c r="N556" s="74"/>
      <c r="O556" s="81" t="s">
        <v>283</v>
      </c>
      <c r="P556" s="81" t="s">
        <v>284</v>
      </c>
      <c r="Q556" s="81" t="s">
        <v>285</v>
      </c>
      <c r="R556">
        <v>5</v>
      </c>
      <c r="S556" s="80" t="str">
        <f>REPLACE(INDEX(GroupVertices[Group],MATCH(Edges[[#This Row],[Vertex 1]],GroupVertices[Vertex],0)),1,1,"")</f>
        <v>4</v>
      </c>
      <c r="T556" s="80" t="str">
        <f>REPLACE(INDEX(GroupVertices[Group],MATCH(Edges[[#This Row],[Vertex 2]],GroupVertices[Vertex],0)),1,1,"")</f>
        <v>4</v>
      </c>
      <c r="U556" s="34"/>
      <c r="V556" s="34"/>
      <c r="W556" s="34"/>
      <c r="X556" s="34"/>
      <c r="Y556" s="34"/>
      <c r="Z556" s="34"/>
      <c r="AA556" s="34"/>
      <c r="AB556" s="34"/>
      <c r="AC556" s="34"/>
    </row>
    <row r="557" spans="1:29" ht="15">
      <c r="A557" s="66" t="s">
        <v>253</v>
      </c>
      <c r="B557" s="66" t="s">
        <v>250</v>
      </c>
      <c r="C557" s="67" t="s">
        <v>1503</v>
      </c>
      <c r="D557" s="68">
        <v>10</v>
      </c>
      <c r="E557" s="69"/>
      <c r="F557" s="70">
        <v>20</v>
      </c>
      <c r="G557" s="67"/>
      <c r="H557" s="71"/>
      <c r="I557" s="72"/>
      <c r="J557" s="72"/>
      <c r="K557" s="34" t="s">
        <v>66</v>
      </c>
      <c r="L557" s="79">
        <v>557</v>
      </c>
      <c r="M557" s="79"/>
      <c r="N557" s="74"/>
      <c r="O557" s="81" t="s">
        <v>283</v>
      </c>
      <c r="P557" s="81" t="s">
        <v>284</v>
      </c>
      <c r="Q557" s="81" t="s">
        <v>285</v>
      </c>
      <c r="R557">
        <v>3</v>
      </c>
      <c r="S557" s="80" t="str">
        <f>REPLACE(INDEX(GroupVertices[Group],MATCH(Edges[[#This Row],[Vertex 1]],GroupVertices[Vertex],0)),1,1,"")</f>
        <v>4</v>
      </c>
      <c r="T557" s="80" t="str">
        <f>REPLACE(INDEX(GroupVertices[Group],MATCH(Edges[[#This Row],[Vertex 2]],GroupVertices[Vertex],0)),1,1,"")</f>
        <v>4</v>
      </c>
      <c r="U557" s="34"/>
      <c r="V557" s="34"/>
      <c r="W557" s="34"/>
      <c r="X557" s="34"/>
      <c r="Y557" s="34"/>
      <c r="Z557" s="34"/>
      <c r="AA557" s="34"/>
      <c r="AB557" s="34"/>
      <c r="AC557" s="34"/>
    </row>
    <row r="558" spans="1:29" ht="15">
      <c r="A558" s="66" t="s">
        <v>255</v>
      </c>
      <c r="B558" s="66" t="s">
        <v>250</v>
      </c>
      <c r="C558" s="67" t="s">
        <v>1503</v>
      </c>
      <c r="D558" s="68">
        <v>10</v>
      </c>
      <c r="E558" s="69"/>
      <c r="F558" s="70">
        <v>20</v>
      </c>
      <c r="G558" s="67"/>
      <c r="H558" s="71"/>
      <c r="I558" s="72"/>
      <c r="J558" s="72"/>
      <c r="K558" s="34" t="s">
        <v>66</v>
      </c>
      <c r="L558" s="79">
        <v>558</v>
      </c>
      <c r="M558" s="79"/>
      <c r="N558" s="74"/>
      <c r="O558" s="81" t="s">
        <v>283</v>
      </c>
      <c r="P558" s="81" t="s">
        <v>284</v>
      </c>
      <c r="Q558" s="81" t="s">
        <v>285</v>
      </c>
      <c r="R558">
        <v>4</v>
      </c>
      <c r="S558" s="80" t="str">
        <f>REPLACE(INDEX(GroupVertices[Group],MATCH(Edges[[#This Row],[Vertex 1]],GroupVertices[Vertex],0)),1,1,"")</f>
        <v>4</v>
      </c>
      <c r="T558" s="80" t="str">
        <f>REPLACE(INDEX(GroupVertices[Group],MATCH(Edges[[#This Row],[Vertex 2]],GroupVertices[Vertex],0)),1,1,"")</f>
        <v>4</v>
      </c>
      <c r="U558" s="34"/>
      <c r="V558" s="34"/>
      <c r="W558" s="34"/>
      <c r="X558" s="34"/>
      <c r="Y558" s="34"/>
      <c r="Z558" s="34"/>
      <c r="AA558" s="34"/>
      <c r="AB558" s="34"/>
      <c r="AC558" s="34"/>
    </row>
    <row r="559" spans="1:29" ht="15">
      <c r="A559" s="66" t="s">
        <v>254</v>
      </c>
      <c r="B559" s="66" t="s">
        <v>250</v>
      </c>
      <c r="C559" s="67" t="s">
        <v>1503</v>
      </c>
      <c r="D559" s="68">
        <v>10</v>
      </c>
      <c r="E559" s="69"/>
      <c r="F559" s="70">
        <v>20</v>
      </c>
      <c r="G559" s="67"/>
      <c r="H559" s="71"/>
      <c r="I559" s="72"/>
      <c r="J559" s="72"/>
      <c r="K559" s="34" t="s">
        <v>66</v>
      </c>
      <c r="L559" s="79">
        <v>559</v>
      </c>
      <c r="M559" s="79"/>
      <c r="N559" s="74"/>
      <c r="O559" s="81" t="s">
        <v>283</v>
      </c>
      <c r="P559" s="81" t="s">
        <v>284</v>
      </c>
      <c r="Q559" s="81" t="s">
        <v>286</v>
      </c>
      <c r="R559">
        <v>4</v>
      </c>
      <c r="S559" s="80" t="str">
        <f>REPLACE(INDEX(GroupVertices[Group],MATCH(Edges[[#This Row],[Vertex 1]],GroupVertices[Vertex],0)),1,1,"")</f>
        <v>4</v>
      </c>
      <c r="T559" s="80" t="str">
        <f>REPLACE(INDEX(GroupVertices[Group],MATCH(Edges[[#This Row],[Vertex 2]],GroupVertices[Vertex],0)),1,1,"")</f>
        <v>4</v>
      </c>
      <c r="U559" s="34"/>
      <c r="V559" s="34"/>
      <c r="W559" s="34"/>
      <c r="X559" s="34"/>
      <c r="Y559" s="34"/>
      <c r="Z559" s="34"/>
      <c r="AA559" s="34"/>
      <c r="AB559" s="34"/>
      <c r="AC559" s="34"/>
    </row>
    <row r="560" spans="1:29" ht="15">
      <c r="A560" s="66" t="s">
        <v>254</v>
      </c>
      <c r="B560" s="66" t="s">
        <v>250</v>
      </c>
      <c r="C560" s="67" t="s">
        <v>1503</v>
      </c>
      <c r="D560" s="68">
        <v>10</v>
      </c>
      <c r="E560" s="69"/>
      <c r="F560" s="70">
        <v>20</v>
      </c>
      <c r="G560" s="67"/>
      <c r="H560" s="71"/>
      <c r="I560" s="72"/>
      <c r="J560" s="72"/>
      <c r="K560" s="34" t="s">
        <v>66</v>
      </c>
      <c r="L560" s="79">
        <v>560</v>
      </c>
      <c r="M560" s="79"/>
      <c r="N560" s="74"/>
      <c r="O560" s="81" t="s">
        <v>283</v>
      </c>
      <c r="P560" s="81" t="s">
        <v>284</v>
      </c>
      <c r="Q560" s="81" t="s">
        <v>287</v>
      </c>
      <c r="R560">
        <v>4</v>
      </c>
      <c r="S560" s="80" t="str">
        <f>REPLACE(INDEX(GroupVertices[Group],MATCH(Edges[[#This Row],[Vertex 1]],GroupVertices[Vertex],0)),1,1,"")</f>
        <v>4</v>
      </c>
      <c r="T560" s="80" t="str">
        <f>REPLACE(INDEX(GroupVertices[Group],MATCH(Edges[[#This Row],[Vertex 2]],GroupVertices[Vertex],0)),1,1,"")</f>
        <v>4</v>
      </c>
      <c r="U560" s="34"/>
      <c r="V560" s="34"/>
      <c r="W560" s="34"/>
      <c r="X560" s="34"/>
      <c r="Y560" s="34"/>
      <c r="Z560" s="34"/>
      <c r="AA560" s="34"/>
      <c r="AB560" s="34"/>
      <c r="AC560" s="34"/>
    </row>
    <row r="561" spans="1:29" ht="15">
      <c r="A561" s="66" t="s">
        <v>206</v>
      </c>
      <c r="B561" s="66" t="s">
        <v>250</v>
      </c>
      <c r="C561" s="67" t="s">
        <v>1503</v>
      </c>
      <c r="D561" s="68">
        <v>10</v>
      </c>
      <c r="E561" s="69"/>
      <c r="F561" s="70">
        <v>20</v>
      </c>
      <c r="G561" s="67"/>
      <c r="H561" s="71"/>
      <c r="I561" s="72"/>
      <c r="J561" s="72"/>
      <c r="K561" s="34" t="s">
        <v>66</v>
      </c>
      <c r="L561" s="79">
        <v>561</v>
      </c>
      <c r="M561" s="79"/>
      <c r="N561" s="74"/>
      <c r="O561" s="81" t="s">
        <v>283</v>
      </c>
      <c r="P561" s="81" t="s">
        <v>284</v>
      </c>
      <c r="Q561" s="81" t="s">
        <v>288</v>
      </c>
      <c r="R561">
        <v>2</v>
      </c>
      <c r="S561" s="80" t="str">
        <f>REPLACE(INDEX(GroupVertices[Group],MATCH(Edges[[#This Row],[Vertex 1]],GroupVertices[Vertex],0)),1,1,"")</f>
        <v>4</v>
      </c>
      <c r="T561" s="80" t="str">
        <f>REPLACE(INDEX(GroupVertices[Group],MATCH(Edges[[#This Row],[Vertex 2]],GroupVertices[Vertex],0)),1,1,"")</f>
        <v>4</v>
      </c>
      <c r="U561" s="34"/>
      <c r="V561" s="34"/>
      <c r="W561" s="34"/>
      <c r="X561" s="34"/>
      <c r="Y561" s="34"/>
      <c r="Z561" s="34"/>
      <c r="AA561" s="34"/>
      <c r="AB561" s="34"/>
      <c r="AC561" s="34"/>
    </row>
    <row r="562" spans="1:29" ht="15">
      <c r="A562" s="66" t="s">
        <v>206</v>
      </c>
      <c r="B562" s="66" t="s">
        <v>253</v>
      </c>
      <c r="C562" s="67" t="s">
        <v>1503</v>
      </c>
      <c r="D562" s="68">
        <v>10</v>
      </c>
      <c r="E562" s="69"/>
      <c r="F562" s="70">
        <v>20</v>
      </c>
      <c r="G562" s="67"/>
      <c r="H562" s="71"/>
      <c r="I562" s="72"/>
      <c r="J562" s="72"/>
      <c r="K562" s="34" t="s">
        <v>66</v>
      </c>
      <c r="L562" s="79">
        <v>562</v>
      </c>
      <c r="M562" s="79"/>
      <c r="N562" s="74"/>
      <c r="O562" s="81" t="s">
        <v>283</v>
      </c>
      <c r="P562" s="81" t="s">
        <v>284</v>
      </c>
      <c r="Q562" s="81" t="s">
        <v>285</v>
      </c>
      <c r="R562">
        <v>2</v>
      </c>
      <c r="S562" s="80" t="str">
        <f>REPLACE(INDEX(GroupVertices[Group],MATCH(Edges[[#This Row],[Vertex 1]],GroupVertices[Vertex],0)),1,1,"")</f>
        <v>4</v>
      </c>
      <c r="T562" s="80" t="str">
        <f>REPLACE(INDEX(GroupVertices[Group],MATCH(Edges[[#This Row],[Vertex 2]],GroupVertices[Vertex],0)),1,1,"")</f>
        <v>4</v>
      </c>
      <c r="U562" s="34"/>
      <c r="V562" s="34"/>
      <c r="W562" s="34"/>
      <c r="X562" s="34"/>
      <c r="Y562" s="34"/>
      <c r="Z562" s="34"/>
      <c r="AA562" s="34"/>
      <c r="AB562" s="34"/>
      <c r="AC562" s="34"/>
    </row>
    <row r="563" spans="1:29" ht="15">
      <c r="A563" s="66" t="s">
        <v>255</v>
      </c>
      <c r="B563" s="66" t="s">
        <v>253</v>
      </c>
      <c r="C563" s="67" t="s">
        <v>1503</v>
      </c>
      <c r="D563" s="68">
        <v>10</v>
      </c>
      <c r="E563" s="69"/>
      <c r="F563" s="70">
        <v>20</v>
      </c>
      <c r="G563" s="67"/>
      <c r="H563" s="71"/>
      <c r="I563" s="72"/>
      <c r="J563" s="72"/>
      <c r="K563" s="34" t="s">
        <v>66</v>
      </c>
      <c r="L563" s="79">
        <v>563</v>
      </c>
      <c r="M563" s="79"/>
      <c r="N563" s="74"/>
      <c r="O563" s="81" t="s">
        <v>283</v>
      </c>
      <c r="P563" s="81" t="s">
        <v>284</v>
      </c>
      <c r="Q563" s="81" t="s">
        <v>285</v>
      </c>
      <c r="R563">
        <v>3</v>
      </c>
      <c r="S563" s="80" t="str">
        <f>REPLACE(INDEX(GroupVertices[Group],MATCH(Edges[[#This Row],[Vertex 1]],GroupVertices[Vertex],0)),1,1,"")</f>
        <v>4</v>
      </c>
      <c r="T563" s="80" t="str">
        <f>REPLACE(INDEX(GroupVertices[Group],MATCH(Edges[[#This Row],[Vertex 2]],GroupVertices[Vertex],0)),1,1,"")</f>
        <v>4</v>
      </c>
      <c r="U563" s="34"/>
      <c r="V563" s="34"/>
      <c r="W563" s="34"/>
      <c r="X563" s="34"/>
      <c r="Y563" s="34"/>
      <c r="Z563" s="34"/>
      <c r="AA563" s="34"/>
      <c r="AB563" s="34"/>
      <c r="AC563" s="34"/>
    </row>
    <row r="564" spans="1:29" ht="15">
      <c r="A564" s="66" t="s">
        <v>254</v>
      </c>
      <c r="B564" s="66" t="s">
        <v>253</v>
      </c>
      <c r="C564" s="67" t="s">
        <v>1503</v>
      </c>
      <c r="D564" s="68">
        <v>10</v>
      </c>
      <c r="E564" s="69"/>
      <c r="F564" s="70">
        <v>20</v>
      </c>
      <c r="G564" s="67"/>
      <c r="H564" s="71"/>
      <c r="I564" s="72"/>
      <c r="J564" s="72"/>
      <c r="K564" s="34" t="s">
        <v>66</v>
      </c>
      <c r="L564" s="79">
        <v>564</v>
      </c>
      <c r="M564" s="79"/>
      <c r="N564" s="74"/>
      <c r="O564" s="81" t="s">
        <v>283</v>
      </c>
      <c r="P564" s="81" t="s">
        <v>284</v>
      </c>
      <c r="Q564" s="81" t="s">
        <v>285</v>
      </c>
      <c r="R564">
        <v>3</v>
      </c>
      <c r="S564" s="80" t="str">
        <f>REPLACE(INDEX(GroupVertices[Group],MATCH(Edges[[#This Row],[Vertex 1]],GroupVertices[Vertex],0)),1,1,"")</f>
        <v>4</v>
      </c>
      <c r="T564" s="80" t="str">
        <f>REPLACE(INDEX(GroupVertices[Group],MATCH(Edges[[#This Row],[Vertex 2]],GroupVertices[Vertex],0)),1,1,"")</f>
        <v>4</v>
      </c>
      <c r="U564" s="34"/>
      <c r="V564" s="34"/>
      <c r="W564" s="34"/>
      <c r="X564" s="34"/>
      <c r="Y564" s="34"/>
      <c r="Z564" s="34"/>
      <c r="AA564" s="34"/>
      <c r="AB564" s="34"/>
      <c r="AC564" s="34"/>
    </row>
    <row r="565" spans="1:29" ht="15">
      <c r="A565" s="66" t="s">
        <v>253</v>
      </c>
      <c r="B565" s="66" t="s">
        <v>206</v>
      </c>
      <c r="C565" s="67" t="s">
        <v>1503</v>
      </c>
      <c r="D565" s="68">
        <v>10</v>
      </c>
      <c r="E565" s="69"/>
      <c r="F565" s="70">
        <v>20</v>
      </c>
      <c r="G565" s="67"/>
      <c r="H565" s="71"/>
      <c r="I565" s="72"/>
      <c r="J565" s="72"/>
      <c r="K565" s="34" t="s">
        <v>66</v>
      </c>
      <c r="L565" s="79">
        <v>565</v>
      </c>
      <c r="M565" s="79"/>
      <c r="N565" s="74"/>
      <c r="O565" s="81" t="s">
        <v>283</v>
      </c>
      <c r="P565" s="81" t="s">
        <v>284</v>
      </c>
      <c r="Q565" s="81" t="s">
        <v>286</v>
      </c>
      <c r="R565">
        <v>2</v>
      </c>
      <c r="S565" s="80" t="str">
        <f>REPLACE(INDEX(GroupVertices[Group],MATCH(Edges[[#This Row],[Vertex 1]],GroupVertices[Vertex],0)),1,1,"")</f>
        <v>4</v>
      </c>
      <c r="T565" s="80" t="str">
        <f>REPLACE(INDEX(GroupVertices[Group],MATCH(Edges[[#This Row],[Vertex 2]],GroupVertices[Vertex],0)),1,1,"")</f>
        <v>4</v>
      </c>
      <c r="U565" s="34"/>
      <c r="V565" s="34"/>
      <c r="W565" s="34"/>
      <c r="X565" s="34"/>
      <c r="Y565" s="34"/>
      <c r="Z565" s="34"/>
      <c r="AA565" s="34"/>
      <c r="AB565" s="34"/>
      <c r="AC565" s="34"/>
    </row>
    <row r="566" spans="1:29" ht="15">
      <c r="A566" s="66" t="s">
        <v>253</v>
      </c>
      <c r="B566" s="66" t="s">
        <v>255</v>
      </c>
      <c r="C566" s="67" t="s">
        <v>1502</v>
      </c>
      <c r="D566" s="68">
        <v>3</v>
      </c>
      <c r="E566" s="69"/>
      <c r="F566" s="70">
        <v>50</v>
      </c>
      <c r="G566" s="67"/>
      <c r="H566" s="71"/>
      <c r="I566" s="72"/>
      <c r="J566" s="72"/>
      <c r="K566" s="34" t="s">
        <v>66</v>
      </c>
      <c r="L566" s="79">
        <v>566</v>
      </c>
      <c r="M566" s="79"/>
      <c r="N566" s="74"/>
      <c r="O566" s="81" t="s">
        <v>283</v>
      </c>
      <c r="P566" s="81" t="s">
        <v>284</v>
      </c>
      <c r="Q566" s="81" t="s">
        <v>286</v>
      </c>
      <c r="R566">
        <v>1</v>
      </c>
      <c r="S566" s="80" t="str">
        <f>REPLACE(INDEX(GroupVertices[Group],MATCH(Edges[[#This Row],[Vertex 1]],GroupVertices[Vertex],0)),1,1,"")</f>
        <v>4</v>
      </c>
      <c r="T566" s="80" t="str">
        <f>REPLACE(INDEX(GroupVertices[Group],MATCH(Edges[[#This Row],[Vertex 2]],GroupVertices[Vertex],0)),1,1,"")</f>
        <v>4</v>
      </c>
      <c r="U566" s="34"/>
      <c r="V566" s="34"/>
      <c r="W566" s="34"/>
      <c r="X566" s="34"/>
      <c r="Y566" s="34"/>
      <c r="Z566" s="34"/>
      <c r="AA566" s="34"/>
      <c r="AB566" s="34"/>
      <c r="AC566" s="34"/>
    </row>
    <row r="567" spans="1:29" ht="15">
      <c r="A567" s="66" t="s">
        <v>253</v>
      </c>
      <c r="B567" s="66" t="s">
        <v>254</v>
      </c>
      <c r="C567" s="67" t="s">
        <v>1502</v>
      </c>
      <c r="D567" s="68">
        <v>3</v>
      </c>
      <c r="E567" s="69"/>
      <c r="F567" s="70">
        <v>50</v>
      </c>
      <c r="G567" s="67"/>
      <c r="H567" s="71"/>
      <c r="I567" s="72"/>
      <c r="J567" s="72"/>
      <c r="K567" s="34" t="s">
        <v>66</v>
      </c>
      <c r="L567" s="79">
        <v>567</v>
      </c>
      <c r="M567" s="79"/>
      <c r="N567" s="74"/>
      <c r="O567" s="81" t="s">
        <v>283</v>
      </c>
      <c r="P567" s="81" t="s">
        <v>284</v>
      </c>
      <c r="Q567" s="81" t="s">
        <v>286</v>
      </c>
      <c r="R567">
        <v>1</v>
      </c>
      <c r="S567" s="80" t="str">
        <f>REPLACE(INDEX(GroupVertices[Group],MATCH(Edges[[#This Row],[Vertex 1]],GroupVertices[Vertex],0)),1,1,"")</f>
        <v>4</v>
      </c>
      <c r="T567" s="80" t="str">
        <f>REPLACE(INDEX(GroupVertices[Group],MATCH(Edges[[#This Row],[Vertex 2]],GroupVertices[Vertex],0)),1,1,"")</f>
        <v>4</v>
      </c>
      <c r="U567" s="34"/>
      <c r="V567" s="34"/>
      <c r="W567" s="34"/>
      <c r="X567" s="34"/>
      <c r="Y567" s="34"/>
      <c r="Z567" s="34"/>
      <c r="AA567" s="34"/>
      <c r="AB567" s="34"/>
      <c r="AC567" s="34"/>
    </row>
    <row r="568" spans="1:29" ht="15">
      <c r="A568" s="66" t="s">
        <v>255</v>
      </c>
      <c r="B568" s="66" t="s">
        <v>253</v>
      </c>
      <c r="C568" s="67" t="s">
        <v>1503</v>
      </c>
      <c r="D568" s="68">
        <v>10</v>
      </c>
      <c r="E568" s="69"/>
      <c r="F568" s="70">
        <v>20</v>
      </c>
      <c r="G568" s="67"/>
      <c r="H568" s="71"/>
      <c r="I568" s="72"/>
      <c r="J568" s="72"/>
      <c r="K568" s="34" t="s">
        <v>66</v>
      </c>
      <c r="L568" s="79">
        <v>568</v>
      </c>
      <c r="M568" s="79"/>
      <c r="N568" s="74"/>
      <c r="O568" s="81" t="s">
        <v>283</v>
      </c>
      <c r="P568" s="81" t="s">
        <v>284</v>
      </c>
      <c r="Q568" s="81" t="s">
        <v>287</v>
      </c>
      <c r="R568">
        <v>3</v>
      </c>
      <c r="S568" s="80" t="str">
        <f>REPLACE(INDEX(GroupVertices[Group],MATCH(Edges[[#This Row],[Vertex 1]],GroupVertices[Vertex],0)),1,1,"")</f>
        <v>4</v>
      </c>
      <c r="T568" s="80" t="str">
        <f>REPLACE(INDEX(GroupVertices[Group],MATCH(Edges[[#This Row],[Vertex 2]],GroupVertices[Vertex],0)),1,1,"")</f>
        <v>4</v>
      </c>
      <c r="U568" s="34"/>
      <c r="V568" s="34"/>
      <c r="W568" s="34"/>
      <c r="X568" s="34"/>
      <c r="Y568" s="34"/>
      <c r="Z568" s="34"/>
      <c r="AA568" s="34"/>
      <c r="AB568" s="34"/>
      <c r="AC568" s="34"/>
    </row>
    <row r="569" spans="1:29" ht="15">
      <c r="A569" s="66" t="s">
        <v>253</v>
      </c>
      <c r="B569" s="66" t="s">
        <v>206</v>
      </c>
      <c r="C569" s="67" t="s">
        <v>1503</v>
      </c>
      <c r="D569" s="68">
        <v>10</v>
      </c>
      <c r="E569" s="69"/>
      <c r="F569" s="70">
        <v>20</v>
      </c>
      <c r="G569" s="67"/>
      <c r="H569" s="71"/>
      <c r="I569" s="72"/>
      <c r="J569" s="72"/>
      <c r="K569" s="34" t="s">
        <v>66</v>
      </c>
      <c r="L569" s="79">
        <v>569</v>
      </c>
      <c r="M569" s="79"/>
      <c r="N569" s="74"/>
      <c r="O569" s="81" t="s">
        <v>283</v>
      </c>
      <c r="P569" s="81" t="s">
        <v>284</v>
      </c>
      <c r="Q569" s="81" t="s">
        <v>285</v>
      </c>
      <c r="R569">
        <v>2</v>
      </c>
      <c r="S569" s="80" t="str">
        <f>REPLACE(INDEX(GroupVertices[Group],MATCH(Edges[[#This Row],[Vertex 1]],GroupVertices[Vertex],0)),1,1,"")</f>
        <v>4</v>
      </c>
      <c r="T569" s="80" t="str">
        <f>REPLACE(INDEX(GroupVertices[Group],MATCH(Edges[[#This Row],[Vertex 2]],GroupVertices[Vertex],0)),1,1,"")</f>
        <v>4</v>
      </c>
      <c r="U569" s="34"/>
      <c r="V569" s="34"/>
      <c r="W569" s="34"/>
      <c r="X569" s="34"/>
      <c r="Y569" s="34"/>
      <c r="Z569" s="34"/>
      <c r="AA569" s="34"/>
      <c r="AB569" s="34"/>
      <c r="AC569" s="34"/>
    </row>
    <row r="570" spans="1:29" ht="15">
      <c r="A570" s="66" t="s">
        <v>255</v>
      </c>
      <c r="B570" s="66" t="s">
        <v>253</v>
      </c>
      <c r="C570" s="67" t="s">
        <v>1503</v>
      </c>
      <c r="D570" s="68">
        <v>10</v>
      </c>
      <c r="E570" s="69"/>
      <c r="F570" s="70">
        <v>20</v>
      </c>
      <c r="G570" s="67"/>
      <c r="H570" s="71"/>
      <c r="I570" s="72"/>
      <c r="J570" s="72"/>
      <c r="K570" s="34" t="s">
        <v>66</v>
      </c>
      <c r="L570" s="79">
        <v>570</v>
      </c>
      <c r="M570" s="79"/>
      <c r="N570" s="74"/>
      <c r="O570" s="81" t="s">
        <v>283</v>
      </c>
      <c r="P570" s="81" t="s">
        <v>284</v>
      </c>
      <c r="Q570" s="81" t="s">
        <v>285</v>
      </c>
      <c r="R570">
        <v>3</v>
      </c>
      <c r="S570" s="80" t="str">
        <f>REPLACE(INDEX(GroupVertices[Group],MATCH(Edges[[#This Row],[Vertex 1]],GroupVertices[Vertex],0)),1,1,"")</f>
        <v>4</v>
      </c>
      <c r="T570" s="80" t="str">
        <f>REPLACE(INDEX(GroupVertices[Group],MATCH(Edges[[#This Row],[Vertex 2]],GroupVertices[Vertex],0)),1,1,"")</f>
        <v>4</v>
      </c>
      <c r="U570" s="34"/>
      <c r="V570" s="34"/>
      <c r="W570" s="34"/>
      <c r="X570" s="34"/>
      <c r="Y570" s="34"/>
      <c r="Z570" s="34"/>
      <c r="AA570" s="34"/>
      <c r="AB570" s="34"/>
      <c r="AC570" s="34"/>
    </row>
    <row r="571" spans="1:29" ht="15">
      <c r="A571" s="66" t="s">
        <v>254</v>
      </c>
      <c r="B571" s="66" t="s">
        <v>253</v>
      </c>
      <c r="C571" s="67" t="s">
        <v>1503</v>
      </c>
      <c r="D571" s="68">
        <v>10</v>
      </c>
      <c r="E571" s="69"/>
      <c r="F571" s="70">
        <v>20</v>
      </c>
      <c r="G571" s="67"/>
      <c r="H571" s="71"/>
      <c r="I571" s="72"/>
      <c r="J571" s="72"/>
      <c r="K571" s="34" t="s">
        <v>66</v>
      </c>
      <c r="L571" s="79">
        <v>571</v>
      </c>
      <c r="M571" s="79"/>
      <c r="N571" s="74"/>
      <c r="O571" s="81" t="s">
        <v>283</v>
      </c>
      <c r="P571" s="81" t="s">
        <v>284</v>
      </c>
      <c r="Q571" s="81" t="s">
        <v>286</v>
      </c>
      <c r="R571">
        <v>3</v>
      </c>
      <c r="S571" s="80" t="str">
        <f>REPLACE(INDEX(GroupVertices[Group],MATCH(Edges[[#This Row],[Vertex 1]],GroupVertices[Vertex],0)),1,1,"")</f>
        <v>4</v>
      </c>
      <c r="T571" s="80" t="str">
        <f>REPLACE(INDEX(GroupVertices[Group],MATCH(Edges[[#This Row],[Vertex 2]],GroupVertices[Vertex],0)),1,1,"")</f>
        <v>4</v>
      </c>
      <c r="U571" s="34"/>
      <c r="V571" s="34"/>
      <c r="W571" s="34"/>
      <c r="X571" s="34"/>
      <c r="Y571" s="34"/>
      <c r="Z571" s="34"/>
      <c r="AA571" s="34"/>
      <c r="AB571" s="34"/>
      <c r="AC571" s="34"/>
    </row>
    <row r="572" spans="1:29" ht="15">
      <c r="A572" s="66" t="s">
        <v>254</v>
      </c>
      <c r="B572" s="66" t="s">
        <v>253</v>
      </c>
      <c r="C572" s="67" t="s">
        <v>1503</v>
      </c>
      <c r="D572" s="68">
        <v>10</v>
      </c>
      <c r="E572" s="69"/>
      <c r="F572" s="70">
        <v>20</v>
      </c>
      <c r="G572" s="67"/>
      <c r="H572" s="71"/>
      <c r="I572" s="72"/>
      <c r="J572" s="72"/>
      <c r="K572" s="34" t="s">
        <v>66</v>
      </c>
      <c r="L572" s="79">
        <v>572</v>
      </c>
      <c r="M572" s="79"/>
      <c r="N572" s="74"/>
      <c r="O572" s="81" t="s">
        <v>283</v>
      </c>
      <c r="P572" s="81" t="s">
        <v>284</v>
      </c>
      <c r="Q572" s="81" t="s">
        <v>287</v>
      </c>
      <c r="R572">
        <v>3</v>
      </c>
      <c r="S572" s="80" t="str">
        <f>REPLACE(INDEX(GroupVertices[Group],MATCH(Edges[[#This Row],[Vertex 1]],GroupVertices[Vertex],0)),1,1,"")</f>
        <v>4</v>
      </c>
      <c r="T572" s="80" t="str">
        <f>REPLACE(INDEX(GroupVertices[Group],MATCH(Edges[[#This Row],[Vertex 2]],GroupVertices[Vertex],0)),1,1,"")</f>
        <v>4</v>
      </c>
      <c r="U572" s="34"/>
      <c r="V572" s="34"/>
      <c r="W572" s="34"/>
      <c r="X572" s="34"/>
      <c r="Y572" s="34"/>
      <c r="Z572" s="34"/>
      <c r="AA572" s="34"/>
      <c r="AB572" s="34"/>
      <c r="AC572" s="34"/>
    </row>
    <row r="573" spans="1:29" ht="15">
      <c r="A573" s="66" t="s">
        <v>206</v>
      </c>
      <c r="B573" s="66" t="s">
        <v>253</v>
      </c>
      <c r="C573" s="67" t="s">
        <v>1503</v>
      </c>
      <c r="D573" s="68">
        <v>10</v>
      </c>
      <c r="E573" s="69"/>
      <c r="F573" s="70">
        <v>20</v>
      </c>
      <c r="G573" s="67"/>
      <c r="H573" s="71"/>
      <c r="I573" s="72"/>
      <c r="J573" s="72"/>
      <c r="K573" s="34" t="s">
        <v>66</v>
      </c>
      <c r="L573" s="79">
        <v>573</v>
      </c>
      <c r="M573" s="79"/>
      <c r="N573" s="74"/>
      <c r="O573" s="81" t="s">
        <v>283</v>
      </c>
      <c r="P573" s="81" t="s">
        <v>284</v>
      </c>
      <c r="Q573" s="81" t="s">
        <v>288</v>
      </c>
      <c r="R573">
        <v>2</v>
      </c>
      <c r="S573" s="80" t="str">
        <f>REPLACE(INDEX(GroupVertices[Group],MATCH(Edges[[#This Row],[Vertex 1]],GroupVertices[Vertex],0)),1,1,"")</f>
        <v>4</v>
      </c>
      <c r="T573" s="80" t="str">
        <f>REPLACE(INDEX(GroupVertices[Group],MATCH(Edges[[#This Row],[Vertex 2]],GroupVertices[Vertex],0)),1,1,"")</f>
        <v>4</v>
      </c>
      <c r="U573" s="34"/>
      <c r="V573" s="34"/>
      <c r="W573" s="34"/>
      <c r="X573" s="34"/>
      <c r="Y573" s="34"/>
      <c r="Z573" s="34"/>
      <c r="AA573" s="34"/>
      <c r="AB573" s="34"/>
      <c r="AC573" s="34"/>
    </row>
    <row r="574" spans="1:29" ht="15">
      <c r="A574" s="66" t="s">
        <v>255</v>
      </c>
      <c r="B574" s="66" t="s">
        <v>206</v>
      </c>
      <c r="C574" s="67" t="s">
        <v>1503</v>
      </c>
      <c r="D574" s="68">
        <v>10</v>
      </c>
      <c r="E574" s="69"/>
      <c r="F574" s="70">
        <v>20</v>
      </c>
      <c r="G574" s="67"/>
      <c r="H574" s="71"/>
      <c r="I574" s="72"/>
      <c r="J574" s="72"/>
      <c r="K574" s="34" t="s">
        <v>66</v>
      </c>
      <c r="L574" s="79">
        <v>574</v>
      </c>
      <c r="M574" s="79"/>
      <c r="N574" s="74"/>
      <c r="O574" s="81" t="s">
        <v>283</v>
      </c>
      <c r="P574" s="81" t="s">
        <v>284</v>
      </c>
      <c r="Q574" s="81" t="s">
        <v>285</v>
      </c>
      <c r="R574">
        <v>6</v>
      </c>
      <c r="S574" s="80" t="str">
        <f>REPLACE(INDEX(GroupVertices[Group],MATCH(Edges[[#This Row],[Vertex 1]],GroupVertices[Vertex],0)),1,1,"")</f>
        <v>4</v>
      </c>
      <c r="T574" s="80" t="str">
        <f>REPLACE(INDEX(GroupVertices[Group],MATCH(Edges[[#This Row],[Vertex 2]],GroupVertices[Vertex],0)),1,1,"")</f>
        <v>4</v>
      </c>
      <c r="U574" s="34"/>
      <c r="V574" s="34"/>
      <c r="W574" s="34"/>
      <c r="X574" s="34"/>
      <c r="Y574" s="34"/>
      <c r="Z574" s="34"/>
      <c r="AA574" s="34"/>
      <c r="AB574" s="34"/>
      <c r="AC574" s="34"/>
    </row>
    <row r="575" spans="1:29" ht="15">
      <c r="A575" s="66" t="s">
        <v>255</v>
      </c>
      <c r="B575" s="66" t="s">
        <v>206</v>
      </c>
      <c r="C575" s="67" t="s">
        <v>1503</v>
      </c>
      <c r="D575" s="68">
        <v>10</v>
      </c>
      <c r="E575" s="69"/>
      <c r="F575" s="70">
        <v>20</v>
      </c>
      <c r="G575" s="67"/>
      <c r="H575" s="71"/>
      <c r="I575" s="72"/>
      <c r="J575" s="72"/>
      <c r="K575" s="34" t="s">
        <v>66</v>
      </c>
      <c r="L575" s="79">
        <v>575</v>
      </c>
      <c r="M575" s="79"/>
      <c r="N575" s="74"/>
      <c r="O575" s="81" t="s">
        <v>283</v>
      </c>
      <c r="P575" s="81" t="s">
        <v>284</v>
      </c>
      <c r="Q575" s="81" t="s">
        <v>285</v>
      </c>
      <c r="R575">
        <v>6</v>
      </c>
      <c r="S575" s="80" t="str">
        <f>REPLACE(INDEX(GroupVertices[Group],MATCH(Edges[[#This Row],[Vertex 1]],GroupVertices[Vertex],0)),1,1,"")</f>
        <v>4</v>
      </c>
      <c r="T575" s="80" t="str">
        <f>REPLACE(INDEX(GroupVertices[Group],MATCH(Edges[[#This Row],[Vertex 2]],GroupVertices[Vertex],0)),1,1,"")</f>
        <v>4</v>
      </c>
      <c r="U575" s="34"/>
      <c r="V575" s="34"/>
      <c r="W575" s="34"/>
      <c r="X575" s="34"/>
      <c r="Y575" s="34"/>
      <c r="Z575" s="34"/>
      <c r="AA575" s="34"/>
      <c r="AB575" s="34"/>
      <c r="AC575" s="34"/>
    </row>
    <row r="576" spans="1:29" ht="15">
      <c r="A576" s="66" t="s">
        <v>255</v>
      </c>
      <c r="B576" s="66" t="s">
        <v>206</v>
      </c>
      <c r="C576" s="67" t="s">
        <v>1503</v>
      </c>
      <c r="D576" s="68">
        <v>10</v>
      </c>
      <c r="E576" s="69"/>
      <c r="F576" s="70">
        <v>20</v>
      </c>
      <c r="G576" s="67"/>
      <c r="H576" s="71"/>
      <c r="I576" s="72"/>
      <c r="J576" s="72"/>
      <c r="K576" s="34" t="s">
        <v>66</v>
      </c>
      <c r="L576" s="79">
        <v>576</v>
      </c>
      <c r="M576" s="79"/>
      <c r="N576" s="74"/>
      <c r="O576" s="81" t="s">
        <v>283</v>
      </c>
      <c r="P576" s="81" t="s">
        <v>284</v>
      </c>
      <c r="Q576" s="81" t="s">
        <v>285</v>
      </c>
      <c r="R576">
        <v>6</v>
      </c>
      <c r="S576" s="80" t="str">
        <f>REPLACE(INDEX(GroupVertices[Group],MATCH(Edges[[#This Row],[Vertex 1]],GroupVertices[Vertex],0)),1,1,"")</f>
        <v>4</v>
      </c>
      <c r="T576" s="80" t="str">
        <f>REPLACE(INDEX(GroupVertices[Group],MATCH(Edges[[#This Row],[Vertex 2]],GroupVertices[Vertex],0)),1,1,"")</f>
        <v>4</v>
      </c>
      <c r="U576" s="34"/>
      <c r="V576" s="34"/>
      <c r="W576" s="34"/>
      <c r="X576" s="34"/>
      <c r="Y576" s="34"/>
      <c r="Z576" s="34"/>
      <c r="AA576" s="34"/>
      <c r="AB576" s="34"/>
      <c r="AC576" s="34"/>
    </row>
    <row r="577" spans="1:29" ht="15">
      <c r="A577" s="66" t="s">
        <v>255</v>
      </c>
      <c r="B577" s="66" t="s">
        <v>206</v>
      </c>
      <c r="C577" s="67" t="s">
        <v>1503</v>
      </c>
      <c r="D577" s="68">
        <v>10</v>
      </c>
      <c r="E577" s="69"/>
      <c r="F577" s="70">
        <v>20</v>
      </c>
      <c r="G577" s="67"/>
      <c r="H577" s="71"/>
      <c r="I577" s="72"/>
      <c r="J577" s="72"/>
      <c r="K577" s="34" t="s">
        <v>66</v>
      </c>
      <c r="L577" s="79">
        <v>577</v>
      </c>
      <c r="M577" s="79"/>
      <c r="N577" s="74"/>
      <c r="O577" s="81" t="s">
        <v>283</v>
      </c>
      <c r="P577" s="81" t="s">
        <v>284</v>
      </c>
      <c r="Q577" s="81" t="s">
        <v>285</v>
      </c>
      <c r="R577">
        <v>6</v>
      </c>
      <c r="S577" s="80" t="str">
        <f>REPLACE(INDEX(GroupVertices[Group],MATCH(Edges[[#This Row],[Vertex 1]],GroupVertices[Vertex],0)),1,1,"")</f>
        <v>4</v>
      </c>
      <c r="T577" s="80" t="str">
        <f>REPLACE(INDEX(GroupVertices[Group],MATCH(Edges[[#This Row],[Vertex 2]],GroupVertices[Vertex],0)),1,1,"")</f>
        <v>4</v>
      </c>
      <c r="U577" s="34"/>
      <c r="V577" s="34"/>
      <c r="W577" s="34"/>
      <c r="X577" s="34"/>
      <c r="Y577" s="34"/>
      <c r="Z577" s="34"/>
      <c r="AA577" s="34"/>
      <c r="AB577" s="34"/>
      <c r="AC577" s="34"/>
    </row>
    <row r="578" spans="1:29" ht="15">
      <c r="A578" s="66" t="s">
        <v>254</v>
      </c>
      <c r="B578" s="66" t="s">
        <v>255</v>
      </c>
      <c r="C578" s="67" t="s">
        <v>1503</v>
      </c>
      <c r="D578" s="68">
        <v>10</v>
      </c>
      <c r="E578" s="69"/>
      <c r="F578" s="70">
        <v>20</v>
      </c>
      <c r="G578" s="67"/>
      <c r="H578" s="71"/>
      <c r="I578" s="72"/>
      <c r="J578" s="72"/>
      <c r="K578" s="34" t="s">
        <v>66</v>
      </c>
      <c r="L578" s="79">
        <v>578</v>
      </c>
      <c r="M578" s="79"/>
      <c r="N578" s="74"/>
      <c r="O578" s="81" t="s">
        <v>283</v>
      </c>
      <c r="P578" s="81" t="s">
        <v>284</v>
      </c>
      <c r="Q578" s="81" t="s">
        <v>285</v>
      </c>
      <c r="R578">
        <v>4</v>
      </c>
      <c r="S578" s="80" t="str">
        <f>REPLACE(INDEX(GroupVertices[Group],MATCH(Edges[[#This Row],[Vertex 1]],GroupVertices[Vertex],0)),1,1,"")</f>
        <v>4</v>
      </c>
      <c r="T578" s="80" t="str">
        <f>REPLACE(INDEX(GroupVertices[Group],MATCH(Edges[[#This Row],[Vertex 2]],GroupVertices[Vertex],0)),1,1,"")</f>
        <v>4</v>
      </c>
      <c r="U578" s="34"/>
      <c r="V578" s="34"/>
      <c r="W578" s="34"/>
      <c r="X578" s="34"/>
      <c r="Y578" s="34"/>
      <c r="Z578" s="34"/>
      <c r="AA578" s="34"/>
      <c r="AB578" s="34"/>
      <c r="AC578" s="34"/>
    </row>
    <row r="579" spans="1:29" ht="15">
      <c r="A579" s="66" t="s">
        <v>255</v>
      </c>
      <c r="B579" s="66" t="s">
        <v>206</v>
      </c>
      <c r="C579" s="67" t="s">
        <v>1503</v>
      </c>
      <c r="D579" s="68">
        <v>10</v>
      </c>
      <c r="E579" s="69"/>
      <c r="F579" s="70">
        <v>20</v>
      </c>
      <c r="G579" s="67"/>
      <c r="H579" s="71"/>
      <c r="I579" s="72"/>
      <c r="J579" s="72"/>
      <c r="K579" s="34" t="s">
        <v>66</v>
      </c>
      <c r="L579" s="79">
        <v>579</v>
      </c>
      <c r="M579" s="79"/>
      <c r="N579" s="74"/>
      <c r="O579" s="81" t="s">
        <v>283</v>
      </c>
      <c r="P579" s="81" t="s">
        <v>284</v>
      </c>
      <c r="Q579" s="81" t="s">
        <v>285</v>
      </c>
      <c r="R579">
        <v>6</v>
      </c>
      <c r="S579" s="80" t="str">
        <f>REPLACE(INDEX(GroupVertices[Group],MATCH(Edges[[#This Row],[Vertex 1]],GroupVertices[Vertex],0)),1,1,"")</f>
        <v>4</v>
      </c>
      <c r="T579" s="80" t="str">
        <f>REPLACE(INDEX(GroupVertices[Group],MATCH(Edges[[#This Row],[Vertex 2]],GroupVertices[Vertex],0)),1,1,"")</f>
        <v>4</v>
      </c>
      <c r="U579" s="34"/>
      <c r="V579" s="34"/>
      <c r="W579" s="34"/>
      <c r="X579" s="34"/>
      <c r="Y579" s="34"/>
      <c r="Z579" s="34"/>
      <c r="AA579" s="34"/>
      <c r="AB579" s="34"/>
      <c r="AC579" s="34"/>
    </row>
    <row r="580" spans="1:29" ht="15">
      <c r="A580" s="66" t="s">
        <v>254</v>
      </c>
      <c r="B580" s="66" t="s">
        <v>255</v>
      </c>
      <c r="C580" s="67" t="s">
        <v>1503</v>
      </c>
      <c r="D580" s="68">
        <v>10</v>
      </c>
      <c r="E580" s="69"/>
      <c r="F580" s="70">
        <v>20</v>
      </c>
      <c r="G580" s="67"/>
      <c r="H580" s="71"/>
      <c r="I580" s="72"/>
      <c r="J580" s="72"/>
      <c r="K580" s="34" t="s">
        <v>66</v>
      </c>
      <c r="L580" s="79">
        <v>580</v>
      </c>
      <c r="M580" s="79"/>
      <c r="N580" s="74"/>
      <c r="O580" s="81" t="s">
        <v>283</v>
      </c>
      <c r="P580" s="81" t="s">
        <v>284</v>
      </c>
      <c r="Q580" s="81" t="s">
        <v>285</v>
      </c>
      <c r="R580">
        <v>4</v>
      </c>
      <c r="S580" s="80" t="str">
        <f>REPLACE(INDEX(GroupVertices[Group],MATCH(Edges[[#This Row],[Vertex 1]],GroupVertices[Vertex],0)),1,1,"")</f>
        <v>4</v>
      </c>
      <c r="T580" s="80" t="str">
        <f>REPLACE(INDEX(GroupVertices[Group],MATCH(Edges[[#This Row],[Vertex 2]],GroupVertices[Vertex],0)),1,1,"")</f>
        <v>4</v>
      </c>
      <c r="U580" s="34"/>
      <c r="V580" s="34"/>
      <c r="W580" s="34"/>
      <c r="X580" s="34"/>
      <c r="Y580" s="34"/>
      <c r="Z580" s="34"/>
      <c r="AA580" s="34"/>
      <c r="AB580" s="34"/>
      <c r="AC580" s="34"/>
    </row>
    <row r="581" spans="1:29" ht="15">
      <c r="A581" s="66" t="s">
        <v>255</v>
      </c>
      <c r="B581" s="66" t="s">
        <v>254</v>
      </c>
      <c r="C581" s="67" t="s">
        <v>1502</v>
      </c>
      <c r="D581" s="68">
        <v>3</v>
      </c>
      <c r="E581" s="69"/>
      <c r="F581" s="70">
        <v>50</v>
      </c>
      <c r="G581" s="67"/>
      <c r="H581" s="71"/>
      <c r="I581" s="72"/>
      <c r="J581" s="72"/>
      <c r="K581" s="34" t="s">
        <v>66</v>
      </c>
      <c r="L581" s="79">
        <v>581</v>
      </c>
      <c r="M581" s="79"/>
      <c r="N581" s="74"/>
      <c r="O581" s="81" t="s">
        <v>283</v>
      </c>
      <c r="P581" s="81" t="s">
        <v>284</v>
      </c>
      <c r="Q581" s="81" t="s">
        <v>286</v>
      </c>
      <c r="R581">
        <v>1</v>
      </c>
      <c r="S581" s="80" t="str">
        <f>REPLACE(INDEX(GroupVertices[Group],MATCH(Edges[[#This Row],[Vertex 1]],GroupVertices[Vertex],0)),1,1,"")</f>
        <v>4</v>
      </c>
      <c r="T581" s="80" t="str">
        <f>REPLACE(INDEX(GroupVertices[Group],MATCH(Edges[[#This Row],[Vertex 2]],GroupVertices[Vertex],0)),1,1,"")</f>
        <v>4</v>
      </c>
      <c r="U581" s="34"/>
      <c r="V581" s="34"/>
      <c r="W581" s="34"/>
      <c r="X581" s="34"/>
      <c r="Y581" s="34"/>
      <c r="Z581" s="34"/>
      <c r="AA581" s="34"/>
      <c r="AB581" s="34"/>
      <c r="AC581" s="34"/>
    </row>
    <row r="582" spans="1:29" ht="15">
      <c r="A582" s="66" t="s">
        <v>255</v>
      </c>
      <c r="B582" s="66" t="s">
        <v>206</v>
      </c>
      <c r="C582" s="67" t="s">
        <v>1503</v>
      </c>
      <c r="D582" s="68">
        <v>10</v>
      </c>
      <c r="E582" s="69"/>
      <c r="F582" s="70">
        <v>20</v>
      </c>
      <c r="G582" s="67"/>
      <c r="H582" s="71"/>
      <c r="I582" s="72"/>
      <c r="J582" s="72"/>
      <c r="K582" s="34" t="s">
        <v>66</v>
      </c>
      <c r="L582" s="79">
        <v>582</v>
      </c>
      <c r="M582" s="79"/>
      <c r="N582" s="74"/>
      <c r="O582" s="81" t="s">
        <v>283</v>
      </c>
      <c r="P582" s="81" t="s">
        <v>284</v>
      </c>
      <c r="Q582" s="81" t="s">
        <v>285</v>
      </c>
      <c r="R582">
        <v>6</v>
      </c>
      <c r="S582" s="80" t="str">
        <f>REPLACE(INDEX(GroupVertices[Group],MATCH(Edges[[#This Row],[Vertex 1]],GroupVertices[Vertex],0)),1,1,"")</f>
        <v>4</v>
      </c>
      <c r="T582" s="80" t="str">
        <f>REPLACE(INDEX(GroupVertices[Group],MATCH(Edges[[#This Row],[Vertex 2]],GroupVertices[Vertex],0)),1,1,"")</f>
        <v>4</v>
      </c>
      <c r="U582" s="34"/>
      <c r="V582" s="34"/>
      <c r="W582" s="34"/>
      <c r="X582" s="34"/>
      <c r="Y582" s="34"/>
      <c r="Z582" s="34"/>
      <c r="AA582" s="34"/>
      <c r="AB582" s="34"/>
      <c r="AC582" s="34"/>
    </row>
    <row r="583" spans="1:29" ht="15">
      <c r="A583" s="66" t="s">
        <v>254</v>
      </c>
      <c r="B583" s="66" t="s">
        <v>255</v>
      </c>
      <c r="C583" s="67" t="s">
        <v>1503</v>
      </c>
      <c r="D583" s="68">
        <v>10</v>
      </c>
      <c r="E583" s="69"/>
      <c r="F583" s="70">
        <v>20</v>
      </c>
      <c r="G583" s="67"/>
      <c r="H583" s="71"/>
      <c r="I583" s="72"/>
      <c r="J583" s="72"/>
      <c r="K583" s="34" t="s">
        <v>66</v>
      </c>
      <c r="L583" s="79">
        <v>583</v>
      </c>
      <c r="M583" s="79"/>
      <c r="N583" s="74"/>
      <c r="O583" s="81" t="s">
        <v>283</v>
      </c>
      <c r="P583" s="81" t="s">
        <v>284</v>
      </c>
      <c r="Q583" s="81" t="s">
        <v>286</v>
      </c>
      <c r="R583">
        <v>4</v>
      </c>
      <c r="S583" s="80" t="str">
        <f>REPLACE(INDEX(GroupVertices[Group],MATCH(Edges[[#This Row],[Vertex 1]],GroupVertices[Vertex],0)),1,1,"")</f>
        <v>4</v>
      </c>
      <c r="T583" s="80" t="str">
        <f>REPLACE(INDEX(GroupVertices[Group],MATCH(Edges[[#This Row],[Vertex 2]],GroupVertices[Vertex],0)),1,1,"")</f>
        <v>4</v>
      </c>
      <c r="U583" s="34"/>
      <c r="V583" s="34"/>
      <c r="W583" s="34"/>
      <c r="X583" s="34"/>
      <c r="Y583" s="34"/>
      <c r="Z583" s="34"/>
      <c r="AA583" s="34"/>
      <c r="AB583" s="34"/>
      <c r="AC583" s="34"/>
    </row>
    <row r="584" spans="1:29" ht="15">
      <c r="A584" s="66" t="s">
        <v>254</v>
      </c>
      <c r="B584" s="66" t="s">
        <v>255</v>
      </c>
      <c r="C584" s="67" t="s">
        <v>1503</v>
      </c>
      <c r="D584" s="68">
        <v>10</v>
      </c>
      <c r="E584" s="69"/>
      <c r="F584" s="70">
        <v>20</v>
      </c>
      <c r="G584" s="67"/>
      <c r="H584" s="71"/>
      <c r="I584" s="72"/>
      <c r="J584" s="72"/>
      <c r="K584" s="34" t="s">
        <v>66</v>
      </c>
      <c r="L584" s="79">
        <v>584</v>
      </c>
      <c r="M584" s="79"/>
      <c r="N584" s="74"/>
      <c r="O584" s="81" t="s">
        <v>283</v>
      </c>
      <c r="P584" s="81" t="s">
        <v>284</v>
      </c>
      <c r="Q584" s="81" t="s">
        <v>287</v>
      </c>
      <c r="R584">
        <v>4</v>
      </c>
      <c r="S584" s="80" t="str">
        <f>REPLACE(INDEX(GroupVertices[Group],MATCH(Edges[[#This Row],[Vertex 1]],GroupVertices[Vertex],0)),1,1,"")</f>
        <v>4</v>
      </c>
      <c r="T584" s="80" t="str">
        <f>REPLACE(INDEX(GroupVertices[Group],MATCH(Edges[[#This Row],[Vertex 2]],GroupVertices[Vertex],0)),1,1,"")</f>
        <v>4</v>
      </c>
      <c r="U584" s="34"/>
      <c r="V584" s="34"/>
      <c r="W584" s="34"/>
      <c r="X584" s="34"/>
      <c r="Y584" s="34"/>
      <c r="Z584" s="34"/>
      <c r="AA584" s="34"/>
      <c r="AB584" s="34"/>
      <c r="AC584" s="34"/>
    </row>
    <row r="585" spans="1:29" ht="15">
      <c r="A585" s="66" t="s">
        <v>206</v>
      </c>
      <c r="B585" s="66" t="s">
        <v>255</v>
      </c>
      <c r="C585" s="67" t="s">
        <v>1502</v>
      </c>
      <c r="D585" s="68">
        <v>3</v>
      </c>
      <c r="E585" s="69"/>
      <c r="F585" s="70">
        <v>50</v>
      </c>
      <c r="G585" s="67"/>
      <c r="H585" s="71"/>
      <c r="I585" s="72"/>
      <c r="J585" s="72"/>
      <c r="K585" s="34" t="s">
        <v>66</v>
      </c>
      <c r="L585" s="79">
        <v>585</v>
      </c>
      <c r="M585" s="79"/>
      <c r="N585" s="74"/>
      <c r="O585" s="81" t="s">
        <v>283</v>
      </c>
      <c r="P585" s="81" t="s">
        <v>284</v>
      </c>
      <c r="Q585" s="81" t="s">
        <v>288</v>
      </c>
      <c r="R585">
        <v>1</v>
      </c>
      <c r="S585" s="80" t="str">
        <f>REPLACE(INDEX(GroupVertices[Group],MATCH(Edges[[#This Row],[Vertex 1]],GroupVertices[Vertex],0)),1,1,"")</f>
        <v>4</v>
      </c>
      <c r="T585" s="80" t="str">
        <f>REPLACE(INDEX(GroupVertices[Group],MATCH(Edges[[#This Row],[Vertex 2]],GroupVertices[Vertex],0)),1,1,"")</f>
        <v>4</v>
      </c>
      <c r="U585" s="34"/>
      <c r="V585" s="34"/>
      <c r="W585" s="34"/>
      <c r="X585" s="34"/>
      <c r="Y585" s="34"/>
      <c r="Z585" s="34"/>
      <c r="AA585" s="34"/>
      <c r="AB585" s="34"/>
      <c r="AC585" s="34"/>
    </row>
    <row r="586" spans="1:29" ht="15">
      <c r="A586" s="66" t="s">
        <v>254</v>
      </c>
      <c r="B586" s="66" t="s">
        <v>206</v>
      </c>
      <c r="C586" s="67" t="s">
        <v>1503</v>
      </c>
      <c r="D586" s="68">
        <v>10</v>
      </c>
      <c r="E586" s="69"/>
      <c r="F586" s="70">
        <v>20</v>
      </c>
      <c r="G586" s="67"/>
      <c r="H586" s="71"/>
      <c r="I586" s="72"/>
      <c r="J586" s="72"/>
      <c r="K586" s="34" t="s">
        <v>66</v>
      </c>
      <c r="L586" s="79">
        <v>586</v>
      </c>
      <c r="M586" s="79"/>
      <c r="N586" s="74"/>
      <c r="O586" s="81" t="s">
        <v>283</v>
      </c>
      <c r="P586" s="81" t="s">
        <v>284</v>
      </c>
      <c r="Q586" s="81" t="s">
        <v>285</v>
      </c>
      <c r="R586">
        <v>3</v>
      </c>
      <c r="S586" s="80" t="str">
        <f>REPLACE(INDEX(GroupVertices[Group],MATCH(Edges[[#This Row],[Vertex 1]],GroupVertices[Vertex],0)),1,1,"")</f>
        <v>4</v>
      </c>
      <c r="T586" s="80" t="str">
        <f>REPLACE(INDEX(GroupVertices[Group],MATCH(Edges[[#This Row],[Vertex 2]],GroupVertices[Vertex],0)),1,1,"")</f>
        <v>4</v>
      </c>
      <c r="U586" s="34"/>
      <c r="V586" s="34"/>
      <c r="W586" s="34"/>
      <c r="X586" s="34"/>
      <c r="Y586" s="34"/>
      <c r="Z586" s="34"/>
      <c r="AA586" s="34"/>
      <c r="AB586" s="34"/>
      <c r="AC586" s="34"/>
    </row>
    <row r="587" spans="1:29" ht="15">
      <c r="A587" s="66" t="s">
        <v>254</v>
      </c>
      <c r="B587" s="66" t="s">
        <v>206</v>
      </c>
      <c r="C587" s="67" t="s">
        <v>1503</v>
      </c>
      <c r="D587" s="68">
        <v>10</v>
      </c>
      <c r="E587" s="69"/>
      <c r="F587" s="70">
        <v>20</v>
      </c>
      <c r="G587" s="67"/>
      <c r="H587" s="71"/>
      <c r="I587" s="72"/>
      <c r="J587" s="72"/>
      <c r="K587" s="34" t="s">
        <v>66</v>
      </c>
      <c r="L587" s="79">
        <v>587</v>
      </c>
      <c r="M587" s="79"/>
      <c r="N587" s="74"/>
      <c r="O587" s="81" t="s">
        <v>283</v>
      </c>
      <c r="P587" s="81" t="s">
        <v>284</v>
      </c>
      <c r="Q587" s="81" t="s">
        <v>285</v>
      </c>
      <c r="R587">
        <v>3</v>
      </c>
      <c r="S587" s="80" t="str">
        <f>REPLACE(INDEX(GroupVertices[Group],MATCH(Edges[[#This Row],[Vertex 1]],GroupVertices[Vertex],0)),1,1,"")</f>
        <v>4</v>
      </c>
      <c r="T587" s="80" t="str">
        <f>REPLACE(INDEX(GroupVertices[Group],MATCH(Edges[[#This Row],[Vertex 2]],GroupVertices[Vertex],0)),1,1,"")</f>
        <v>4</v>
      </c>
      <c r="U587" s="34"/>
      <c r="V587" s="34"/>
      <c r="W587" s="34"/>
      <c r="X587" s="34"/>
      <c r="Y587" s="34"/>
      <c r="Z587" s="34"/>
      <c r="AA587" s="34"/>
      <c r="AB587" s="34"/>
      <c r="AC587" s="34"/>
    </row>
    <row r="588" spans="1:29" ht="15">
      <c r="A588" s="66" t="s">
        <v>254</v>
      </c>
      <c r="B588" s="66" t="s">
        <v>206</v>
      </c>
      <c r="C588" s="67" t="s">
        <v>1503</v>
      </c>
      <c r="D588" s="68">
        <v>10</v>
      </c>
      <c r="E588" s="69"/>
      <c r="F588" s="70">
        <v>20</v>
      </c>
      <c r="G588" s="67"/>
      <c r="H588" s="71"/>
      <c r="I588" s="72"/>
      <c r="J588" s="72"/>
      <c r="K588" s="34" t="s">
        <v>66</v>
      </c>
      <c r="L588" s="79">
        <v>588</v>
      </c>
      <c r="M588" s="79"/>
      <c r="N588" s="74"/>
      <c r="O588" s="81" t="s">
        <v>283</v>
      </c>
      <c r="P588" s="81" t="s">
        <v>284</v>
      </c>
      <c r="Q588" s="81" t="s">
        <v>286</v>
      </c>
      <c r="R588">
        <v>3</v>
      </c>
      <c r="S588" s="80" t="str">
        <f>REPLACE(INDEX(GroupVertices[Group],MATCH(Edges[[#This Row],[Vertex 1]],GroupVertices[Vertex],0)),1,1,"")</f>
        <v>4</v>
      </c>
      <c r="T588" s="80" t="str">
        <f>REPLACE(INDEX(GroupVertices[Group],MATCH(Edges[[#This Row],[Vertex 2]],GroupVertices[Vertex],0)),1,1,"")</f>
        <v>4</v>
      </c>
      <c r="U588" s="34"/>
      <c r="V588" s="34"/>
      <c r="W588" s="34"/>
      <c r="X588" s="34"/>
      <c r="Y588" s="34"/>
      <c r="Z588" s="34"/>
      <c r="AA588" s="34"/>
      <c r="AB588" s="34"/>
      <c r="AC588" s="34"/>
    </row>
    <row r="589" spans="1:29" ht="15">
      <c r="A589" s="66" t="s">
        <v>206</v>
      </c>
      <c r="B589" s="66" t="s">
        <v>254</v>
      </c>
      <c r="C589" s="67" t="s">
        <v>1502</v>
      </c>
      <c r="D589" s="68">
        <v>3</v>
      </c>
      <c r="E589" s="69"/>
      <c r="F589" s="70">
        <v>50</v>
      </c>
      <c r="G589" s="67"/>
      <c r="H589" s="71"/>
      <c r="I589" s="72"/>
      <c r="J589" s="72"/>
      <c r="K589" s="34" t="s">
        <v>66</v>
      </c>
      <c r="L589" s="79">
        <v>589</v>
      </c>
      <c r="M589" s="79"/>
      <c r="N589" s="74"/>
      <c r="O589" s="81" t="s">
        <v>283</v>
      </c>
      <c r="P589" s="81" t="s">
        <v>284</v>
      </c>
      <c r="Q589" s="81" t="s">
        <v>288</v>
      </c>
      <c r="R589">
        <v>1</v>
      </c>
      <c r="S589" s="80" t="str">
        <f>REPLACE(INDEX(GroupVertices[Group],MATCH(Edges[[#This Row],[Vertex 1]],GroupVertices[Vertex],0)),1,1,"")</f>
        <v>4</v>
      </c>
      <c r="T589" s="80" t="str">
        <f>REPLACE(INDEX(GroupVertices[Group],MATCH(Edges[[#This Row],[Vertex 2]],GroupVertices[Vertex],0)),1,1,"")</f>
        <v>4</v>
      </c>
      <c r="U589" s="34"/>
      <c r="V589" s="34"/>
      <c r="W589" s="34"/>
      <c r="X589" s="34"/>
      <c r="Y589" s="34"/>
      <c r="Z589" s="34"/>
      <c r="AA589" s="34"/>
      <c r="AB589" s="34"/>
      <c r="AC589"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9"/>
    <dataValidation allowBlank="1" showErrorMessage="1" sqref="N2:N5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9"/>
    <dataValidation allowBlank="1" showInputMessage="1" promptTitle="Edge Color" prompt="To select an optional edge color, right-click and select Select Color on the right-click menu." sqref="C3:C589"/>
    <dataValidation allowBlank="1" showInputMessage="1" promptTitle="Edge Width" prompt="Enter an optional edge width between 1 and 10." errorTitle="Invalid Edge Width" error="The optional edge width must be a whole number between 1 and 10." sqref="D3:D589"/>
    <dataValidation allowBlank="1" showInputMessage="1" promptTitle="Edge Opacity" prompt="Enter an optional edge opacity between 0 (transparent) and 100 (opaque)." errorTitle="Invalid Edge Opacity" error="The optional edge opacity must be a whole number between 0 and 10." sqref="F3:F5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9">
      <formula1>ValidEdgeVisibilities</formula1>
    </dataValidation>
    <dataValidation allowBlank="1" showInputMessage="1" showErrorMessage="1" promptTitle="Vertex 1 Name" prompt="Enter the name of the edge's first vertex." sqref="A3:A589"/>
    <dataValidation allowBlank="1" showInputMessage="1" showErrorMessage="1" promptTitle="Vertex 2 Name" prompt="Enter the name of the edge's second vertex." sqref="B3:B589"/>
    <dataValidation allowBlank="1" showInputMessage="1" showErrorMessage="1" promptTitle="Edge Label" prompt="Enter an optional edge label." errorTitle="Invalid Edge Visibility" error="You have entered an unrecognized edge visibility.  Try selecting from the drop-down list instead." sqref="H3:H5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E8F15-C095-43B8-AE40-6137BA9239AB}">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1399</v>
      </c>
      <c r="B1" s="13" t="s">
        <v>1400</v>
      </c>
      <c r="C1" s="13" t="s">
        <v>1393</v>
      </c>
      <c r="D1" s="13" t="s">
        <v>1394</v>
      </c>
      <c r="E1" s="13" t="s">
        <v>1401</v>
      </c>
      <c r="F1" s="13" t="s">
        <v>144</v>
      </c>
      <c r="G1" s="13" t="s">
        <v>1402</v>
      </c>
      <c r="H1" s="13" t="s">
        <v>1403</v>
      </c>
      <c r="I1" s="13" t="s">
        <v>1404</v>
      </c>
      <c r="J1" s="13" t="s">
        <v>1405</v>
      </c>
      <c r="K1" s="13" t="s">
        <v>1406</v>
      </c>
      <c r="L1" s="13" t="s">
        <v>1407</v>
      </c>
    </row>
    <row r="2" spans="1:12" ht="15">
      <c r="A2" s="114" t="s">
        <v>1301</v>
      </c>
      <c r="B2" s="114" t="s">
        <v>1302</v>
      </c>
      <c r="C2" s="114">
        <v>4</v>
      </c>
      <c r="D2" s="119">
        <v>0.00739717794371224</v>
      </c>
      <c r="E2" s="119">
        <v>2.287241711178348</v>
      </c>
      <c r="F2" s="114" t="s">
        <v>1395</v>
      </c>
      <c r="G2" s="114" t="b">
        <v>0</v>
      </c>
      <c r="H2" s="114" t="b">
        <v>0</v>
      </c>
      <c r="I2" s="114" t="b">
        <v>0</v>
      </c>
      <c r="J2" s="114" t="b">
        <v>0</v>
      </c>
      <c r="K2" s="114" t="b">
        <v>0</v>
      </c>
      <c r="L2" s="114" t="b">
        <v>0</v>
      </c>
    </row>
    <row r="3" spans="1:12" ht="15">
      <c r="A3" s="114" t="s">
        <v>1310</v>
      </c>
      <c r="B3" s="114" t="s">
        <v>1283</v>
      </c>
      <c r="C3" s="80">
        <v>3</v>
      </c>
      <c r="D3" s="118">
        <v>0.004924919097917384</v>
      </c>
      <c r="E3" s="118">
        <v>1.9862117155143666</v>
      </c>
      <c r="F3" s="80" t="s">
        <v>1395</v>
      </c>
      <c r="G3" s="80" t="b">
        <v>0</v>
      </c>
      <c r="H3" s="80" t="b">
        <v>0</v>
      </c>
      <c r="I3" s="80" t="b">
        <v>0</v>
      </c>
      <c r="J3" s="80" t="b">
        <v>0</v>
      </c>
      <c r="K3" s="80" t="b">
        <v>0</v>
      </c>
      <c r="L3" s="80" t="b">
        <v>0</v>
      </c>
    </row>
    <row r="4" spans="1:12" ht="15">
      <c r="A4" s="114" t="s">
        <v>1320</v>
      </c>
      <c r="B4" s="114" t="s">
        <v>1321</v>
      </c>
      <c r="C4" s="80">
        <v>3</v>
      </c>
      <c r="D4" s="118">
        <v>0.004924919097917384</v>
      </c>
      <c r="E4" s="118">
        <v>2.412180447786648</v>
      </c>
      <c r="F4" s="80" t="s">
        <v>1395</v>
      </c>
      <c r="G4" s="80" t="b">
        <v>0</v>
      </c>
      <c r="H4" s="80" t="b">
        <v>0</v>
      </c>
      <c r="I4" s="80" t="b">
        <v>0</v>
      </c>
      <c r="J4" s="80" t="b">
        <v>0</v>
      </c>
      <c r="K4" s="80" t="b">
        <v>0</v>
      </c>
      <c r="L4" s="80" t="b">
        <v>0</v>
      </c>
    </row>
    <row r="5" spans="1:12" ht="15">
      <c r="A5" s="114" t="s">
        <v>1295</v>
      </c>
      <c r="B5" s="114" t="s">
        <v>1286</v>
      </c>
      <c r="C5" s="80">
        <v>3</v>
      </c>
      <c r="D5" s="118">
        <v>0.006612848065086001</v>
      </c>
      <c r="E5" s="118">
        <v>1.9862117155143666</v>
      </c>
      <c r="F5" s="80" t="s">
        <v>1395</v>
      </c>
      <c r="G5" s="80" t="b">
        <v>0</v>
      </c>
      <c r="H5" s="80" t="b">
        <v>0</v>
      </c>
      <c r="I5" s="80" t="b">
        <v>0</v>
      </c>
      <c r="J5" s="80" t="b">
        <v>0</v>
      </c>
      <c r="K5" s="80" t="b">
        <v>0</v>
      </c>
      <c r="L5" s="80" t="b">
        <v>0</v>
      </c>
    </row>
    <row r="6" spans="1:12" ht="15">
      <c r="A6" s="114" t="s">
        <v>1293</v>
      </c>
      <c r="B6" s="114" t="s">
        <v>1324</v>
      </c>
      <c r="C6" s="80">
        <v>3</v>
      </c>
      <c r="D6" s="118">
        <v>0.004924919097917384</v>
      </c>
      <c r="E6" s="118">
        <v>2.1903316981702914</v>
      </c>
      <c r="F6" s="80" t="s">
        <v>1395</v>
      </c>
      <c r="G6" s="80" t="b">
        <v>0</v>
      </c>
      <c r="H6" s="80" t="b">
        <v>0</v>
      </c>
      <c r="I6" s="80" t="b">
        <v>0</v>
      </c>
      <c r="J6" s="80" t="b">
        <v>0</v>
      </c>
      <c r="K6" s="80" t="b">
        <v>0</v>
      </c>
      <c r="L6" s="80" t="b">
        <v>0</v>
      </c>
    </row>
    <row r="7" spans="1:12" ht="15">
      <c r="A7" s="114" t="s">
        <v>1296</v>
      </c>
      <c r="B7" s="114" t="s">
        <v>1326</v>
      </c>
      <c r="C7" s="80">
        <v>2</v>
      </c>
      <c r="D7" s="118">
        <v>0.00369858897185612</v>
      </c>
      <c r="E7" s="118">
        <v>2.287241711178348</v>
      </c>
      <c r="F7" s="80" t="s">
        <v>1395</v>
      </c>
      <c r="G7" s="80" t="b">
        <v>0</v>
      </c>
      <c r="H7" s="80" t="b">
        <v>0</v>
      </c>
      <c r="I7" s="80" t="b">
        <v>0</v>
      </c>
      <c r="J7" s="80" t="b">
        <v>0</v>
      </c>
      <c r="K7" s="80" t="b">
        <v>0</v>
      </c>
      <c r="L7" s="80" t="b">
        <v>0</v>
      </c>
    </row>
    <row r="8" spans="1:12" ht="15">
      <c r="A8" s="114" t="s">
        <v>1309</v>
      </c>
      <c r="B8" s="114" t="s">
        <v>1327</v>
      </c>
      <c r="C8" s="80">
        <v>2</v>
      </c>
      <c r="D8" s="118">
        <v>0.00369858897185612</v>
      </c>
      <c r="E8" s="118">
        <v>2.412180447786648</v>
      </c>
      <c r="F8" s="80" t="s">
        <v>1395</v>
      </c>
      <c r="G8" s="80" t="b">
        <v>0</v>
      </c>
      <c r="H8" s="80" t="b">
        <v>0</v>
      </c>
      <c r="I8" s="80" t="b">
        <v>0</v>
      </c>
      <c r="J8" s="80" t="b">
        <v>0</v>
      </c>
      <c r="K8" s="80" t="b">
        <v>0</v>
      </c>
      <c r="L8" s="80" t="b">
        <v>0</v>
      </c>
    </row>
    <row r="9" spans="1:12" ht="15">
      <c r="A9" s="114" t="s">
        <v>1313</v>
      </c>
      <c r="B9" s="114" t="s">
        <v>1314</v>
      </c>
      <c r="C9" s="80">
        <v>2</v>
      </c>
      <c r="D9" s="118">
        <v>0.00369858897185612</v>
      </c>
      <c r="E9" s="118">
        <v>2.412180447786648</v>
      </c>
      <c r="F9" s="80" t="s">
        <v>1395</v>
      </c>
      <c r="G9" s="80" t="b">
        <v>0</v>
      </c>
      <c r="H9" s="80" t="b">
        <v>1</v>
      </c>
      <c r="I9" s="80" t="b">
        <v>0</v>
      </c>
      <c r="J9" s="80" t="b">
        <v>0</v>
      </c>
      <c r="K9" s="80" t="b">
        <v>0</v>
      </c>
      <c r="L9" s="80" t="b">
        <v>0</v>
      </c>
    </row>
    <row r="10" spans="1:12" ht="15">
      <c r="A10" s="114" t="s">
        <v>1282</v>
      </c>
      <c r="B10" s="114" t="s">
        <v>1343</v>
      </c>
      <c r="C10" s="80">
        <v>2</v>
      </c>
      <c r="D10" s="118">
        <v>0.00369858897185612</v>
      </c>
      <c r="E10" s="118">
        <v>1.9350591930669854</v>
      </c>
      <c r="F10" s="80" t="s">
        <v>1395</v>
      </c>
      <c r="G10" s="80" t="b">
        <v>0</v>
      </c>
      <c r="H10" s="80" t="b">
        <v>0</v>
      </c>
      <c r="I10" s="80" t="b">
        <v>0</v>
      </c>
      <c r="J10" s="80" t="b">
        <v>0</v>
      </c>
      <c r="K10" s="80" t="b">
        <v>0</v>
      </c>
      <c r="L10" s="80" t="b">
        <v>0</v>
      </c>
    </row>
    <row r="11" spans="1:12" ht="15">
      <c r="A11" s="114" t="s">
        <v>1289</v>
      </c>
      <c r="B11" s="114" t="s">
        <v>1284</v>
      </c>
      <c r="C11" s="80">
        <v>2</v>
      </c>
      <c r="D11" s="118">
        <v>0.00369858897185612</v>
      </c>
      <c r="E11" s="118">
        <v>1.646263653820016</v>
      </c>
      <c r="F11" s="80" t="s">
        <v>1395</v>
      </c>
      <c r="G11" s="80" t="b">
        <v>0</v>
      </c>
      <c r="H11" s="80" t="b">
        <v>0</v>
      </c>
      <c r="I11" s="80" t="b">
        <v>0</v>
      </c>
      <c r="J11" s="80" t="b">
        <v>0</v>
      </c>
      <c r="K11" s="80" t="b">
        <v>0</v>
      </c>
      <c r="L11" s="80" t="b">
        <v>0</v>
      </c>
    </row>
    <row r="12" spans="1:12" ht="15">
      <c r="A12" s="114" t="s">
        <v>1364</v>
      </c>
      <c r="B12" s="114" t="s">
        <v>1365</v>
      </c>
      <c r="C12" s="80">
        <v>2</v>
      </c>
      <c r="D12" s="118">
        <v>0.00369858897185612</v>
      </c>
      <c r="E12" s="118">
        <v>2.588271706842329</v>
      </c>
      <c r="F12" s="80" t="s">
        <v>1395</v>
      </c>
      <c r="G12" s="80" t="b">
        <v>0</v>
      </c>
      <c r="H12" s="80" t="b">
        <v>0</v>
      </c>
      <c r="I12" s="80" t="b">
        <v>0</v>
      </c>
      <c r="J12" s="80" t="b">
        <v>0</v>
      </c>
      <c r="K12" s="80" t="b">
        <v>0</v>
      </c>
      <c r="L12" s="80" t="b">
        <v>0</v>
      </c>
    </row>
    <row r="13" spans="1:12" ht="15">
      <c r="A13" s="114" t="s">
        <v>1302</v>
      </c>
      <c r="B13" s="114" t="s">
        <v>1318</v>
      </c>
      <c r="C13" s="80">
        <v>2</v>
      </c>
      <c r="D13" s="118">
        <v>0.00369858897185612</v>
      </c>
      <c r="E13" s="118">
        <v>2.1111504521226667</v>
      </c>
      <c r="F13" s="80" t="s">
        <v>1395</v>
      </c>
      <c r="G13" s="80" t="b">
        <v>0</v>
      </c>
      <c r="H13" s="80" t="b">
        <v>0</v>
      </c>
      <c r="I13" s="80" t="b">
        <v>0</v>
      </c>
      <c r="J13" s="80" t="b">
        <v>0</v>
      </c>
      <c r="K13" s="80" t="b">
        <v>0</v>
      </c>
      <c r="L13" s="80" t="b">
        <v>0</v>
      </c>
    </row>
    <row r="14" spans="1:12" ht="15">
      <c r="A14" s="114" t="s">
        <v>1371</v>
      </c>
      <c r="B14" s="114" t="s">
        <v>1303</v>
      </c>
      <c r="C14" s="80">
        <v>2</v>
      </c>
      <c r="D14" s="118">
        <v>0.00369858897185612</v>
      </c>
      <c r="E14" s="118">
        <v>2.287241711178348</v>
      </c>
      <c r="F14" s="80" t="s">
        <v>1395</v>
      </c>
      <c r="G14" s="80" t="b">
        <v>0</v>
      </c>
      <c r="H14" s="80" t="b">
        <v>0</v>
      </c>
      <c r="I14" s="80" t="b">
        <v>0</v>
      </c>
      <c r="J14" s="80" t="b">
        <v>0</v>
      </c>
      <c r="K14" s="80" t="b">
        <v>0</v>
      </c>
      <c r="L14" s="80" t="b">
        <v>0</v>
      </c>
    </row>
    <row r="15" spans="1:12" ht="15">
      <c r="A15" s="114" t="s">
        <v>1375</v>
      </c>
      <c r="B15" s="114" t="s">
        <v>1290</v>
      </c>
      <c r="C15" s="80">
        <v>2</v>
      </c>
      <c r="D15" s="118">
        <v>0.00369858897185612</v>
      </c>
      <c r="E15" s="118">
        <v>2.1903316981702914</v>
      </c>
      <c r="F15" s="80" t="s">
        <v>1395</v>
      </c>
      <c r="G15" s="80" t="b">
        <v>0</v>
      </c>
      <c r="H15" s="80" t="b">
        <v>0</v>
      </c>
      <c r="I15" s="80" t="b">
        <v>0</v>
      </c>
      <c r="J15" s="80" t="b">
        <v>0</v>
      </c>
      <c r="K15" s="80" t="b">
        <v>0</v>
      </c>
      <c r="L15" s="80" t="b">
        <v>0</v>
      </c>
    </row>
    <row r="16" spans="1:12" ht="15">
      <c r="A16" s="114" t="s">
        <v>1379</v>
      </c>
      <c r="B16" s="114" t="s">
        <v>1380</v>
      </c>
      <c r="C16" s="80">
        <v>2</v>
      </c>
      <c r="D16" s="118">
        <v>0.00369858897185612</v>
      </c>
      <c r="E16" s="118">
        <v>2.588271706842329</v>
      </c>
      <c r="F16" s="80" t="s">
        <v>1395</v>
      </c>
      <c r="G16" s="80" t="b">
        <v>1</v>
      </c>
      <c r="H16" s="80" t="b">
        <v>0</v>
      </c>
      <c r="I16" s="80" t="b">
        <v>0</v>
      </c>
      <c r="J16" s="80" t="b">
        <v>0</v>
      </c>
      <c r="K16" s="80" t="b">
        <v>1</v>
      </c>
      <c r="L16" s="80" t="b">
        <v>0</v>
      </c>
    </row>
    <row r="17" spans="1:12" ht="15">
      <c r="A17" s="114" t="s">
        <v>1294</v>
      </c>
      <c r="B17" s="114" t="s">
        <v>1388</v>
      </c>
      <c r="C17" s="80">
        <v>2</v>
      </c>
      <c r="D17" s="118">
        <v>0.00369858897185612</v>
      </c>
      <c r="E17" s="118">
        <v>2.1903316981702914</v>
      </c>
      <c r="F17" s="80" t="s">
        <v>1395</v>
      </c>
      <c r="G17" s="80" t="b">
        <v>0</v>
      </c>
      <c r="H17" s="80" t="b">
        <v>0</v>
      </c>
      <c r="I17" s="80" t="b">
        <v>0</v>
      </c>
      <c r="J17" s="80" t="b">
        <v>0</v>
      </c>
      <c r="K17" s="80" t="b">
        <v>0</v>
      </c>
      <c r="L17" s="80" t="b">
        <v>0</v>
      </c>
    </row>
    <row r="18" spans="1:12" ht="15">
      <c r="A18" s="114" t="s">
        <v>1295</v>
      </c>
      <c r="B18" s="114" t="s">
        <v>1286</v>
      </c>
      <c r="C18" s="80">
        <v>3</v>
      </c>
      <c r="D18" s="118">
        <v>0.015315281406184393</v>
      </c>
      <c r="E18" s="118">
        <v>1.677606952720493</v>
      </c>
      <c r="F18" s="80" t="s">
        <v>1255</v>
      </c>
      <c r="G18" s="80" t="b">
        <v>0</v>
      </c>
      <c r="H18" s="80" t="b">
        <v>0</v>
      </c>
      <c r="I18" s="80" t="b">
        <v>0</v>
      </c>
      <c r="J18" s="80" t="b">
        <v>0</v>
      </c>
      <c r="K18" s="80" t="b">
        <v>0</v>
      </c>
      <c r="L18" s="80" t="b">
        <v>0</v>
      </c>
    </row>
    <row r="19" spans="1:12" ht="15">
      <c r="A19" s="114" t="s">
        <v>1320</v>
      </c>
      <c r="B19" s="114" t="s">
        <v>1321</v>
      </c>
      <c r="C19" s="80">
        <v>2</v>
      </c>
      <c r="D19" s="118">
        <v>0.007885631653049716</v>
      </c>
      <c r="E19" s="118">
        <v>2.0755469613925306</v>
      </c>
      <c r="F19" s="80" t="s">
        <v>1255</v>
      </c>
      <c r="G19" s="80" t="b">
        <v>0</v>
      </c>
      <c r="H19" s="80" t="b">
        <v>0</v>
      </c>
      <c r="I19" s="80" t="b">
        <v>0</v>
      </c>
      <c r="J19" s="80" t="b">
        <v>0</v>
      </c>
      <c r="K19" s="80" t="b">
        <v>0</v>
      </c>
      <c r="L19" s="80" t="b">
        <v>0</v>
      </c>
    </row>
    <row r="20" spans="1:12" ht="15">
      <c r="A20" s="114" t="s">
        <v>1301</v>
      </c>
      <c r="B20" s="114" t="s">
        <v>1302</v>
      </c>
      <c r="C20" s="80">
        <v>2</v>
      </c>
      <c r="D20" s="118">
        <v>0.01021018760412293</v>
      </c>
      <c r="E20" s="118">
        <v>2.0755469613925306</v>
      </c>
      <c r="F20" s="80" t="s">
        <v>1255</v>
      </c>
      <c r="G20" s="80" t="b">
        <v>0</v>
      </c>
      <c r="H20" s="80" t="b">
        <v>0</v>
      </c>
      <c r="I20" s="80" t="b">
        <v>0</v>
      </c>
      <c r="J20" s="80" t="b">
        <v>0</v>
      </c>
      <c r="K20" s="80" t="b">
        <v>0</v>
      </c>
      <c r="L20" s="80" t="b">
        <v>0</v>
      </c>
    </row>
    <row r="21" spans="1:12" ht="15">
      <c r="A21" s="114" t="s">
        <v>1313</v>
      </c>
      <c r="B21" s="114" t="s">
        <v>1314</v>
      </c>
      <c r="C21" s="80">
        <v>2</v>
      </c>
      <c r="D21" s="118">
        <v>0.007885631653049716</v>
      </c>
      <c r="E21" s="118">
        <v>1.8994557023368495</v>
      </c>
      <c r="F21" s="80" t="s">
        <v>1255</v>
      </c>
      <c r="G21" s="80" t="b">
        <v>0</v>
      </c>
      <c r="H21" s="80" t="b">
        <v>1</v>
      </c>
      <c r="I21" s="80" t="b">
        <v>0</v>
      </c>
      <c r="J21" s="80" t="b">
        <v>0</v>
      </c>
      <c r="K21" s="80" t="b">
        <v>0</v>
      </c>
      <c r="L21" s="80" t="b">
        <v>0</v>
      </c>
    </row>
    <row r="22" spans="1:12" ht="15">
      <c r="A22" s="114" t="s">
        <v>1301</v>
      </c>
      <c r="B22" s="114" t="s">
        <v>1302</v>
      </c>
      <c r="C22" s="80">
        <v>2</v>
      </c>
      <c r="D22" s="118">
        <v>0.010963078647190445</v>
      </c>
      <c r="E22" s="118">
        <v>2.0232524596337114</v>
      </c>
      <c r="F22" s="80" t="s">
        <v>1256</v>
      </c>
      <c r="G22" s="80" t="b">
        <v>0</v>
      </c>
      <c r="H22" s="80" t="b">
        <v>0</v>
      </c>
      <c r="I22" s="80" t="b">
        <v>0</v>
      </c>
      <c r="J22" s="80" t="b">
        <v>0</v>
      </c>
      <c r="K22" s="80" t="b">
        <v>0</v>
      </c>
      <c r="L22" s="80" t="b">
        <v>0</v>
      </c>
    </row>
    <row r="23" spans="1:12" ht="15">
      <c r="A23" s="114" t="s">
        <v>1379</v>
      </c>
      <c r="B23" s="114" t="s">
        <v>1380</v>
      </c>
      <c r="C23" s="80">
        <v>2</v>
      </c>
      <c r="D23" s="118">
        <v>0.00833399571562729</v>
      </c>
      <c r="E23" s="118">
        <v>2.0232524596337114</v>
      </c>
      <c r="F23" s="80" t="s">
        <v>1256</v>
      </c>
      <c r="G23" s="80" t="b">
        <v>1</v>
      </c>
      <c r="H23" s="80" t="b">
        <v>0</v>
      </c>
      <c r="I23" s="80" t="b">
        <v>0</v>
      </c>
      <c r="J23" s="80" t="b">
        <v>0</v>
      </c>
      <c r="K23" s="80" t="b">
        <v>1</v>
      </c>
      <c r="L23" s="80" t="b">
        <v>0</v>
      </c>
    </row>
    <row r="24" spans="1:12" ht="15">
      <c r="A24" s="114" t="s">
        <v>1293</v>
      </c>
      <c r="B24" s="114" t="s">
        <v>1324</v>
      </c>
      <c r="C24" s="80">
        <v>3</v>
      </c>
      <c r="D24" s="118">
        <v>0.012246578799753353</v>
      </c>
      <c r="E24" s="118">
        <v>1.456366033129043</v>
      </c>
      <c r="F24" s="80" t="s">
        <v>1258</v>
      </c>
      <c r="G24" s="80" t="b">
        <v>0</v>
      </c>
      <c r="H24" s="80" t="b">
        <v>0</v>
      </c>
      <c r="I24" s="80" t="b">
        <v>0</v>
      </c>
      <c r="J24" s="80" t="b">
        <v>0</v>
      </c>
      <c r="K24" s="80" t="b">
        <v>0</v>
      </c>
      <c r="L24" s="80" t="b">
        <v>0</v>
      </c>
    </row>
    <row r="25" spans="1:12" ht="15">
      <c r="A25" s="114" t="s">
        <v>1294</v>
      </c>
      <c r="B25" s="114" t="s">
        <v>1388</v>
      </c>
      <c r="C25" s="80">
        <v>2</v>
      </c>
      <c r="D25" s="118">
        <v>0.01042196611080584</v>
      </c>
      <c r="E25" s="118">
        <v>1.456366033129043</v>
      </c>
      <c r="F25" s="80" t="s">
        <v>1258</v>
      </c>
      <c r="G25" s="80" t="b">
        <v>0</v>
      </c>
      <c r="H25" s="80" t="b">
        <v>0</v>
      </c>
      <c r="I25" s="80" t="b">
        <v>0</v>
      </c>
      <c r="J25" s="80" t="b">
        <v>0</v>
      </c>
      <c r="K25" s="80" t="b">
        <v>0</v>
      </c>
      <c r="L25" s="8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BD83-7477-4F9F-BE15-B7BB311533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1419</v>
      </c>
      <c r="B1" s="13" t="s">
        <v>34</v>
      </c>
    </row>
    <row r="2" spans="1:2" ht="15">
      <c r="A2" s="113" t="s">
        <v>235</v>
      </c>
      <c r="B2" s="80">
        <v>2320.687724</v>
      </c>
    </row>
    <row r="3" spans="1:2" ht="15">
      <c r="A3" s="113" t="s">
        <v>217</v>
      </c>
      <c r="B3" s="80">
        <v>1935.677784</v>
      </c>
    </row>
    <row r="4" spans="1:2" ht="15">
      <c r="A4" s="113" t="s">
        <v>205</v>
      </c>
      <c r="B4" s="80">
        <v>903.313187</v>
      </c>
    </row>
    <row r="5" spans="1:2" ht="15">
      <c r="A5" s="113" t="s">
        <v>206</v>
      </c>
      <c r="B5" s="80">
        <v>579.983514</v>
      </c>
    </row>
    <row r="6" spans="1:2" ht="15">
      <c r="A6" s="113" t="s">
        <v>247</v>
      </c>
      <c r="B6" s="80">
        <v>276.264286</v>
      </c>
    </row>
    <row r="7" spans="1:2" ht="15">
      <c r="A7" s="113" t="s">
        <v>213</v>
      </c>
      <c r="B7" s="80">
        <v>199.553291</v>
      </c>
    </row>
    <row r="8" spans="1:2" ht="15">
      <c r="A8" s="113" t="s">
        <v>246</v>
      </c>
      <c r="B8" s="80">
        <v>92.556447</v>
      </c>
    </row>
    <row r="9" spans="1:2" ht="15">
      <c r="A9" s="113" t="s">
        <v>251</v>
      </c>
      <c r="B9" s="80">
        <v>82.796923</v>
      </c>
    </row>
    <row r="10" spans="1:2" ht="15">
      <c r="A10" s="113" t="s">
        <v>214</v>
      </c>
      <c r="B10" s="80">
        <v>82.566639</v>
      </c>
    </row>
    <row r="11" spans="1:2" ht="15">
      <c r="A11" s="113" t="s">
        <v>231</v>
      </c>
      <c r="B11" s="80">
        <v>56.524805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D70E5-8FC9-4E8B-BFC0-454D2FBBABF3}">
  <dimension ref="A1:L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 min="9" max="9" width="35.7109375" style="0" customWidth="1"/>
    <col min="10" max="10" width="11.28125" style="0" bestFit="1" customWidth="1"/>
    <col min="11" max="11" width="35.7109375" style="0" customWidth="1"/>
    <col min="12" max="12" width="11.28125" style="0" bestFit="1" customWidth="1"/>
  </cols>
  <sheetData>
    <row r="1" spans="1:12" ht="15" customHeight="1">
      <c r="A1" s="13" t="s">
        <v>1420</v>
      </c>
      <c r="B1" s="13" t="s">
        <v>1422</v>
      </c>
      <c r="C1" s="13" t="s">
        <v>1423</v>
      </c>
      <c r="D1" s="13" t="s">
        <v>1425</v>
      </c>
      <c r="E1" s="13" t="s">
        <v>1424</v>
      </c>
      <c r="F1" s="13" t="s">
        <v>1430</v>
      </c>
      <c r="G1" s="13" t="s">
        <v>1429</v>
      </c>
      <c r="H1" s="13" t="s">
        <v>1436</v>
      </c>
      <c r="I1" s="13" t="s">
        <v>1435</v>
      </c>
      <c r="J1" s="13" t="s">
        <v>1441</v>
      </c>
      <c r="K1" s="13" t="s">
        <v>1440</v>
      </c>
      <c r="L1" s="13" t="s">
        <v>1448</v>
      </c>
    </row>
    <row r="2" spans="1:12" ht="15">
      <c r="A2" s="114" t="s">
        <v>1277</v>
      </c>
      <c r="B2" s="114">
        <v>84</v>
      </c>
      <c r="C2" s="114" t="s">
        <v>1299</v>
      </c>
      <c r="D2" s="114">
        <v>9</v>
      </c>
      <c r="E2" s="114" t="s">
        <v>1426</v>
      </c>
      <c r="F2" s="114">
        <v>11</v>
      </c>
      <c r="G2" s="114" t="s">
        <v>1330</v>
      </c>
      <c r="H2" s="114">
        <v>7</v>
      </c>
      <c r="I2" s="114" t="s">
        <v>1294</v>
      </c>
      <c r="J2" s="114">
        <v>11</v>
      </c>
      <c r="K2" s="114" t="s">
        <v>1319</v>
      </c>
      <c r="L2" s="114">
        <v>9</v>
      </c>
    </row>
    <row r="3" spans="1:12" ht="15">
      <c r="A3" s="114" t="s">
        <v>1278</v>
      </c>
      <c r="B3" s="114">
        <v>70</v>
      </c>
      <c r="C3" s="114" t="s">
        <v>1301</v>
      </c>
      <c r="D3" s="114">
        <v>7</v>
      </c>
      <c r="E3" s="114" t="s">
        <v>1299</v>
      </c>
      <c r="F3" s="114">
        <v>11</v>
      </c>
      <c r="G3" s="114" t="s">
        <v>1431</v>
      </c>
      <c r="H3" s="114">
        <v>5</v>
      </c>
      <c r="I3" s="114" t="s">
        <v>1437</v>
      </c>
      <c r="J3" s="114">
        <v>9</v>
      </c>
      <c r="K3" s="114" t="s">
        <v>1287</v>
      </c>
      <c r="L3" s="114">
        <v>6</v>
      </c>
    </row>
    <row r="4" spans="1:12" ht="15">
      <c r="A4" s="114" t="s">
        <v>1279</v>
      </c>
      <c r="B4" s="114">
        <v>0</v>
      </c>
      <c r="C4" s="114" t="s">
        <v>1421</v>
      </c>
      <c r="D4" s="114">
        <v>6</v>
      </c>
      <c r="E4" s="114" t="s">
        <v>1427</v>
      </c>
      <c r="F4" s="114">
        <v>9</v>
      </c>
      <c r="G4" s="114" t="s">
        <v>1432</v>
      </c>
      <c r="H4" s="114">
        <v>4</v>
      </c>
      <c r="I4" s="114" t="s">
        <v>1292</v>
      </c>
      <c r="J4" s="114">
        <v>6</v>
      </c>
      <c r="K4" s="114" t="s">
        <v>1442</v>
      </c>
      <c r="L4" s="114">
        <v>5</v>
      </c>
    </row>
    <row r="5" spans="1:12" ht="15">
      <c r="A5" s="114" t="s">
        <v>1280</v>
      </c>
      <c r="B5" s="114">
        <v>3834</v>
      </c>
      <c r="C5" s="114" t="s">
        <v>1286</v>
      </c>
      <c r="D5" s="114">
        <v>6</v>
      </c>
      <c r="E5" s="114" t="s">
        <v>1303</v>
      </c>
      <c r="F5" s="114">
        <v>9</v>
      </c>
      <c r="G5" s="114" t="s">
        <v>1433</v>
      </c>
      <c r="H5" s="114">
        <v>3</v>
      </c>
      <c r="I5" s="114" t="s">
        <v>1438</v>
      </c>
      <c r="J5" s="114">
        <v>6</v>
      </c>
      <c r="K5" s="114" t="s">
        <v>1443</v>
      </c>
      <c r="L5" s="114">
        <v>4</v>
      </c>
    </row>
    <row r="6" spans="1:12" ht="15">
      <c r="A6" s="114" t="s">
        <v>1281</v>
      </c>
      <c r="B6" s="114">
        <v>3987</v>
      </c>
      <c r="C6" s="114" t="s">
        <v>1538</v>
      </c>
      <c r="D6" s="114">
        <v>6</v>
      </c>
      <c r="E6" s="114" t="s">
        <v>1428</v>
      </c>
      <c r="F6" s="114">
        <v>5</v>
      </c>
      <c r="G6" s="114" t="s">
        <v>1358</v>
      </c>
      <c r="H6" s="114">
        <v>3</v>
      </c>
      <c r="I6" s="114" t="s">
        <v>1355</v>
      </c>
      <c r="J6" s="114">
        <v>6</v>
      </c>
      <c r="K6" s="114" t="s">
        <v>1444</v>
      </c>
      <c r="L6" s="114">
        <v>4</v>
      </c>
    </row>
    <row r="7" spans="1:12" ht="15">
      <c r="A7" s="114" t="s">
        <v>1299</v>
      </c>
      <c r="B7" s="114">
        <v>20</v>
      </c>
      <c r="C7" s="114" t="s">
        <v>1302</v>
      </c>
      <c r="D7" s="114">
        <v>6</v>
      </c>
      <c r="E7" s="114" t="s">
        <v>1539</v>
      </c>
      <c r="F7" s="114">
        <v>5</v>
      </c>
      <c r="G7" s="114" t="s">
        <v>1434</v>
      </c>
      <c r="H7" s="114">
        <v>3</v>
      </c>
      <c r="I7" s="114" t="s">
        <v>1439</v>
      </c>
      <c r="J7" s="114">
        <v>5</v>
      </c>
      <c r="K7" s="114" t="s">
        <v>1445</v>
      </c>
      <c r="L7" s="114">
        <v>4</v>
      </c>
    </row>
    <row r="8" spans="1:12" ht="15">
      <c r="A8" s="114" t="s">
        <v>1303</v>
      </c>
      <c r="B8" s="114">
        <v>15</v>
      </c>
      <c r="C8" s="114" t="s">
        <v>1317</v>
      </c>
      <c r="D8" s="114">
        <v>5</v>
      </c>
      <c r="E8" s="114" t="s">
        <v>1540</v>
      </c>
      <c r="F8" s="114">
        <v>5</v>
      </c>
      <c r="G8" s="114" t="s">
        <v>1541</v>
      </c>
      <c r="H8" s="114">
        <v>2</v>
      </c>
      <c r="I8" s="114" t="s">
        <v>1293</v>
      </c>
      <c r="J8" s="114">
        <v>4</v>
      </c>
      <c r="K8" s="114" t="s">
        <v>1305</v>
      </c>
      <c r="L8" s="114">
        <v>4</v>
      </c>
    </row>
    <row r="9" spans="1:12" ht="15">
      <c r="A9" s="114" t="s">
        <v>1421</v>
      </c>
      <c r="B9" s="114">
        <v>14</v>
      </c>
      <c r="C9" s="114" t="s">
        <v>1287</v>
      </c>
      <c r="D9" s="114">
        <v>5</v>
      </c>
      <c r="E9" s="114" t="s">
        <v>1359</v>
      </c>
      <c r="F9" s="114">
        <v>5</v>
      </c>
      <c r="G9" s="114" t="s">
        <v>1542</v>
      </c>
      <c r="H9" s="114">
        <v>2</v>
      </c>
      <c r="I9" s="114" t="s">
        <v>1356</v>
      </c>
      <c r="J9" s="114">
        <v>4</v>
      </c>
      <c r="K9" s="114" t="s">
        <v>1446</v>
      </c>
      <c r="L9" s="114">
        <v>3</v>
      </c>
    </row>
    <row r="10" spans="1:12" ht="15">
      <c r="A10" s="114" t="s">
        <v>1319</v>
      </c>
      <c r="B10" s="114">
        <v>14</v>
      </c>
      <c r="C10" s="114" t="s">
        <v>1303</v>
      </c>
      <c r="D10" s="114">
        <v>5</v>
      </c>
      <c r="E10" s="114" t="s">
        <v>1421</v>
      </c>
      <c r="F10" s="114">
        <v>4</v>
      </c>
      <c r="G10" s="114" t="s">
        <v>1543</v>
      </c>
      <c r="H10" s="114">
        <v>2</v>
      </c>
      <c r="I10" s="114" t="s">
        <v>1325</v>
      </c>
      <c r="J10" s="114">
        <v>4</v>
      </c>
      <c r="K10" s="114" t="s">
        <v>1447</v>
      </c>
      <c r="L10" s="114">
        <v>3</v>
      </c>
    </row>
    <row r="11" spans="1:12" ht="15">
      <c r="A11" s="114" t="s">
        <v>1287</v>
      </c>
      <c r="B11" s="114">
        <v>13</v>
      </c>
      <c r="C11" s="114" t="s">
        <v>1282</v>
      </c>
      <c r="D11" s="114">
        <v>4</v>
      </c>
      <c r="E11" s="114" t="s">
        <v>1297</v>
      </c>
      <c r="F11" s="114">
        <v>4</v>
      </c>
      <c r="G11" s="114" t="s">
        <v>1544</v>
      </c>
      <c r="H11" s="114">
        <v>2</v>
      </c>
      <c r="I11" s="114" t="s">
        <v>1324</v>
      </c>
      <c r="J11" s="114">
        <v>3</v>
      </c>
      <c r="K11" s="114" t="s">
        <v>1421</v>
      </c>
      <c r="L11" s="114">
        <v>3</v>
      </c>
    </row>
    <row r="14" spans="1:12" ht="15" customHeight="1">
      <c r="A14" s="13" t="s">
        <v>1452</v>
      </c>
      <c r="B14" s="13" t="s">
        <v>1422</v>
      </c>
      <c r="C14" s="13" t="s">
        <v>1462</v>
      </c>
      <c r="D14" s="13" t="s">
        <v>1425</v>
      </c>
      <c r="E14" s="13" t="s">
        <v>1468</v>
      </c>
      <c r="F14" s="13" t="s">
        <v>1430</v>
      </c>
      <c r="G14" s="13" t="s">
        <v>1475</v>
      </c>
      <c r="H14" s="13" t="s">
        <v>1436</v>
      </c>
      <c r="I14" s="13" t="s">
        <v>1477</v>
      </c>
      <c r="J14" s="13" t="s">
        <v>1441</v>
      </c>
      <c r="K14" s="13" t="s">
        <v>1488</v>
      </c>
      <c r="L14" s="13" t="s">
        <v>1448</v>
      </c>
    </row>
    <row r="15" spans="1:12" ht="15">
      <c r="A15" s="114" t="s">
        <v>1453</v>
      </c>
      <c r="B15" s="114">
        <v>9</v>
      </c>
      <c r="C15" s="114" t="s">
        <v>1453</v>
      </c>
      <c r="D15" s="114">
        <v>6</v>
      </c>
      <c r="E15" s="114" t="s">
        <v>1459</v>
      </c>
      <c r="F15" s="114">
        <v>4</v>
      </c>
      <c r="G15" s="114" t="s">
        <v>1476</v>
      </c>
      <c r="H15" s="114">
        <v>2</v>
      </c>
      <c r="I15" s="114" t="s">
        <v>1478</v>
      </c>
      <c r="J15" s="114">
        <v>3</v>
      </c>
      <c r="K15" s="114" t="s">
        <v>1454</v>
      </c>
      <c r="L15" s="114">
        <v>3</v>
      </c>
    </row>
    <row r="16" spans="1:12" ht="15">
      <c r="A16" s="114" t="s">
        <v>1454</v>
      </c>
      <c r="B16" s="114">
        <v>6</v>
      </c>
      <c r="C16" s="114" t="s">
        <v>1457</v>
      </c>
      <c r="D16" s="114">
        <v>3</v>
      </c>
      <c r="E16" s="114" t="s">
        <v>1469</v>
      </c>
      <c r="F16" s="114">
        <v>3</v>
      </c>
      <c r="G16" s="114"/>
      <c r="H16" s="114"/>
      <c r="I16" s="114" t="s">
        <v>1479</v>
      </c>
      <c r="J16" s="114">
        <v>3</v>
      </c>
      <c r="K16" s="114" t="s">
        <v>1456</v>
      </c>
      <c r="L16" s="114">
        <v>2</v>
      </c>
    </row>
    <row r="17" spans="1:12" ht="15">
      <c r="A17" s="114" t="s">
        <v>1455</v>
      </c>
      <c r="B17" s="114">
        <v>5</v>
      </c>
      <c r="C17" s="114" t="s">
        <v>1463</v>
      </c>
      <c r="D17" s="114">
        <v>3</v>
      </c>
      <c r="E17" s="114" t="s">
        <v>1453</v>
      </c>
      <c r="F17" s="114">
        <v>3</v>
      </c>
      <c r="G17" s="114"/>
      <c r="H17" s="114"/>
      <c r="I17" s="114" t="s">
        <v>1480</v>
      </c>
      <c r="J17" s="114">
        <v>2</v>
      </c>
      <c r="K17" s="114" t="s">
        <v>1455</v>
      </c>
      <c r="L17" s="114">
        <v>2</v>
      </c>
    </row>
    <row r="18" spans="1:12" ht="15">
      <c r="A18" s="114" t="s">
        <v>1456</v>
      </c>
      <c r="B18" s="114">
        <v>4</v>
      </c>
      <c r="C18" s="114" t="s">
        <v>1458</v>
      </c>
      <c r="D18" s="114">
        <v>3</v>
      </c>
      <c r="E18" s="114" t="s">
        <v>1455</v>
      </c>
      <c r="F18" s="114">
        <v>2</v>
      </c>
      <c r="G18" s="114"/>
      <c r="H18" s="114"/>
      <c r="I18" s="114" t="s">
        <v>1481</v>
      </c>
      <c r="J18" s="114">
        <v>2</v>
      </c>
      <c r="K18" s="114" t="s">
        <v>1489</v>
      </c>
      <c r="L18" s="114">
        <v>2</v>
      </c>
    </row>
    <row r="19" spans="1:12" ht="15">
      <c r="A19" s="114" t="s">
        <v>1457</v>
      </c>
      <c r="B19" s="114">
        <v>4</v>
      </c>
      <c r="C19" s="114" t="s">
        <v>1464</v>
      </c>
      <c r="D19" s="114">
        <v>3</v>
      </c>
      <c r="E19" s="114" t="s">
        <v>1470</v>
      </c>
      <c r="F19" s="114">
        <v>2</v>
      </c>
      <c r="G19" s="114"/>
      <c r="H19" s="114"/>
      <c r="I19" s="114" t="s">
        <v>1482</v>
      </c>
      <c r="J19" s="114">
        <v>2</v>
      </c>
      <c r="K19" s="114" t="s">
        <v>1490</v>
      </c>
      <c r="L19" s="114">
        <v>2</v>
      </c>
    </row>
    <row r="20" spans="1:12" ht="15">
      <c r="A20" s="114" t="s">
        <v>1458</v>
      </c>
      <c r="B20" s="114">
        <v>4</v>
      </c>
      <c r="C20" s="114" t="s">
        <v>1461</v>
      </c>
      <c r="D20" s="114">
        <v>2</v>
      </c>
      <c r="E20" s="114" t="s">
        <v>1471</v>
      </c>
      <c r="F20" s="114">
        <v>2</v>
      </c>
      <c r="G20" s="114"/>
      <c r="H20" s="114"/>
      <c r="I20" s="114" t="s">
        <v>1483</v>
      </c>
      <c r="J20" s="114">
        <v>2</v>
      </c>
      <c r="K20" s="114" t="s">
        <v>1491</v>
      </c>
      <c r="L20" s="114">
        <v>2</v>
      </c>
    </row>
    <row r="21" spans="1:12" ht="15">
      <c r="A21" s="114" t="s">
        <v>1459</v>
      </c>
      <c r="B21" s="114">
        <v>4</v>
      </c>
      <c r="C21" s="114" t="s">
        <v>1465</v>
      </c>
      <c r="D21" s="114">
        <v>2</v>
      </c>
      <c r="E21" s="114" t="s">
        <v>1472</v>
      </c>
      <c r="F21" s="114">
        <v>2</v>
      </c>
      <c r="G21" s="114"/>
      <c r="H21" s="114"/>
      <c r="I21" s="114" t="s">
        <v>1484</v>
      </c>
      <c r="J21" s="114">
        <v>2</v>
      </c>
      <c r="K21" s="114" t="s">
        <v>1492</v>
      </c>
      <c r="L21" s="114">
        <v>2</v>
      </c>
    </row>
    <row r="22" spans="1:12" ht="15">
      <c r="A22" s="114" t="s">
        <v>1460</v>
      </c>
      <c r="B22" s="114">
        <v>3</v>
      </c>
      <c r="C22" s="114" t="s">
        <v>1466</v>
      </c>
      <c r="D22" s="114">
        <v>2</v>
      </c>
      <c r="E22" s="114" t="s">
        <v>1473</v>
      </c>
      <c r="F22" s="114">
        <v>2</v>
      </c>
      <c r="G22" s="114"/>
      <c r="H22" s="114"/>
      <c r="I22" s="114" t="s">
        <v>1485</v>
      </c>
      <c r="J22" s="114">
        <v>2</v>
      </c>
      <c r="K22" s="114" t="s">
        <v>1493</v>
      </c>
      <c r="L22" s="114">
        <v>2</v>
      </c>
    </row>
    <row r="23" spans="1:12" ht="15">
      <c r="A23" s="114" t="s">
        <v>1461</v>
      </c>
      <c r="B23" s="114">
        <v>3</v>
      </c>
      <c r="C23" s="114" t="s">
        <v>1467</v>
      </c>
      <c r="D23" s="114">
        <v>2</v>
      </c>
      <c r="E23" s="114" t="s">
        <v>1474</v>
      </c>
      <c r="F23" s="114">
        <v>2</v>
      </c>
      <c r="G23" s="114"/>
      <c r="H23" s="114"/>
      <c r="I23" s="114" t="s">
        <v>1486</v>
      </c>
      <c r="J23" s="114">
        <v>2</v>
      </c>
      <c r="K23" s="114"/>
      <c r="L23" s="114"/>
    </row>
    <row r="24" spans="1:12" ht="15">
      <c r="A24" s="114" t="s">
        <v>1463</v>
      </c>
      <c r="B24" s="114">
        <v>3</v>
      </c>
      <c r="C24" s="114" t="s">
        <v>1548</v>
      </c>
      <c r="D24" s="114">
        <v>2</v>
      </c>
      <c r="E24" s="114" t="s">
        <v>1549</v>
      </c>
      <c r="F24" s="114">
        <v>2</v>
      </c>
      <c r="G24" s="114"/>
      <c r="H24" s="114"/>
      <c r="I24" s="114" t="s">
        <v>1487</v>
      </c>
      <c r="J24" s="114">
        <v>2</v>
      </c>
      <c r="K24" s="114"/>
      <c r="L24" s="114"/>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83"/>
  <sheetViews>
    <sheetView workbookViewId="0" topLeftCell="A1">
      <pane xSplit="1" ySplit="2" topLeftCell="B67"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7109375" style="0" bestFit="1" customWidth="1"/>
    <col min="119" max="119" width="21.7109375" style="0" bestFit="1" customWidth="1"/>
    <col min="120" max="120" width="27.421875" style="0" bestFit="1" customWidth="1"/>
    <col min="121" max="121" width="22.57421875" style="0" bestFit="1" customWidth="1"/>
    <col min="122" max="122" width="28.421875" style="0" bestFit="1" customWidth="1"/>
    <col min="123" max="123" width="34.7109375" style="0" bestFit="1" customWidth="1"/>
    <col min="124" max="124" width="38.00390625" style="0" bestFit="1" customWidth="1"/>
    <col min="125" max="125" width="18.57421875" style="0" bestFit="1" customWidth="1"/>
    <col min="126" max="126" width="22.28125" style="0" bestFit="1" customWidth="1"/>
    <col min="127" max="127" width="17.42187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13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305</v>
      </c>
      <c r="AU2" s="13" t="s">
        <v>306</v>
      </c>
      <c r="AV2" s="13" t="s">
        <v>307</v>
      </c>
      <c r="AW2" s="13" t="s">
        <v>308</v>
      </c>
      <c r="AX2" s="13" t="s">
        <v>309</v>
      </c>
      <c r="AY2" s="13" t="s">
        <v>310</v>
      </c>
      <c r="AZ2" s="13" t="s">
        <v>311</v>
      </c>
      <c r="BA2" s="13" t="s">
        <v>312</v>
      </c>
      <c r="BB2" s="13" t="s">
        <v>313</v>
      </c>
      <c r="BC2" s="13" t="s">
        <v>314</v>
      </c>
      <c r="BD2" s="13" t="s">
        <v>315</v>
      </c>
      <c r="BE2" s="13" t="s">
        <v>316</v>
      </c>
      <c r="BF2" s="13" t="s">
        <v>317</v>
      </c>
      <c r="BG2" s="13" t="s">
        <v>318</v>
      </c>
      <c r="BH2" s="13" t="s">
        <v>319</v>
      </c>
      <c r="BI2" s="13" t="s">
        <v>320</v>
      </c>
      <c r="BJ2" s="13" t="s">
        <v>321</v>
      </c>
      <c r="BK2" s="13" t="s">
        <v>322</v>
      </c>
      <c r="BL2" s="13" t="s">
        <v>323</v>
      </c>
      <c r="BM2" s="13" t="s">
        <v>324</v>
      </c>
      <c r="BN2" s="13" t="s">
        <v>325</v>
      </c>
      <c r="BO2" s="13" t="s">
        <v>326</v>
      </c>
      <c r="BP2" s="13" t="s">
        <v>327</v>
      </c>
      <c r="BQ2" s="13" t="s">
        <v>328</v>
      </c>
      <c r="BR2" s="13" t="s">
        <v>329</v>
      </c>
      <c r="BS2" s="13" t="s">
        <v>330</v>
      </c>
      <c r="BT2" s="13" t="s">
        <v>331</v>
      </c>
      <c r="BU2" s="13" t="s">
        <v>332</v>
      </c>
      <c r="BV2" s="13" t="s">
        <v>333</v>
      </c>
      <c r="BW2" s="13" t="s">
        <v>334</v>
      </c>
      <c r="BX2" s="13" t="s">
        <v>335</v>
      </c>
      <c r="BY2" s="13" t="s">
        <v>336</v>
      </c>
      <c r="BZ2" s="13" t="s">
        <v>337</v>
      </c>
      <c r="CA2" s="13" t="s">
        <v>338</v>
      </c>
      <c r="CB2" s="13" t="s">
        <v>339</v>
      </c>
      <c r="CC2" s="13" t="s">
        <v>340</v>
      </c>
      <c r="CD2" s="13" t="s">
        <v>341</v>
      </c>
      <c r="CE2" s="13" t="s">
        <v>342</v>
      </c>
      <c r="CF2" s="13" t="s">
        <v>343</v>
      </c>
      <c r="CG2" s="13" t="s">
        <v>344</v>
      </c>
      <c r="CH2" s="13" t="s">
        <v>345</v>
      </c>
      <c r="CI2" s="13" t="s">
        <v>346</v>
      </c>
      <c r="CJ2" s="13" t="s">
        <v>347</v>
      </c>
      <c r="CK2" s="13" t="s">
        <v>348</v>
      </c>
      <c r="CL2" s="13" t="s">
        <v>349</v>
      </c>
      <c r="CM2" s="13" t="s">
        <v>350</v>
      </c>
      <c r="CN2" s="13" t="s">
        <v>351</v>
      </c>
      <c r="CO2" s="13" t="s">
        <v>352</v>
      </c>
      <c r="CP2" s="13" t="s">
        <v>353</v>
      </c>
      <c r="CQ2" s="13" t="s">
        <v>354</v>
      </c>
      <c r="CR2" s="13" t="s">
        <v>355</v>
      </c>
      <c r="CS2" s="13" t="s">
        <v>356</v>
      </c>
      <c r="CT2" s="13" t="s">
        <v>357</v>
      </c>
      <c r="CU2" s="13" t="s">
        <v>358</v>
      </c>
      <c r="CV2" s="13" t="s">
        <v>359</v>
      </c>
      <c r="CW2" s="13" t="s">
        <v>360</v>
      </c>
      <c r="CX2" s="13" t="s">
        <v>361</v>
      </c>
      <c r="CY2" s="13" t="s">
        <v>362</v>
      </c>
      <c r="CZ2" s="13" t="s">
        <v>363</v>
      </c>
      <c r="DA2" s="13" t="s">
        <v>364</v>
      </c>
      <c r="DB2" s="13" t="s">
        <v>365</v>
      </c>
      <c r="DC2" s="13" t="s">
        <v>366</v>
      </c>
      <c r="DD2" s="13" t="s">
        <v>367</v>
      </c>
      <c r="DE2" s="13" t="s">
        <v>368</v>
      </c>
      <c r="DF2" s="13" t="s">
        <v>369</v>
      </c>
      <c r="DG2" s="13" t="s">
        <v>370</v>
      </c>
      <c r="DH2" s="13" t="s">
        <v>371</v>
      </c>
      <c r="DI2" s="13" t="s">
        <v>372</v>
      </c>
      <c r="DJ2" s="13" t="s">
        <v>373</v>
      </c>
      <c r="DK2" s="13" t="s">
        <v>374</v>
      </c>
      <c r="DL2" s="13" t="s">
        <v>375</v>
      </c>
      <c r="DM2" s="13" t="s">
        <v>376</v>
      </c>
      <c r="DN2" s="13" t="s">
        <v>1265</v>
      </c>
      <c r="DO2" s="120" t="s">
        <v>1408</v>
      </c>
      <c r="DP2" s="120" t="s">
        <v>1409</v>
      </c>
      <c r="DQ2" s="120" t="s">
        <v>1410</v>
      </c>
      <c r="DR2" s="120" t="s">
        <v>1411</v>
      </c>
      <c r="DS2" s="120" t="s">
        <v>1412</v>
      </c>
      <c r="DT2" s="120" t="s">
        <v>1413</v>
      </c>
      <c r="DU2" s="120" t="s">
        <v>1414</v>
      </c>
      <c r="DV2" s="120" t="s">
        <v>1415</v>
      </c>
      <c r="DW2" s="120" t="s">
        <v>1417</v>
      </c>
      <c r="DX2" s="120" t="s">
        <v>1497</v>
      </c>
      <c r="DY2" s="120" t="s">
        <v>1499</v>
      </c>
      <c r="DZ2" s="120" t="s">
        <v>1500</v>
      </c>
      <c r="EA2" s="120" t="s">
        <v>1501</v>
      </c>
      <c r="EB2" s="3"/>
      <c r="EC2" s="3"/>
    </row>
    <row r="3" spans="1:133" ht="15" customHeight="1">
      <c r="A3" s="66" t="s">
        <v>202</v>
      </c>
      <c r="B3" s="67" t="s">
        <v>1504</v>
      </c>
      <c r="C3" s="67"/>
      <c r="D3" s="68">
        <v>107.58580607845923</v>
      </c>
      <c r="E3" s="70"/>
      <c r="F3" s="97" t="s">
        <v>459</v>
      </c>
      <c r="G3" s="67"/>
      <c r="H3" s="71" t="s">
        <v>202</v>
      </c>
      <c r="I3" s="72"/>
      <c r="J3" s="72"/>
      <c r="K3" s="71"/>
      <c r="L3" s="75">
        <v>13.89807414088773</v>
      </c>
      <c r="M3" s="76">
        <v>8876.837890625</v>
      </c>
      <c r="N3" s="76">
        <v>2470.33447265625</v>
      </c>
      <c r="O3" s="77"/>
      <c r="P3" s="78"/>
      <c r="Q3" s="78"/>
      <c r="R3" s="48"/>
      <c r="S3" s="48">
        <v>15</v>
      </c>
      <c r="T3" s="48">
        <v>1</v>
      </c>
      <c r="U3" s="49">
        <v>2.993839</v>
      </c>
      <c r="V3" s="49">
        <v>0.006849</v>
      </c>
      <c r="W3" s="49">
        <v>0.024139</v>
      </c>
      <c r="X3" s="49">
        <v>1.302328</v>
      </c>
      <c r="Y3" s="49">
        <v>0.5833333333333334</v>
      </c>
      <c r="Z3" s="49">
        <v>0</v>
      </c>
      <c r="AA3" s="73">
        <v>3</v>
      </c>
      <c r="AB3" s="73"/>
      <c r="AC3" s="74"/>
      <c r="AD3" s="80" t="s">
        <v>377</v>
      </c>
      <c r="AE3" s="96" t="s">
        <v>378</v>
      </c>
      <c r="AF3" s="80"/>
      <c r="AG3" s="96" t="s">
        <v>459</v>
      </c>
      <c r="AH3" s="80" t="s">
        <v>540</v>
      </c>
      <c r="AI3" s="80"/>
      <c r="AJ3" s="80"/>
      <c r="AK3" s="80"/>
      <c r="AL3" s="80"/>
      <c r="AM3" s="80"/>
      <c r="AN3" s="80"/>
      <c r="AO3" s="80"/>
      <c r="AP3" s="80"/>
      <c r="AQ3" s="80"/>
      <c r="AR3" s="80"/>
      <c r="AS3" s="80" t="s">
        <v>642</v>
      </c>
      <c r="AT3" s="80" t="s">
        <v>642</v>
      </c>
      <c r="AU3" s="80">
        <v>0</v>
      </c>
      <c r="AV3" s="80"/>
      <c r="AW3" s="80"/>
      <c r="AX3" s="80"/>
      <c r="AY3" s="96" t="s">
        <v>677</v>
      </c>
      <c r="AZ3" s="80"/>
      <c r="BA3" s="80"/>
      <c r="BB3" s="80"/>
      <c r="BC3" s="80"/>
      <c r="BD3" s="80"/>
      <c r="BE3" s="80" t="s">
        <v>808</v>
      </c>
      <c r="BF3" s="80"/>
      <c r="BG3" s="80" t="s">
        <v>809</v>
      </c>
      <c r="BH3" s="80">
        <v>5349</v>
      </c>
      <c r="BI3" s="80"/>
      <c r="BJ3" s="80"/>
      <c r="BK3" s="80"/>
      <c r="BL3" s="80"/>
      <c r="BM3" s="80"/>
      <c r="BN3" s="80"/>
      <c r="BO3" s="80" t="s">
        <v>888</v>
      </c>
      <c r="BP3" s="80" t="b">
        <v>0</v>
      </c>
      <c r="BQ3" s="80"/>
      <c r="BR3" s="80"/>
      <c r="BS3" s="80"/>
      <c r="BT3" s="80" t="b">
        <v>0</v>
      </c>
      <c r="BU3" s="80" t="b">
        <v>0</v>
      </c>
      <c r="BV3" s="80"/>
      <c r="BW3" s="80" t="b">
        <v>0</v>
      </c>
      <c r="BX3" s="80" t="b">
        <v>0</v>
      </c>
      <c r="BY3" s="96" t="s">
        <v>903</v>
      </c>
      <c r="BZ3" s="80"/>
      <c r="CA3" s="80"/>
      <c r="CB3" s="80"/>
      <c r="CC3" s="80"/>
      <c r="CD3" s="80" t="s">
        <v>1004</v>
      </c>
      <c r="CE3" s="80"/>
      <c r="CF3" s="80">
        <v>0</v>
      </c>
      <c r="CG3" s="80"/>
      <c r="CH3" s="80" t="s">
        <v>1090</v>
      </c>
      <c r="CI3" s="80"/>
      <c r="CJ3" s="80"/>
      <c r="CK3" s="80"/>
      <c r="CL3" s="80"/>
      <c r="CM3" s="80"/>
      <c r="CN3" s="80"/>
      <c r="CO3" s="80"/>
      <c r="CP3" s="80"/>
      <c r="CQ3" s="80"/>
      <c r="CR3" s="80"/>
      <c r="CS3" s="80"/>
      <c r="CT3" s="80"/>
      <c r="CU3" s="80"/>
      <c r="CV3" s="80"/>
      <c r="CW3" s="80"/>
      <c r="CX3" s="80"/>
      <c r="CY3" s="80"/>
      <c r="CZ3" s="80"/>
      <c r="DA3" s="80"/>
      <c r="DB3" s="80"/>
      <c r="DC3" s="80"/>
      <c r="DD3" s="80"/>
      <c r="DE3" s="80" t="s">
        <v>1161</v>
      </c>
      <c r="DF3" s="80"/>
      <c r="DG3" s="80">
        <v>4</v>
      </c>
      <c r="DH3" s="80" t="s">
        <v>202</v>
      </c>
      <c r="DI3" s="80" t="s">
        <v>1178</v>
      </c>
      <c r="DJ3" s="96" t="s">
        <v>1180</v>
      </c>
      <c r="DK3" s="80">
        <v>0</v>
      </c>
      <c r="DL3" s="80"/>
      <c r="DM3" s="80"/>
      <c r="DN3" s="80" t="str">
        <f>REPLACE(INDEX(GroupVertices[Group],MATCH(Vertices[[#This Row],[Vertex]],GroupVertices[Vertex],0)),1,1,"")</f>
        <v>5</v>
      </c>
      <c r="DO3" s="48">
        <v>0</v>
      </c>
      <c r="DP3" s="49">
        <v>0</v>
      </c>
      <c r="DQ3" s="48">
        <v>0</v>
      </c>
      <c r="DR3" s="49">
        <v>0</v>
      </c>
      <c r="DS3" s="48">
        <v>0</v>
      </c>
      <c r="DT3" s="49">
        <v>0</v>
      </c>
      <c r="DU3" s="48">
        <v>14</v>
      </c>
      <c r="DV3" s="49">
        <v>100</v>
      </c>
      <c r="DW3" s="48">
        <v>14</v>
      </c>
      <c r="DX3" s="121" t="s">
        <v>1498</v>
      </c>
      <c r="DY3" s="121" t="s">
        <v>1498</v>
      </c>
      <c r="DZ3" s="121" t="s">
        <v>1498</v>
      </c>
      <c r="EA3" s="121" t="s">
        <v>1498</v>
      </c>
      <c r="EB3" s="3"/>
      <c r="EC3" s="3"/>
    </row>
    <row r="4" spans="1:136" ht="15" customHeight="1">
      <c r="A4" s="66" t="s">
        <v>235</v>
      </c>
      <c r="B4" s="67" t="s">
        <v>1504</v>
      </c>
      <c r="C4" s="67"/>
      <c r="D4" s="68">
        <v>800</v>
      </c>
      <c r="E4" s="70"/>
      <c r="F4" s="97" t="s">
        <v>460</v>
      </c>
      <c r="G4" s="67"/>
      <c r="H4" s="71" t="s">
        <v>235</v>
      </c>
      <c r="I4" s="72"/>
      <c r="J4" s="72"/>
      <c r="K4" s="50" t="s">
        <v>747</v>
      </c>
      <c r="L4" s="75">
        <v>9999</v>
      </c>
      <c r="M4" s="76">
        <v>2551.112060546875</v>
      </c>
      <c r="N4" s="76">
        <v>2370.51220703125</v>
      </c>
      <c r="O4" s="77"/>
      <c r="P4" s="78"/>
      <c r="Q4" s="78"/>
      <c r="R4" s="82"/>
      <c r="S4" s="48">
        <v>27</v>
      </c>
      <c r="T4" s="48">
        <v>43</v>
      </c>
      <c r="U4" s="49">
        <v>2320.687724</v>
      </c>
      <c r="V4" s="49">
        <v>0.009709</v>
      </c>
      <c r="W4" s="49">
        <v>0.04322</v>
      </c>
      <c r="X4" s="49">
        <v>6.164624</v>
      </c>
      <c r="Y4" s="49">
        <v>0.10275689223057644</v>
      </c>
      <c r="Z4" s="49">
        <v>0.22807017543859648</v>
      </c>
      <c r="AA4" s="73">
        <v>4</v>
      </c>
      <c r="AB4" s="73"/>
      <c r="AC4" s="74"/>
      <c r="AD4" s="80" t="s">
        <v>377</v>
      </c>
      <c r="AE4" s="96" t="s">
        <v>379</v>
      </c>
      <c r="AF4" s="80"/>
      <c r="AG4" s="96" t="s">
        <v>460</v>
      </c>
      <c r="AH4" s="80" t="s">
        <v>541</v>
      </c>
      <c r="AI4" s="80"/>
      <c r="AJ4" s="80"/>
      <c r="AK4" s="80"/>
      <c r="AL4" s="80"/>
      <c r="AM4" s="80"/>
      <c r="AN4" s="80"/>
      <c r="AO4" s="80"/>
      <c r="AP4" s="80"/>
      <c r="AQ4" s="80"/>
      <c r="AR4" s="80"/>
      <c r="AS4" s="80" t="s">
        <v>643</v>
      </c>
      <c r="AT4" s="80" t="s">
        <v>643</v>
      </c>
      <c r="AU4" s="80">
        <v>0</v>
      </c>
      <c r="AV4" s="80" t="s">
        <v>671</v>
      </c>
      <c r="AW4" s="80"/>
      <c r="AX4" s="80"/>
      <c r="AY4" s="96" t="s">
        <v>678</v>
      </c>
      <c r="AZ4" s="80"/>
      <c r="BA4" s="80"/>
      <c r="BB4" s="80" t="s">
        <v>747</v>
      </c>
      <c r="BC4" s="80"/>
      <c r="BD4" s="80"/>
      <c r="BE4" s="80" t="s">
        <v>808</v>
      </c>
      <c r="BF4" s="80"/>
      <c r="BG4" s="80" t="s">
        <v>810</v>
      </c>
      <c r="BH4" s="80">
        <v>1062201</v>
      </c>
      <c r="BI4" s="80"/>
      <c r="BJ4" s="80"/>
      <c r="BK4" s="80"/>
      <c r="BL4" s="80"/>
      <c r="BM4" s="80"/>
      <c r="BN4" s="80"/>
      <c r="BO4" s="80"/>
      <c r="BP4" s="80" t="b">
        <v>0</v>
      </c>
      <c r="BQ4" s="80"/>
      <c r="BR4" s="80"/>
      <c r="BS4" s="80"/>
      <c r="BT4" s="80" t="b">
        <v>0</v>
      </c>
      <c r="BU4" s="80" t="b">
        <v>0</v>
      </c>
      <c r="BV4" s="80"/>
      <c r="BW4" s="80" t="b">
        <v>0</v>
      </c>
      <c r="BX4" s="80" t="b">
        <v>1</v>
      </c>
      <c r="BY4" s="96" t="s">
        <v>904</v>
      </c>
      <c r="BZ4" s="80"/>
      <c r="CA4" s="80"/>
      <c r="CB4" s="80"/>
      <c r="CC4" s="80"/>
      <c r="CD4" s="80" t="s">
        <v>1005</v>
      </c>
      <c r="CE4" s="80" t="s">
        <v>1020</v>
      </c>
      <c r="CF4" s="80">
        <v>0</v>
      </c>
      <c r="CG4" s="80"/>
      <c r="CH4" s="80" t="s">
        <v>1090</v>
      </c>
      <c r="CI4" s="80"/>
      <c r="CJ4" s="80"/>
      <c r="CK4" s="80"/>
      <c r="CL4" s="80"/>
      <c r="CM4" s="80"/>
      <c r="CN4" s="80"/>
      <c r="CO4" s="80"/>
      <c r="CP4" s="80"/>
      <c r="CQ4" s="80"/>
      <c r="CR4" s="80"/>
      <c r="CS4" s="80" t="s">
        <v>1115</v>
      </c>
      <c r="CT4" s="80"/>
      <c r="CU4" s="80"/>
      <c r="CV4" s="80"/>
      <c r="CW4" s="80"/>
      <c r="CX4" s="80"/>
      <c r="CY4" s="80"/>
      <c r="CZ4" s="80"/>
      <c r="DA4" s="80"/>
      <c r="DB4" s="80"/>
      <c r="DC4" s="80"/>
      <c r="DD4" s="80"/>
      <c r="DE4" s="80" t="s">
        <v>323</v>
      </c>
      <c r="DF4" s="80"/>
      <c r="DG4" s="80">
        <v>7291</v>
      </c>
      <c r="DH4" s="80" t="s">
        <v>235</v>
      </c>
      <c r="DI4" s="80" t="s">
        <v>1179</v>
      </c>
      <c r="DJ4" s="96" t="s">
        <v>1180</v>
      </c>
      <c r="DK4" s="80">
        <v>0</v>
      </c>
      <c r="DL4" s="80"/>
      <c r="DM4" s="80"/>
      <c r="DN4" s="80" t="str">
        <f>REPLACE(INDEX(GroupVertices[Group],MATCH(Vertices[[#This Row],[Vertex]],GroupVertices[Vertex],0)),1,1,"")</f>
        <v>2</v>
      </c>
      <c r="DO4" s="48">
        <v>0</v>
      </c>
      <c r="DP4" s="49">
        <v>0</v>
      </c>
      <c r="DQ4" s="48">
        <v>0</v>
      </c>
      <c r="DR4" s="49">
        <v>0</v>
      </c>
      <c r="DS4" s="48">
        <v>0</v>
      </c>
      <c r="DT4" s="49">
        <v>0</v>
      </c>
      <c r="DU4" s="48">
        <v>12</v>
      </c>
      <c r="DV4" s="49">
        <v>100</v>
      </c>
      <c r="DW4" s="48">
        <v>12</v>
      </c>
      <c r="DX4" s="121" t="s">
        <v>1498</v>
      </c>
      <c r="DY4" s="121" t="s">
        <v>1498</v>
      </c>
      <c r="DZ4" s="121" t="s">
        <v>1498</v>
      </c>
      <c r="EA4" s="121" t="s">
        <v>1498</v>
      </c>
      <c r="EB4" s="2"/>
      <c r="EC4" s="3"/>
      <c r="ED4" s="3"/>
      <c r="EE4" s="3"/>
      <c r="EF4" s="3"/>
    </row>
    <row r="5" spans="1:136" ht="15" customHeight="1">
      <c r="A5" s="66" t="s">
        <v>203</v>
      </c>
      <c r="B5" s="67" t="s">
        <v>1504</v>
      </c>
      <c r="C5" s="67"/>
      <c r="D5" s="68">
        <v>100</v>
      </c>
      <c r="E5" s="70"/>
      <c r="F5" s="97" t="s">
        <v>461</v>
      </c>
      <c r="G5" s="67"/>
      <c r="H5" s="71" t="s">
        <v>203</v>
      </c>
      <c r="I5" s="72"/>
      <c r="J5" s="72"/>
      <c r="K5" s="71" t="s">
        <v>748</v>
      </c>
      <c r="L5" s="75">
        <v>1</v>
      </c>
      <c r="M5" s="76">
        <v>9164.890625</v>
      </c>
      <c r="N5" s="76">
        <v>401.5006408691406</v>
      </c>
      <c r="O5" s="77"/>
      <c r="P5" s="78"/>
      <c r="Q5" s="78"/>
      <c r="R5" s="82"/>
      <c r="S5" s="48">
        <v>13</v>
      </c>
      <c r="T5" s="48">
        <v>2</v>
      </c>
      <c r="U5" s="49">
        <v>0</v>
      </c>
      <c r="V5" s="49">
        <v>0.006803</v>
      </c>
      <c r="W5" s="49">
        <v>0.023072</v>
      </c>
      <c r="X5" s="49">
        <v>1.231388</v>
      </c>
      <c r="Y5" s="49">
        <v>0.6238095238095238</v>
      </c>
      <c r="Z5" s="49">
        <v>0</v>
      </c>
      <c r="AA5" s="73">
        <v>5</v>
      </c>
      <c r="AB5" s="73"/>
      <c r="AC5" s="74"/>
      <c r="AD5" s="80" t="s">
        <v>377</v>
      </c>
      <c r="AE5" s="96" t="s">
        <v>380</v>
      </c>
      <c r="AF5" s="80"/>
      <c r="AG5" s="96" t="s">
        <v>461</v>
      </c>
      <c r="AH5" s="80" t="s">
        <v>542</v>
      </c>
      <c r="AI5" s="80"/>
      <c r="AJ5" s="80"/>
      <c r="AK5" s="80"/>
      <c r="AL5" s="80"/>
      <c r="AM5" s="80"/>
      <c r="AN5" s="80"/>
      <c r="AO5" s="80"/>
      <c r="AP5" s="80"/>
      <c r="AQ5" s="80"/>
      <c r="AR5" s="80"/>
      <c r="AS5" s="80" t="s">
        <v>642</v>
      </c>
      <c r="AT5" s="80" t="s">
        <v>642</v>
      </c>
      <c r="AU5" s="80">
        <v>0</v>
      </c>
      <c r="AV5" s="80"/>
      <c r="AW5" s="80"/>
      <c r="AX5" s="80"/>
      <c r="AY5" s="96" t="s">
        <v>679</v>
      </c>
      <c r="AZ5" s="80"/>
      <c r="BA5" s="80"/>
      <c r="BB5" s="80" t="s">
        <v>748</v>
      </c>
      <c r="BC5" s="80"/>
      <c r="BD5" s="80"/>
      <c r="BE5" s="80" t="s">
        <v>808</v>
      </c>
      <c r="BF5" s="80"/>
      <c r="BG5" s="80" t="s">
        <v>811</v>
      </c>
      <c r="BH5" s="80">
        <v>11389</v>
      </c>
      <c r="BI5" s="80"/>
      <c r="BJ5" s="80"/>
      <c r="BK5" s="80"/>
      <c r="BL5" s="80"/>
      <c r="BM5" s="80"/>
      <c r="BN5" s="80"/>
      <c r="BO5" s="80" t="s">
        <v>889</v>
      </c>
      <c r="BP5" s="80" t="b">
        <v>0</v>
      </c>
      <c r="BQ5" s="80"/>
      <c r="BR5" s="80"/>
      <c r="BS5" s="80"/>
      <c r="BT5" s="80" t="b">
        <v>0</v>
      </c>
      <c r="BU5" s="80" t="b">
        <v>0</v>
      </c>
      <c r="BV5" s="80"/>
      <c r="BW5" s="80" t="b">
        <v>0</v>
      </c>
      <c r="BX5" s="80" t="b">
        <v>0</v>
      </c>
      <c r="BY5" s="96" t="s">
        <v>905</v>
      </c>
      <c r="BZ5" s="80"/>
      <c r="CA5" s="80"/>
      <c r="CB5" s="80"/>
      <c r="CC5" s="80"/>
      <c r="CD5" s="80" t="s">
        <v>1006</v>
      </c>
      <c r="CE5" s="80" t="s">
        <v>1020</v>
      </c>
      <c r="CF5" s="80">
        <v>0</v>
      </c>
      <c r="CG5" s="80"/>
      <c r="CH5" s="80" t="s">
        <v>1090</v>
      </c>
      <c r="CI5" s="80"/>
      <c r="CJ5" s="80"/>
      <c r="CK5" s="80"/>
      <c r="CL5" s="80"/>
      <c r="CM5" s="80"/>
      <c r="CN5" s="80"/>
      <c r="CO5" s="80" t="s">
        <v>1112</v>
      </c>
      <c r="CP5" s="80"/>
      <c r="CQ5" s="80"/>
      <c r="CR5" s="80"/>
      <c r="CS5" s="80"/>
      <c r="CT5" s="80"/>
      <c r="CU5" s="80"/>
      <c r="CV5" s="80"/>
      <c r="CW5" s="80"/>
      <c r="CX5" s="80"/>
      <c r="CY5" s="80"/>
      <c r="CZ5" s="80" t="s">
        <v>1123</v>
      </c>
      <c r="DA5" s="80"/>
      <c r="DB5" s="80"/>
      <c r="DC5" s="80"/>
      <c r="DD5" s="80" t="s">
        <v>1147</v>
      </c>
      <c r="DE5" s="80" t="s">
        <v>1161</v>
      </c>
      <c r="DF5" s="80"/>
      <c r="DG5" s="80">
        <v>61</v>
      </c>
      <c r="DH5" s="80" t="s">
        <v>203</v>
      </c>
      <c r="DI5" s="80" t="s">
        <v>1178</v>
      </c>
      <c r="DJ5" s="96" t="s">
        <v>1181</v>
      </c>
      <c r="DK5" s="80">
        <v>0</v>
      </c>
      <c r="DL5" s="80"/>
      <c r="DM5" s="80"/>
      <c r="DN5" s="80" t="str">
        <f>REPLACE(INDEX(GroupVertices[Group],MATCH(Vertices[[#This Row],[Vertex]],GroupVertices[Vertex],0)),1,1,"")</f>
        <v>5</v>
      </c>
      <c r="DO5" s="48">
        <v>1</v>
      </c>
      <c r="DP5" s="49">
        <v>8.333333333333334</v>
      </c>
      <c r="DQ5" s="48">
        <v>0</v>
      </c>
      <c r="DR5" s="49">
        <v>0</v>
      </c>
      <c r="DS5" s="48">
        <v>0</v>
      </c>
      <c r="DT5" s="49">
        <v>0</v>
      </c>
      <c r="DU5" s="48">
        <v>11</v>
      </c>
      <c r="DV5" s="49">
        <v>91.66666666666667</v>
      </c>
      <c r="DW5" s="48">
        <v>12</v>
      </c>
      <c r="DX5" s="121" t="s">
        <v>1498</v>
      </c>
      <c r="DY5" s="121" t="s">
        <v>1498</v>
      </c>
      <c r="DZ5" s="121" t="s">
        <v>1498</v>
      </c>
      <c r="EA5" s="121" t="s">
        <v>1498</v>
      </c>
      <c r="EB5" s="2"/>
      <c r="EC5" s="3"/>
      <c r="ED5" s="3"/>
      <c r="EE5" s="3"/>
      <c r="EF5" s="3"/>
    </row>
    <row r="6" spans="1:136" ht="15" customHeight="1">
      <c r="A6" s="66" t="s">
        <v>204</v>
      </c>
      <c r="B6" s="67" t="s">
        <v>1504</v>
      </c>
      <c r="C6" s="67"/>
      <c r="D6" s="68">
        <v>134.21112926627077</v>
      </c>
      <c r="E6" s="70"/>
      <c r="F6" s="97" t="s">
        <v>462</v>
      </c>
      <c r="G6" s="67"/>
      <c r="H6" s="71" t="s">
        <v>204</v>
      </c>
      <c r="I6" s="72"/>
      <c r="J6" s="72"/>
      <c r="K6" s="71"/>
      <c r="L6" s="75">
        <v>59.1688586757914</v>
      </c>
      <c r="M6" s="76">
        <v>3198.652099609375</v>
      </c>
      <c r="N6" s="76">
        <v>5935.84814453125</v>
      </c>
      <c r="O6" s="77"/>
      <c r="P6" s="78"/>
      <c r="Q6" s="78"/>
      <c r="R6" s="82"/>
      <c r="S6" s="48">
        <v>14</v>
      </c>
      <c r="T6" s="48">
        <v>15</v>
      </c>
      <c r="U6" s="49">
        <v>13.501876</v>
      </c>
      <c r="V6" s="49">
        <v>0.007092</v>
      </c>
      <c r="W6" s="49">
        <v>0.03</v>
      </c>
      <c r="X6" s="49">
        <v>1.664321</v>
      </c>
      <c r="Y6" s="49">
        <v>0.44047619047619047</v>
      </c>
      <c r="Z6" s="49">
        <v>0.38095238095238093</v>
      </c>
      <c r="AA6" s="73">
        <v>6</v>
      </c>
      <c r="AB6" s="73"/>
      <c r="AC6" s="74"/>
      <c r="AD6" s="80" t="s">
        <v>377</v>
      </c>
      <c r="AE6" s="96" t="s">
        <v>381</v>
      </c>
      <c r="AF6" s="80"/>
      <c r="AG6" s="96" t="s">
        <v>462</v>
      </c>
      <c r="AH6" s="80"/>
      <c r="AI6" s="80"/>
      <c r="AJ6" s="80"/>
      <c r="AK6" s="80"/>
      <c r="AL6" s="80"/>
      <c r="AM6" s="80"/>
      <c r="AN6" s="80"/>
      <c r="AO6" s="80"/>
      <c r="AP6" s="80"/>
      <c r="AQ6" s="80"/>
      <c r="AR6" s="80"/>
      <c r="AS6" s="80" t="s">
        <v>644</v>
      </c>
      <c r="AT6" s="80" t="s">
        <v>644</v>
      </c>
      <c r="AU6" s="80">
        <v>0</v>
      </c>
      <c r="AV6" s="80"/>
      <c r="AW6" s="80"/>
      <c r="AX6" s="80"/>
      <c r="AY6" s="96" t="s">
        <v>680</v>
      </c>
      <c r="AZ6" s="80"/>
      <c r="BA6" s="80"/>
      <c r="BB6" s="80"/>
      <c r="BC6" s="80"/>
      <c r="BD6" s="80"/>
      <c r="BE6" s="80" t="s">
        <v>808</v>
      </c>
      <c r="BF6" s="80"/>
      <c r="BG6" s="80" t="s">
        <v>812</v>
      </c>
      <c r="BH6" s="80">
        <v>175333</v>
      </c>
      <c r="BI6" s="80"/>
      <c r="BJ6" s="80"/>
      <c r="BK6" s="80"/>
      <c r="BL6" s="80"/>
      <c r="BM6" s="80"/>
      <c r="BN6" s="80"/>
      <c r="BO6" s="80"/>
      <c r="BP6" s="80" t="b">
        <v>0</v>
      </c>
      <c r="BQ6" s="80"/>
      <c r="BR6" s="80"/>
      <c r="BS6" s="80"/>
      <c r="BT6" s="80" t="b">
        <v>0</v>
      </c>
      <c r="BU6" s="80" t="b">
        <v>0</v>
      </c>
      <c r="BV6" s="80"/>
      <c r="BW6" s="80" t="b">
        <v>0</v>
      </c>
      <c r="BX6" s="80" t="b">
        <v>1</v>
      </c>
      <c r="BY6" s="96" t="s">
        <v>906</v>
      </c>
      <c r="BZ6" s="80"/>
      <c r="CA6" s="80"/>
      <c r="CB6" s="80"/>
      <c r="CC6" s="80"/>
      <c r="CD6" s="80" t="s">
        <v>1007</v>
      </c>
      <c r="CE6" s="80"/>
      <c r="CF6" s="80">
        <v>0</v>
      </c>
      <c r="CG6" s="80"/>
      <c r="CH6" s="80" t="s">
        <v>1090</v>
      </c>
      <c r="CI6" s="80"/>
      <c r="CJ6" s="80"/>
      <c r="CK6" s="80"/>
      <c r="CL6" s="80"/>
      <c r="CM6" s="80"/>
      <c r="CN6" s="80"/>
      <c r="CO6" s="80"/>
      <c r="CP6" s="80"/>
      <c r="CQ6" s="80"/>
      <c r="CR6" s="80"/>
      <c r="CS6" s="80"/>
      <c r="CT6" s="80"/>
      <c r="CU6" s="80"/>
      <c r="CV6" s="80"/>
      <c r="CW6" s="80"/>
      <c r="CX6" s="80"/>
      <c r="CY6" s="80"/>
      <c r="CZ6" s="80"/>
      <c r="DA6" s="80"/>
      <c r="DB6" s="80"/>
      <c r="DC6" s="80"/>
      <c r="DD6" s="80"/>
      <c r="DE6" s="80" t="s">
        <v>1161</v>
      </c>
      <c r="DF6" s="80"/>
      <c r="DG6" s="80">
        <v>5561</v>
      </c>
      <c r="DH6" s="80" t="s">
        <v>204</v>
      </c>
      <c r="DI6" s="80" t="s">
        <v>1179</v>
      </c>
      <c r="DJ6" s="96" t="s">
        <v>1182</v>
      </c>
      <c r="DK6" s="80">
        <v>0</v>
      </c>
      <c r="DL6" s="80"/>
      <c r="DM6" s="80"/>
      <c r="DN6" s="80" t="str">
        <f>REPLACE(INDEX(GroupVertices[Group],MATCH(Vertices[[#This Row],[Vertex]],GroupVertices[Vertex],0)),1,1,"")</f>
        <v>1</v>
      </c>
      <c r="DO6" s="48"/>
      <c r="DP6" s="49"/>
      <c r="DQ6" s="48"/>
      <c r="DR6" s="49"/>
      <c r="DS6" s="48"/>
      <c r="DT6" s="49"/>
      <c r="DU6" s="48"/>
      <c r="DV6" s="49"/>
      <c r="DW6" s="48"/>
      <c r="DX6" s="121" t="s">
        <v>1498</v>
      </c>
      <c r="DY6" s="121" t="s">
        <v>1498</v>
      </c>
      <c r="DZ6" s="121" t="s">
        <v>1498</v>
      </c>
      <c r="EA6" s="121" t="s">
        <v>1498</v>
      </c>
      <c r="EB6" s="2"/>
      <c r="EC6" s="3"/>
      <c r="ED6" s="3"/>
      <c r="EE6" s="3"/>
      <c r="EF6" s="3"/>
    </row>
    <row r="7" spans="1:136" ht="15" customHeight="1">
      <c r="A7" s="66" t="s">
        <v>205</v>
      </c>
      <c r="B7" s="67" t="s">
        <v>1504</v>
      </c>
      <c r="C7" s="67"/>
      <c r="D7" s="68">
        <v>800</v>
      </c>
      <c r="E7" s="70"/>
      <c r="F7" s="97" t="s">
        <v>463</v>
      </c>
      <c r="G7" s="67"/>
      <c r="H7" s="71" t="s">
        <v>205</v>
      </c>
      <c r="I7" s="72"/>
      <c r="J7" s="72"/>
      <c r="K7" s="50" t="s">
        <v>749</v>
      </c>
      <c r="L7" s="75">
        <v>3892.6589898012494</v>
      </c>
      <c r="M7" s="76">
        <v>8002.6259765625</v>
      </c>
      <c r="N7" s="76">
        <v>7003.02099609375</v>
      </c>
      <c r="O7" s="77"/>
      <c r="P7" s="78"/>
      <c r="Q7" s="78"/>
      <c r="R7" s="82"/>
      <c r="S7" s="48">
        <v>18</v>
      </c>
      <c r="T7" s="48">
        <v>19</v>
      </c>
      <c r="U7" s="49">
        <v>903.313187</v>
      </c>
      <c r="V7" s="49">
        <v>0.007692</v>
      </c>
      <c r="W7" s="49">
        <v>0.031862</v>
      </c>
      <c r="X7" s="49">
        <v>2.999514</v>
      </c>
      <c r="Y7" s="49">
        <v>0.21370967741935484</v>
      </c>
      <c r="Z7" s="49">
        <v>0.15625</v>
      </c>
      <c r="AA7" s="73">
        <v>7</v>
      </c>
      <c r="AB7" s="73"/>
      <c r="AC7" s="74"/>
      <c r="AD7" s="80" t="s">
        <v>377</v>
      </c>
      <c r="AE7" s="96" t="s">
        <v>382</v>
      </c>
      <c r="AF7" s="80"/>
      <c r="AG7" s="96" t="s">
        <v>463</v>
      </c>
      <c r="AH7" s="80" t="s">
        <v>543</v>
      </c>
      <c r="AI7" s="80"/>
      <c r="AJ7" s="80"/>
      <c r="AK7" s="80"/>
      <c r="AL7" s="80"/>
      <c r="AM7" s="80"/>
      <c r="AN7" s="80"/>
      <c r="AO7" s="80"/>
      <c r="AP7" s="80"/>
      <c r="AQ7" s="80"/>
      <c r="AR7" s="80"/>
      <c r="AS7" s="80" t="s">
        <v>645</v>
      </c>
      <c r="AT7" s="80" t="s">
        <v>645</v>
      </c>
      <c r="AU7" s="80">
        <v>517</v>
      </c>
      <c r="AV7" s="80" t="s">
        <v>672</v>
      </c>
      <c r="AW7" s="80"/>
      <c r="AX7" s="80"/>
      <c r="AY7" s="80"/>
      <c r="AZ7" s="80"/>
      <c r="BA7" s="80"/>
      <c r="BB7" s="80" t="s">
        <v>749</v>
      </c>
      <c r="BC7" s="80"/>
      <c r="BD7" s="80" t="s">
        <v>789</v>
      </c>
      <c r="BE7" s="80" t="s">
        <v>808</v>
      </c>
      <c r="BF7" s="80"/>
      <c r="BG7" s="80" t="s">
        <v>813</v>
      </c>
      <c r="BH7" s="80">
        <v>7053861</v>
      </c>
      <c r="BI7" s="80"/>
      <c r="BJ7" s="80"/>
      <c r="BK7" s="80"/>
      <c r="BL7" s="80" t="s">
        <v>884</v>
      </c>
      <c r="BM7" s="80"/>
      <c r="BN7" s="80"/>
      <c r="BO7" s="80"/>
      <c r="BP7" s="80" t="b">
        <v>0</v>
      </c>
      <c r="BQ7" s="80"/>
      <c r="BR7" s="80"/>
      <c r="BS7" s="80"/>
      <c r="BT7" s="80" t="b">
        <v>1</v>
      </c>
      <c r="BU7" s="80" t="b">
        <v>0</v>
      </c>
      <c r="BV7" s="80"/>
      <c r="BW7" s="80" t="b">
        <v>0</v>
      </c>
      <c r="BX7" s="80" t="b">
        <v>1</v>
      </c>
      <c r="BY7" s="96" t="s">
        <v>907</v>
      </c>
      <c r="BZ7" s="80" t="s">
        <v>984</v>
      </c>
      <c r="CA7" s="80"/>
      <c r="CB7" s="80"/>
      <c r="CC7" s="80"/>
      <c r="CD7" s="80" t="s">
        <v>1008</v>
      </c>
      <c r="CE7" s="80"/>
      <c r="CF7" s="80">
        <v>4.5</v>
      </c>
      <c r="CG7" s="80"/>
      <c r="CH7" s="80" t="s">
        <v>1090</v>
      </c>
      <c r="CI7" s="80"/>
      <c r="CJ7" s="80"/>
      <c r="CK7" s="80"/>
      <c r="CL7" s="80"/>
      <c r="CM7" s="80" t="s">
        <v>1103</v>
      </c>
      <c r="CN7" s="80" t="s">
        <v>1111</v>
      </c>
      <c r="CO7" s="80"/>
      <c r="CP7" s="80"/>
      <c r="CQ7" s="80"/>
      <c r="CR7" s="80"/>
      <c r="CS7" s="80"/>
      <c r="CT7" s="80"/>
      <c r="CU7" s="80">
        <v>4668</v>
      </c>
      <c r="CV7" s="80"/>
      <c r="CW7" s="80">
        <v>20091200</v>
      </c>
      <c r="CX7" s="80"/>
      <c r="CY7" s="80"/>
      <c r="CZ7" s="80"/>
      <c r="DA7" s="80"/>
      <c r="DB7" s="80"/>
      <c r="DC7" s="80" t="s">
        <v>1138</v>
      </c>
      <c r="DD7" s="80"/>
      <c r="DE7" s="80" t="s">
        <v>1161</v>
      </c>
      <c r="DF7" s="80"/>
      <c r="DG7" s="80">
        <v>371003</v>
      </c>
      <c r="DH7" s="80" t="s">
        <v>205</v>
      </c>
      <c r="DI7" s="80" t="s">
        <v>1179</v>
      </c>
      <c r="DJ7" s="96" t="s">
        <v>1183</v>
      </c>
      <c r="DK7" s="80">
        <v>517</v>
      </c>
      <c r="DL7" s="80"/>
      <c r="DM7" s="80"/>
      <c r="DN7" s="80" t="str">
        <f>REPLACE(INDEX(GroupVertices[Group],MATCH(Vertices[[#This Row],[Vertex]],GroupVertices[Vertex],0)),1,1,"")</f>
        <v>3</v>
      </c>
      <c r="DO7" s="48">
        <v>0</v>
      </c>
      <c r="DP7" s="49">
        <v>0</v>
      </c>
      <c r="DQ7" s="48">
        <v>0</v>
      </c>
      <c r="DR7" s="49">
        <v>0</v>
      </c>
      <c r="DS7" s="48">
        <v>0</v>
      </c>
      <c r="DT7" s="49">
        <v>0</v>
      </c>
      <c r="DU7" s="48">
        <v>5</v>
      </c>
      <c r="DV7" s="49">
        <v>100</v>
      </c>
      <c r="DW7" s="48">
        <v>5</v>
      </c>
      <c r="DX7" s="121" t="s">
        <v>1498</v>
      </c>
      <c r="DY7" s="121" t="s">
        <v>1498</v>
      </c>
      <c r="DZ7" s="121" t="s">
        <v>1498</v>
      </c>
      <c r="EA7" s="121" t="s">
        <v>1498</v>
      </c>
      <c r="EB7" s="2"/>
      <c r="EC7" s="3"/>
      <c r="ED7" s="3"/>
      <c r="EE7" s="3"/>
      <c r="EF7" s="3"/>
    </row>
    <row r="8" spans="1:136" ht="15" customHeight="1">
      <c r="A8" s="66" t="s">
        <v>206</v>
      </c>
      <c r="B8" s="67" t="s">
        <v>1504</v>
      </c>
      <c r="C8" s="67"/>
      <c r="D8" s="68">
        <v>800</v>
      </c>
      <c r="E8" s="70"/>
      <c r="F8" s="97" t="s">
        <v>464</v>
      </c>
      <c r="G8" s="67"/>
      <c r="H8" s="71" t="s">
        <v>206</v>
      </c>
      <c r="I8" s="72"/>
      <c r="J8" s="72"/>
      <c r="K8" s="50" t="s">
        <v>750</v>
      </c>
      <c r="L8" s="75">
        <v>2499.6882608131555</v>
      </c>
      <c r="M8" s="76">
        <v>7234.275390625</v>
      </c>
      <c r="N8" s="76">
        <v>2517.741943359375</v>
      </c>
      <c r="O8" s="77"/>
      <c r="P8" s="78"/>
      <c r="Q8" s="78"/>
      <c r="R8" s="82"/>
      <c r="S8" s="48">
        <v>29</v>
      </c>
      <c r="T8" s="48">
        <v>23</v>
      </c>
      <c r="U8" s="49">
        <v>579.983514</v>
      </c>
      <c r="V8" s="49">
        <v>0.00813</v>
      </c>
      <c r="W8" s="49">
        <v>0.038582</v>
      </c>
      <c r="X8" s="49">
        <v>3.089191</v>
      </c>
      <c r="Y8" s="49">
        <v>0.23273273273273273</v>
      </c>
      <c r="Z8" s="49">
        <v>0.40540540540540543</v>
      </c>
      <c r="AA8" s="73">
        <v>8</v>
      </c>
      <c r="AB8" s="73"/>
      <c r="AC8" s="74"/>
      <c r="AD8" s="80" t="s">
        <v>377</v>
      </c>
      <c r="AE8" s="96" t="s">
        <v>383</v>
      </c>
      <c r="AF8" s="80"/>
      <c r="AG8" s="96" t="s">
        <v>464</v>
      </c>
      <c r="AH8" s="80" t="s">
        <v>544</v>
      </c>
      <c r="AI8" s="80"/>
      <c r="AJ8" s="80"/>
      <c r="AK8" s="80"/>
      <c r="AL8" s="80"/>
      <c r="AM8" s="80"/>
      <c r="AN8" s="80"/>
      <c r="AO8" s="80"/>
      <c r="AP8" s="80"/>
      <c r="AQ8" s="80"/>
      <c r="AR8" s="80"/>
      <c r="AS8" s="80" t="s">
        <v>643</v>
      </c>
      <c r="AT8" s="80" t="s">
        <v>660</v>
      </c>
      <c r="AU8" s="80">
        <v>0</v>
      </c>
      <c r="AV8" s="80"/>
      <c r="AW8" s="80"/>
      <c r="AX8" s="80"/>
      <c r="AY8" s="96" t="s">
        <v>681</v>
      </c>
      <c r="AZ8" s="80"/>
      <c r="BA8" s="80"/>
      <c r="BB8" s="80" t="s">
        <v>750</v>
      </c>
      <c r="BC8" s="80"/>
      <c r="BD8" s="80" t="s">
        <v>790</v>
      </c>
      <c r="BE8" s="80" t="s">
        <v>808</v>
      </c>
      <c r="BF8" s="80"/>
      <c r="BG8" s="80" t="s">
        <v>814</v>
      </c>
      <c r="BH8" s="80">
        <v>15063192</v>
      </c>
      <c r="BI8" s="80"/>
      <c r="BJ8" s="80"/>
      <c r="BK8" s="80"/>
      <c r="BL8" s="80"/>
      <c r="BM8" s="80"/>
      <c r="BN8" s="80"/>
      <c r="BO8" s="80"/>
      <c r="BP8" s="80" t="b">
        <v>0</v>
      </c>
      <c r="BQ8" s="80"/>
      <c r="BR8" s="80"/>
      <c r="BS8" s="80"/>
      <c r="BT8" s="80" t="b">
        <v>0</v>
      </c>
      <c r="BU8" s="80" t="b">
        <v>0</v>
      </c>
      <c r="BV8" s="80"/>
      <c r="BW8" s="80" t="b">
        <v>0</v>
      </c>
      <c r="BX8" s="80" t="b">
        <v>1</v>
      </c>
      <c r="BY8" s="96" t="s">
        <v>908</v>
      </c>
      <c r="BZ8" s="80" t="s">
        <v>985</v>
      </c>
      <c r="CA8" s="80"/>
      <c r="CB8" s="80"/>
      <c r="CC8" s="80"/>
      <c r="CD8" s="80" t="s">
        <v>1009</v>
      </c>
      <c r="CE8" s="80" t="s">
        <v>1083</v>
      </c>
      <c r="CF8" s="80">
        <v>4.4</v>
      </c>
      <c r="CG8" s="80"/>
      <c r="CH8" s="80" t="s">
        <v>1090</v>
      </c>
      <c r="CI8" s="80"/>
      <c r="CJ8" s="80"/>
      <c r="CK8" s="80"/>
      <c r="CL8" s="80"/>
      <c r="CM8" s="80" t="s">
        <v>1104</v>
      </c>
      <c r="CN8" s="80"/>
      <c r="CO8" s="80"/>
      <c r="CP8" s="80"/>
      <c r="CQ8" s="80"/>
      <c r="CR8" s="80"/>
      <c r="CS8" s="80"/>
      <c r="CT8" s="80"/>
      <c r="CU8" s="80">
        <v>5304</v>
      </c>
      <c r="CV8" s="80"/>
      <c r="CW8" s="80"/>
      <c r="CX8" s="80"/>
      <c r="CY8" s="80"/>
      <c r="CZ8" s="80"/>
      <c r="DA8" s="80"/>
      <c r="DB8" s="80"/>
      <c r="DC8" s="80" t="s">
        <v>790</v>
      </c>
      <c r="DD8" s="80"/>
      <c r="DE8" s="80" t="s">
        <v>1162</v>
      </c>
      <c r="DF8" s="80"/>
      <c r="DG8" s="80">
        <v>321714</v>
      </c>
      <c r="DH8" s="80" t="s">
        <v>206</v>
      </c>
      <c r="DI8" s="80" t="s">
        <v>1179</v>
      </c>
      <c r="DJ8" s="96" t="s">
        <v>1184</v>
      </c>
      <c r="DK8" s="80">
        <v>0</v>
      </c>
      <c r="DL8" s="80"/>
      <c r="DM8" s="80"/>
      <c r="DN8" s="80" t="str">
        <f>REPLACE(INDEX(GroupVertices[Group],MATCH(Vertices[[#This Row],[Vertex]],GroupVertices[Vertex],0)),1,1,"")</f>
        <v>4</v>
      </c>
      <c r="DO8" s="48">
        <v>0</v>
      </c>
      <c r="DP8" s="49">
        <v>0</v>
      </c>
      <c r="DQ8" s="48">
        <v>0</v>
      </c>
      <c r="DR8" s="49">
        <v>0</v>
      </c>
      <c r="DS8" s="48">
        <v>0</v>
      </c>
      <c r="DT8" s="49">
        <v>0</v>
      </c>
      <c r="DU8" s="48">
        <v>6</v>
      </c>
      <c r="DV8" s="49">
        <v>100</v>
      </c>
      <c r="DW8" s="48">
        <v>6</v>
      </c>
      <c r="DX8" s="121" t="s">
        <v>1498</v>
      </c>
      <c r="DY8" s="121" t="s">
        <v>1498</v>
      </c>
      <c r="DZ8" s="121" t="s">
        <v>1498</v>
      </c>
      <c r="EA8" s="121" t="s">
        <v>1498</v>
      </c>
      <c r="EB8" s="2"/>
      <c r="EC8" s="3"/>
      <c r="ED8" s="3"/>
      <c r="EE8" s="3"/>
      <c r="EF8" s="3"/>
    </row>
    <row r="9" spans="1:136" ht="15" customHeight="1">
      <c r="A9" s="66" t="s">
        <v>207</v>
      </c>
      <c r="B9" s="67" t="s">
        <v>1505</v>
      </c>
      <c r="C9" s="67"/>
      <c r="D9" s="68">
        <v>122.76201962638052</v>
      </c>
      <c r="E9" s="70"/>
      <c r="F9" s="97" t="s">
        <v>465</v>
      </c>
      <c r="G9" s="67"/>
      <c r="H9" s="71" t="s">
        <v>207</v>
      </c>
      <c r="I9" s="72"/>
      <c r="J9" s="72"/>
      <c r="K9" s="71"/>
      <c r="L9" s="75">
        <v>39.70204612415143</v>
      </c>
      <c r="M9" s="76">
        <v>9278.1044921875</v>
      </c>
      <c r="N9" s="76">
        <v>3571.249755859375</v>
      </c>
      <c r="O9" s="77"/>
      <c r="P9" s="78"/>
      <c r="Q9" s="78"/>
      <c r="R9" s="82"/>
      <c r="S9" s="48">
        <v>9</v>
      </c>
      <c r="T9" s="48">
        <v>7</v>
      </c>
      <c r="U9" s="49">
        <v>8.983333</v>
      </c>
      <c r="V9" s="49">
        <v>0.006849</v>
      </c>
      <c r="W9" s="49">
        <v>0.023406</v>
      </c>
      <c r="X9" s="49">
        <v>1.329501</v>
      </c>
      <c r="Y9" s="49">
        <v>0.5583333333333333</v>
      </c>
      <c r="Z9" s="49">
        <v>0</v>
      </c>
      <c r="AA9" s="73">
        <v>9</v>
      </c>
      <c r="AB9" s="73"/>
      <c r="AC9" s="74"/>
      <c r="AD9" s="80" t="s">
        <v>377</v>
      </c>
      <c r="AE9" s="96" t="s">
        <v>384</v>
      </c>
      <c r="AF9" s="80"/>
      <c r="AG9" s="96" t="s">
        <v>465</v>
      </c>
      <c r="AH9" s="80"/>
      <c r="AI9" s="80"/>
      <c r="AJ9" s="80"/>
      <c r="AK9" s="80"/>
      <c r="AL9" s="80"/>
      <c r="AM9" s="80"/>
      <c r="AN9" s="80"/>
      <c r="AO9" s="80"/>
      <c r="AP9" s="80"/>
      <c r="AQ9" s="80"/>
      <c r="AR9" s="80"/>
      <c r="AS9" s="80" t="s">
        <v>646</v>
      </c>
      <c r="AT9" s="80" t="s">
        <v>646</v>
      </c>
      <c r="AU9" s="80">
        <v>0</v>
      </c>
      <c r="AV9" s="80"/>
      <c r="AW9" s="80"/>
      <c r="AX9" s="80"/>
      <c r="AY9" s="80"/>
      <c r="AZ9" s="80"/>
      <c r="BA9" s="80"/>
      <c r="BB9" s="80"/>
      <c r="BC9" s="80"/>
      <c r="BD9" s="80"/>
      <c r="BE9" s="80" t="s">
        <v>808</v>
      </c>
      <c r="BF9" s="80"/>
      <c r="BG9" s="80" t="s">
        <v>815</v>
      </c>
      <c r="BH9" s="80">
        <v>1994</v>
      </c>
      <c r="BI9" s="80"/>
      <c r="BJ9" s="80"/>
      <c r="BK9" s="80"/>
      <c r="BL9" s="80"/>
      <c r="BM9" s="80"/>
      <c r="BN9" s="80"/>
      <c r="BO9" s="80"/>
      <c r="BP9" s="80" t="b">
        <v>0</v>
      </c>
      <c r="BQ9" s="80"/>
      <c r="BR9" s="80"/>
      <c r="BS9" s="80"/>
      <c r="BT9" s="80" t="b">
        <v>0</v>
      </c>
      <c r="BU9" s="80" t="b">
        <v>0</v>
      </c>
      <c r="BV9" s="80"/>
      <c r="BW9" s="80" t="b">
        <v>0</v>
      </c>
      <c r="BX9" s="80" t="b">
        <v>0</v>
      </c>
      <c r="BY9" s="96" t="s">
        <v>909</v>
      </c>
      <c r="BZ9" s="80"/>
      <c r="CA9" s="80"/>
      <c r="CB9" s="80"/>
      <c r="CC9" s="80"/>
      <c r="CD9" s="80" t="s">
        <v>1010</v>
      </c>
      <c r="CE9" s="80"/>
      <c r="CF9" s="80">
        <v>0</v>
      </c>
      <c r="CG9" s="80"/>
      <c r="CH9" s="80" t="s">
        <v>1090</v>
      </c>
      <c r="CI9" s="80"/>
      <c r="CJ9" s="80"/>
      <c r="CK9" s="80"/>
      <c r="CL9" s="80"/>
      <c r="CM9" s="80"/>
      <c r="CN9" s="80"/>
      <c r="CO9" s="80"/>
      <c r="CP9" s="80"/>
      <c r="CQ9" s="80"/>
      <c r="CR9" s="80"/>
      <c r="CS9" s="80"/>
      <c r="CT9" s="80"/>
      <c r="CU9" s="80"/>
      <c r="CV9" s="80"/>
      <c r="CW9" s="80"/>
      <c r="CX9" s="80"/>
      <c r="CY9" s="80"/>
      <c r="CZ9" s="80"/>
      <c r="DA9" s="80"/>
      <c r="DB9" s="80"/>
      <c r="DC9" s="80"/>
      <c r="DD9" s="80"/>
      <c r="DE9" s="80" t="s">
        <v>1161</v>
      </c>
      <c r="DF9" s="80"/>
      <c r="DG9" s="80">
        <v>0</v>
      </c>
      <c r="DH9" s="80"/>
      <c r="DI9" s="80" t="s">
        <v>1178</v>
      </c>
      <c r="DJ9" s="80" t="s">
        <v>1185</v>
      </c>
      <c r="DK9" s="80">
        <v>0</v>
      </c>
      <c r="DL9" s="80"/>
      <c r="DM9" s="80"/>
      <c r="DN9" s="80" t="str">
        <f>REPLACE(INDEX(GroupVertices[Group],MATCH(Vertices[[#This Row],[Vertex]],GroupVertices[Vertex],0)),1,1,"")</f>
        <v>5</v>
      </c>
      <c r="DO9" s="48"/>
      <c r="DP9" s="49"/>
      <c r="DQ9" s="48"/>
      <c r="DR9" s="49"/>
      <c r="DS9" s="48"/>
      <c r="DT9" s="49"/>
      <c r="DU9" s="48"/>
      <c r="DV9" s="49"/>
      <c r="DW9" s="48"/>
      <c r="DX9" s="121" t="s">
        <v>1498</v>
      </c>
      <c r="DY9" s="121" t="s">
        <v>1498</v>
      </c>
      <c r="DZ9" s="121" t="s">
        <v>1498</v>
      </c>
      <c r="EA9" s="121" t="s">
        <v>1498</v>
      </c>
      <c r="EB9" s="2"/>
      <c r="EC9" s="3"/>
      <c r="ED9" s="3"/>
      <c r="EE9" s="3"/>
      <c r="EF9" s="3"/>
    </row>
    <row r="10" spans="1:136" ht="15" customHeight="1">
      <c r="A10" s="66" t="s">
        <v>208</v>
      </c>
      <c r="B10" s="67" t="s">
        <v>1506</v>
      </c>
      <c r="C10" s="67"/>
      <c r="D10" s="68">
        <v>100</v>
      </c>
      <c r="E10" s="70"/>
      <c r="F10" s="97" t="s">
        <v>466</v>
      </c>
      <c r="G10" s="67"/>
      <c r="H10" s="71" t="s">
        <v>208</v>
      </c>
      <c r="I10" s="72"/>
      <c r="J10" s="72"/>
      <c r="K10" s="71"/>
      <c r="L10" s="75">
        <v>1</v>
      </c>
      <c r="M10" s="76">
        <v>8449.2607421875</v>
      </c>
      <c r="N10" s="76">
        <v>2551.945556640625</v>
      </c>
      <c r="O10" s="77"/>
      <c r="P10" s="78"/>
      <c r="Q10" s="78"/>
      <c r="R10" s="82"/>
      <c r="S10" s="48">
        <v>8</v>
      </c>
      <c r="T10" s="48">
        <v>7</v>
      </c>
      <c r="U10" s="49">
        <v>0</v>
      </c>
      <c r="V10" s="49">
        <v>0.006803</v>
      </c>
      <c r="W10" s="49">
        <v>0.023072</v>
      </c>
      <c r="X10" s="49">
        <v>1.231388</v>
      </c>
      <c r="Y10" s="49">
        <v>0.6238095238095238</v>
      </c>
      <c r="Z10" s="49">
        <v>0</v>
      </c>
      <c r="AA10" s="73">
        <v>10</v>
      </c>
      <c r="AB10" s="73"/>
      <c r="AC10" s="74"/>
      <c r="AD10" s="80" t="s">
        <v>377</v>
      </c>
      <c r="AE10" s="96" t="s">
        <v>385</v>
      </c>
      <c r="AF10" s="80"/>
      <c r="AG10" s="96" t="s">
        <v>466</v>
      </c>
      <c r="AH10" s="80"/>
      <c r="AI10" s="80"/>
      <c r="AJ10" s="80"/>
      <c r="AK10" s="80"/>
      <c r="AL10" s="80"/>
      <c r="AM10" s="80"/>
      <c r="AN10" s="80"/>
      <c r="AO10" s="80"/>
      <c r="AP10" s="80"/>
      <c r="AQ10" s="80"/>
      <c r="AR10" s="80"/>
      <c r="AS10" s="80" t="s">
        <v>642</v>
      </c>
      <c r="AT10" s="80" t="s">
        <v>642</v>
      </c>
      <c r="AU10" s="80">
        <v>0</v>
      </c>
      <c r="AV10" s="80"/>
      <c r="AW10" s="80"/>
      <c r="AX10" s="80"/>
      <c r="AY10" s="80"/>
      <c r="AZ10" s="80"/>
      <c r="BA10" s="80"/>
      <c r="BB10" s="80"/>
      <c r="BC10" s="80"/>
      <c r="BD10" s="80"/>
      <c r="BE10" s="80" t="s">
        <v>808</v>
      </c>
      <c r="BF10" s="80"/>
      <c r="BG10" s="80" t="s">
        <v>816</v>
      </c>
      <c r="BH10" s="80">
        <v>4291</v>
      </c>
      <c r="BI10" s="80"/>
      <c r="BJ10" s="80"/>
      <c r="BK10" s="80"/>
      <c r="BL10" s="80"/>
      <c r="BM10" s="80"/>
      <c r="BN10" s="80"/>
      <c r="BO10" s="80"/>
      <c r="BP10" s="80" t="b">
        <v>0</v>
      </c>
      <c r="BQ10" s="80"/>
      <c r="BR10" s="80"/>
      <c r="BS10" s="80"/>
      <c r="BT10" s="80" t="b">
        <v>0</v>
      </c>
      <c r="BU10" s="80" t="b">
        <v>0</v>
      </c>
      <c r="BV10" s="80"/>
      <c r="BW10" s="80" t="b">
        <v>0</v>
      </c>
      <c r="BX10" s="80" t="b">
        <v>0</v>
      </c>
      <c r="BY10" s="96" t="s">
        <v>910</v>
      </c>
      <c r="BZ10" s="80"/>
      <c r="CA10" s="80"/>
      <c r="CB10" s="80"/>
      <c r="CC10" s="80"/>
      <c r="CD10" s="80" t="s">
        <v>1011</v>
      </c>
      <c r="CE10" s="80"/>
      <c r="CF10" s="80">
        <v>0</v>
      </c>
      <c r="CG10" s="80"/>
      <c r="CH10" s="80" t="s">
        <v>1090</v>
      </c>
      <c r="CI10" s="80"/>
      <c r="CJ10" s="80"/>
      <c r="CK10" s="80"/>
      <c r="CL10" s="80"/>
      <c r="CM10" s="80"/>
      <c r="CN10" s="80"/>
      <c r="CO10" s="80"/>
      <c r="CP10" s="80"/>
      <c r="CQ10" s="80"/>
      <c r="CR10" s="80"/>
      <c r="CS10" s="80"/>
      <c r="CT10" s="80"/>
      <c r="CU10" s="80"/>
      <c r="CV10" s="80"/>
      <c r="CW10" s="80"/>
      <c r="CX10" s="80"/>
      <c r="CY10" s="80"/>
      <c r="CZ10" s="80" t="s">
        <v>1124</v>
      </c>
      <c r="DA10" s="80"/>
      <c r="DB10" s="80"/>
      <c r="DC10" s="80"/>
      <c r="DD10" s="80" t="s">
        <v>1148</v>
      </c>
      <c r="DE10" s="80" t="s">
        <v>1161</v>
      </c>
      <c r="DF10" s="80"/>
      <c r="DG10" s="80">
        <v>1</v>
      </c>
      <c r="DH10" s="80" t="s">
        <v>208</v>
      </c>
      <c r="DI10" s="80" t="s">
        <v>1178</v>
      </c>
      <c r="DJ10" s="96" t="s">
        <v>1186</v>
      </c>
      <c r="DK10" s="80">
        <v>0</v>
      </c>
      <c r="DL10" s="80" t="s">
        <v>1251</v>
      </c>
      <c r="DM10" s="80"/>
      <c r="DN10" s="80" t="str">
        <f>REPLACE(INDEX(GroupVertices[Group],MATCH(Vertices[[#This Row],[Vertex]],GroupVertices[Vertex],0)),1,1,"")</f>
        <v>5</v>
      </c>
      <c r="DO10" s="48"/>
      <c r="DP10" s="49"/>
      <c r="DQ10" s="48"/>
      <c r="DR10" s="49"/>
      <c r="DS10" s="48"/>
      <c r="DT10" s="49"/>
      <c r="DU10" s="48"/>
      <c r="DV10" s="49"/>
      <c r="DW10" s="48"/>
      <c r="DX10" s="121" t="s">
        <v>1498</v>
      </c>
      <c r="DY10" s="121" t="s">
        <v>1498</v>
      </c>
      <c r="DZ10" s="121" t="s">
        <v>1498</v>
      </c>
      <c r="EA10" s="121" t="s">
        <v>1498</v>
      </c>
      <c r="EB10" s="2"/>
      <c r="EC10" s="3"/>
      <c r="ED10" s="3"/>
      <c r="EE10" s="3"/>
      <c r="EF10" s="3"/>
    </row>
    <row r="11" spans="1:136" ht="15" customHeight="1">
      <c r="A11" s="66" t="s">
        <v>209</v>
      </c>
      <c r="B11" s="67" t="s">
        <v>1504</v>
      </c>
      <c r="C11" s="67"/>
      <c r="D11" s="68">
        <v>118.18475045304987</v>
      </c>
      <c r="E11" s="70"/>
      <c r="F11" s="97" t="s">
        <v>467</v>
      </c>
      <c r="G11" s="67"/>
      <c r="H11" s="71" t="s">
        <v>209</v>
      </c>
      <c r="I11" s="72"/>
      <c r="J11" s="72"/>
      <c r="K11" s="71"/>
      <c r="L11" s="75">
        <v>31.91935875384499</v>
      </c>
      <c r="M11" s="76">
        <v>1546.711669921875</v>
      </c>
      <c r="N11" s="76">
        <v>8010.26220703125</v>
      </c>
      <c r="O11" s="77"/>
      <c r="P11" s="78"/>
      <c r="Q11" s="78"/>
      <c r="R11" s="82"/>
      <c r="S11" s="48">
        <v>15</v>
      </c>
      <c r="T11" s="48">
        <v>4</v>
      </c>
      <c r="U11" s="49">
        <v>7.176853</v>
      </c>
      <c r="V11" s="49">
        <v>0.006623</v>
      </c>
      <c r="W11" s="49">
        <v>0.022899</v>
      </c>
      <c r="X11" s="49">
        <v>1.324181</v>
      </c>
      <c r="Y11" s="49">
        <v>0.4666666666666667</v>
      </c>
      <c r="Z11" s="49">
        <v>0.1875</v>
      </c>
      <c r="AA11" s="73">
        <v>11</v>
      </c>
      <c r="AB11" s="73"/>
      <c r="AC11" s="74"/>
      <c r="AD11" s="80" t="s">
        <v>377</v>
      </c>
      <c r="AE11" s="96" t="s">
        <v>386</v>
      </c>
      <c r="AF11" s="80"/>
      <c r="AG11" s="96" t="s">
        <v>467</v>
      </c>
      <c r="AH11" s="80" t="s">
        <v>545</v>
      </c>
      <c r="AI11" s="80"/>
      <c r="AJ11" s="80"/>
      <c r="AK11" s="80"/>
      <c r="AL11" s="80"/>
      <c r="AM11" s="80"/>
      <c r="AN11" s="80"/>
      <c r="AO11" s="80"/>
      <c r="AP11" s="80"/>
      <c r="AQ11" s="80"/>
      <c r="AR11" s="80"/>
      <c r="AS11" s="80" t="s">
        <v>642</v>
      </c>
      <c r="AT11" s="80" t="s">
        <v>642</v>
      </c>
      <c r="AU11" s="80">
        <v>0</v>
      </c>
      <c r="AV11" s="80"/>
      <c r="AW11" s="80"/>
      <c r="AX11" s="80"/>
      <c r="AY11" s="96" t="s">
        <v>682</v>
      </c>
      <c r="AZ11" s="80"/>
      <c r="BA11" s="80"/>
      <c r="BB11" s="80"/>
      <c r="BC11" s="80"/>
      <c r="BD11" s="80"/>
      <c r="BE11" s="80" t="s">
        <v>808</v>
      </c>
      <c r="BF11" s="80"/>
      <c r="BG11" s="80" t="s">
        <v>817</v>
      </c>
      <c r="BH11" s="80">
        <v>74860</v>
      </c>
      <c r="BI11" s="80"/>
      <c r="BJ11" s="80"/>
      <c r="BK11" s="80"/>
      <c r="BL11" s="80"/>
      <c r="BM11" s="80"/>
      <c r="BN11" s="80"/>
      <c r="BO11" s="80" t="s">
        <v>890</v>
      </c>
      <c r="BP11" s="80" t="b">
        <v>0</v>
      </c>
      <c r="BQ11" s="80"/>
      <c r="BR11" s="80"/>
      <c r="BS11" s="80"/>
      <c r="BT11" s="80" t="b">
        <v>0</v>
      </c>
      <c r="BU11" s="80" t="b">
        <v>0</v>
      </c>
      <c r="BV11" s="80"/>
      <c r="BW11" s="80" t="b">
        <v>0</v>
      </c>
      <c r="BX11" s="80" t="b">
        <v>0</v>
      </c>
      <c r="BY11" s="96" t="s">
        <v>911</v>
      </c>
      <c r="BZ11" s="80"/>
      <c r="CA11" s="80"/>
      <c r="CB11" s="80"/>
      <c r="CC11" s="80"/>
      <c r="CD11" s="80" t="s">
        <v>1012</v>
      </c>
      <c r="CE11" s="80" t="s">
        <v>1084</v>
      </c>
      <c r="CF11" s="80">
        <v>0</v>
      </c>
      <c r="CG11" s="80"/>
      <c r="CH11" s="80" t="s">
        <v>1090</v>
      </c>
      <c r="CI11" s="80"/>
      <c r="CJ11" s="80"/>
      <c r="CK11" s="80"/>
      <c r="CL11" s="80"/>
      <c r="CM11" s="80"/>
      <c r="CN11" s="80"/>
      <c r="CO11" s="80" t="s">
        <v>1113</v>
      </c>
      <c r="CP11" s="80"/>
      <c r="CQ11" s="80"/>
      <c r="CR11" s="80"/>
      <c r="CS11" s="80"/>
      <c r="CT11" s="80"/>
      <c r="CU11" s="80"/>
      <c r="CV11" s="80"/>
      <c r="CW11" s="80"/>
      <c r="CX11" s="80"/>
      <c r="CY11" s="80"/>
      <c r="CZ11" s="80" t="s">
        <v>1125</v>
      </c>
      <c r="DA11" s="80"/>
      <c r="DB11" s="80"/>
      <c r="DC11" s="80"/>
      <c r="DD11" s="80" t="s">
        <v>1038</v>
      </c>
      <c r="DE11" s="80" t="s">
        <v>1161</v>
      </c>
      <c r="DF11" s="80"/>
      <c r="DG11" s="80">
        <v>29</v>
      </c>
      <c r="DH11" s="80" t="s">
        <v>209</v>
      </c>
      <c r="DI11" s="80" t="s">
        <v>1178</v>
      </c>
      <c r="DJ11" s="80" t="s">
        <v>1187</v>
      </c>
      <c r="DK11" s="80">
        <v>0</v>
      </c>
      <c r="DL11" s="80"/>
      <c r="DM11" s="80"/>
      <c r="DN11" s="80" t="str">
        <f>REPLACE(INDEX(GroupVertices[Group],MATCH(Vertices[[#This Row],[Vertex]],GroupVertices[Vertex],0)),1,1,"")</f>
        <v>1</v>
      </c>
      <c r="DO11" s="48">
        <v>1</v>
      </c>
      <c r="DP11" s="49">
        <v>5.882352941176471</v>
      </c>
      <c r="DQ11" s="48">
        <v>2</v>
      </c>
      <c r="DR11" s="49">
        <v>11.764705882352942</v>
      </c>
      <c r="DS11" s="48">
        <v>0</v>
      </c>
      <c r="DT11" s="49">
        <v>0</v>
      </c>
      <c r="DU11" s="48">
        <v>14</v>
      </c>
      <c r="DV11" s="49">
        <v>82.3529411764706</v>
      </c>
      <c r="DW11" s="48">
        <v>17</v>
      </c>
      <c r="DX11" s="121" t="s">
        <v>1498</v>
      </c>
      <c r="DY11" s="121" t="s">
        <v>1498</v>
      </c>
      <c r="DZ11" s="121" t="s">
        <v>1498</v>
      </c>
      <c r="EA11" s="121" t="s">
        <v>1498</v>
      </c>
      <c r="EB11" s="2"/>
      <c r="EC11" s="3"/>
      <c r="ED11" s="3"/>
      <c r="EE11" s="3"/>
      <c r="EF11" s="3"/>
    </row>
    <row r="12" spans="1:136" ht="15" customHeight="1">
      <c r="A12" s="66" t="s">
        <v>210</v>
      </c>
      <c r="B12" s="67" t="s">
        <v>1504</v>
      </c>
      <c r="C12" s="67"/>
      <c r="D12" s="68">
        <v>220.87747997944257</v>
      </c>
      <c r="E12" s="70"/>
      <c r="F12" s="97" t="s">
        <v>468</v>
      </c>
      <c r="G12" s="67"/>
      <c r="H12" s="71" t="s">
        <v>210</v>
      </c>
      <c r="I12" s="72"/>
      <c r="J12" s="72"/>
      <c r="K12" s="50" t="s">
        <v>751</v>
      </c>
      <c r="L12" s="75">
        <v>206.52683295790123</v>
      </c>
      <c r="M12" s="76">
        <v>1983.7152099609375</v>
      </c>
      <c r="N12" s="76">
        <v>7069.7216796875</v>
      </c>
      <c r="O12" s="77"/>
      <c r="P12" s="78"/>
      <c r="Q12" s="78"/>
      <c r="R12" s="82"/>
      <c r="S12" s="48">
        <v>15</v>
      </c>
      <c r="T12" s="48">
        <v>16</v>
      </c>
      <c r="U12" s="49">
        <v>47.705901</v>
      </c>
      <c r="V12" s="49">
        <v>0.007407</v>
      </c>
      <c r="W12" s="49">
        <v>0.035564</v>
      </c>
      <c r="X12" s="49">
        <v>2.11504</v>
      </c>
      <c r="Y12" s="49">
        <v>0.358974358974359</v>
      </c>
      <c r="Z12" s="49">
        <v>0.14814814814814814</v>
      </c>
      <c r="AA12" s="73">
        <v>12</v>
      </c>
      <c r="AB12" s="73"/>
      <c r="AC12" s="74"/>
      <c r="AD12" s="80" t="s">
        <v>377</v>
      </c>
      <c r="AE12" s="96" t="s">
        <v>387</v>
      </c>
      <c r="AF12" s="80"/>
      <c r="AG12" s="96" t="s">
        <v>468</v>
      </c>
      <c r="AH12" s="80" t="s">
        <v>546</v>
      </c>
      <c r="AI12" s="80"/>
      <c r="AJ12" s="80"/>
      <c r="AK12" s="80"/>
      <c r="AL12" s="80"/>
      <c r="AM12" s="80"/>
      <c r="AN12" s="80"/>
      <c r="AO12" s="80"/>
      <c r="AP12" s="80"/>
      <c r="AQ12" s="80"/>
      <c r="AR12" s="80"/>
      <c r="AS12" s="80" t="s">
        <v>642</v>
      </c>
      <c r="AT12" s="80" t="s">
        <v>642</v>
      </c>
      <c r="AU12" s="80">
        <v>0</v>
      </c>
      <c r="AV12" s="80"/>
      <c r="AW12" s="80"/>
      <c r="AX12" s="80"/>
      <c r="AY12" s="96" t="s">
        <v>683</v>
      </c>
      <c r="AZ12" s="80"/>
      <c r="BA12" s="80"/>
      <c r="BB12" s="80" t="s">
        <v>751</v>
      </c>
      <c r="BC12" s="80"/>
      <c r="BD12" s="80"/>
      <c r="BE12" s="80" t="s">
        <v>808</v>
      </c>
      <c r="BF12" s="80"/>
      <c r="BG12" s="80" t="s">
        <v>818</v>
      </c>
      <c r="BH12" s="80">
        <v>10402</v>
      </c>
      <c r="BI12" s="80"/>
      <c r="BJ12" s="80"/>
      <c r="BK12" s="80"/>
      <c r="BL12" s="80"/>
      <c r="BM12" s="80"/>
      <c r="BN12" s="80"/>
      <c r="BO12" s="80" t="s">
        <v>891</v>
      </c>
      <c r="BP12" s="80" t="b">
        <v>0</v>
      </c>
      <c r="BQ12" s="80"/>
      <c r="BR12" s="80"/>
      <c r="BS12" s="80"/>
      <c r="BT12" s="80" t="b">
        <v>0</v>
      </c>
      <c r="BU12" s="80" t="b">
        <v>0</v>
      </c>
      <c r="BV12" s="80"/>
      <c r="BW12" s="80" t="b">
        <v>0</v>
      </c>
      <c r="BX12" s="80" t="b">
        <v>1</v>
      </c>
      <c r="BY12" s="96" t="s">
        <v>912</v>
      </c>
      <c r="BZ12" s="80"/>
      <c r="CA12" s="80"/>
      <c r="CB12" s="80"/>
      <c r="CC12" s="80"/>
      <c r="CD12" s="80" t="s">
        <v>1013</v>
      </c>
      <c r="CE12" s="80" t="s">
        <v>1085</v>
      </c>
      <c r="CF12" s="80">
        <v>0</v>
      </c>
      <c r="CG12" s="80"/>
      <c r="CH12" s="80" t="s">
        <v>1090</v>
      </c>
      <c r="CI12" s="80"/>
      <c r="CJ12" s="80"/>
      <c r="CK12" s="80"/>
      <c r="CL12" s="80"/>
      <c r="CM12" s="80"/>
      <c r="CN12" s="80"/>
      <c r="CO12" s="80"/>
      <c r="CP12" s="80"/>
      <c r="CQ12" s="80"/>
      <c r="CR12" s="80"/>
      <c r="CS12" s="80"/>
      <c r="CT12" s="80"/>
      <c r="CU12" s="80"/>
      <c r="CV12" s="80"/>
      <c r="CW12" s="80"/>
      <c r="CX12" s="80"/>
      <c r="CY12" s="80"/>
      <c r="CZ12" s="80" t="s">
        <v>1126</v>
      </c>
      <c r="DA12" s="80"/>
      <c r="DB12" s="80">
        <v>6</v>
      </c>
      <c r="DC12" s="80"/>
      <c r="DD12" s="80" t="s">
        <v>1149</v>
      </c>
      <c r="DE12" s="80" t="s">
        <v>1161</v>
      </c>
      <c r="DF12" s="80"/>
      <c r="DG12" s="80">
        <v>445</v>
      </c>
      <c r="DH12" s="80" t="s">
        <v>210</v>
      </c>
      <c r="DI12" s="80" t="s">
        <v>1179</v>
      </c>
      <c r="DJ12" s="96" t="s">
        <v>1188</v>
      </c>
      <c r="DK12" s="80">
        <v>0</v>
      </c>
      <c r="DL12" s="80"/>
      <c r="DM12" s="80"/>
      <c r="DN12" s="80" t="str">
        <f>REPLACE(INDEX(GroupVertices[Group],MATCH(Vertices[[#This Row],[Vertex]],GroupVertices[Vertex],0)),1,1,"")</f>
        <v>1</v>
      </c>
      <c r="DO12" s="48">
        <v>0</v>
      </c>
      <c r="DP12" s="49">
        <v>0</v>
      </c>
      <c r="DQ12" s="48">
        <v>1</v>
      </c>
      <c r="DR12" s="49">
        <v>5.555555555555555</v>
      </c>
      <c r="DS12" s="48">
        <v>0</v>
      </c>
      <c r="DT12" s="49">
        <v>0</v>
      </c>
      <c r="DU12" s="48">
        <v>17</v>
      </c>
      <c r="DV12" s="49">
        <v>94.44444444444444</v>
      </c>
      <c r="DW12" s="48">
        <v>18</v>
      </c>
      <c r="DX12" s="121" t="s">
        <v>1498</v>
      </c>
      <c r="DY12" s="121" t="s">
        <v>1498</v>
      </c>
      <c r="DZ12" s="121" t="s">
        <v>1498</v>
      </c>
      <c r="EA12" s="121" t="s">
        <v>1498</v>
      </c>
      <c r="EB12" s="2"/>
      <c r="EC12" s="3"/>
      <c r="ED12" s="3"/>
      <c r="EE12" s="3"/>
      <c r="EF12" s="3"/>
    </row>
    <row r="13" spans="1:136" ht="15" customHeight="1">
      <c r="A13" s="66" t="s">
        <v>211</v>
      </c>
      <c r="B13" s="67" t="s">
        <v>1507</v>
      </c>
      <c r="C13" s="67"/>
      <c r="D13" s="68">
        <v>100</v>
      </c>
      <c r="E13" s="70"/>
      <c r="F13" s="97" t="s">
        <v>469</v>
      </c>
      <c r="G13" s="67"/>
      <c r="H13" s="71" t="s">
        <v>211</v>
      </c>
      <c r="I13" s="72"/>
      <c r="J13" s="72"/>
      <c r="K13" s="71" t="s">
        <v>752</v>
      </c>
      <c r="L13" s="75">
        <v>1</v>
      </c>
      <c r="M13" s="76">
        <v>8708.185546875</v>
      </c>
      <c r="N13" s="76">
        <v>166.16835021972656</v>
      </c>
      <c r="O13" s="77"/>
      <c r="P13" s="78"/>
      <c r="Q13" s="78"/>
      <c r="R13" s="82"/>
      <c r="S13" s="48">
        <v>6</v>
      </c>
      <c r="T13" s="48">
        <v>9</v>
      </c>
      <c r="U13" s="49">
        <v>0</v>
      </c>
      <c r="V13" s="49">
        <v>0.006803</v>
      </c>
      <c r="W13" s="49">
        <v>0.023072</v>
      </c>
      <c r="X13" s="49">
        <v>1.231388</v>
      </c>
      <c r="Y13" s="49">
        <v>0.6238095238095238</v>
      </c>
      <c r="Z13" s="49">
        <v>0</v>
      </c>
      <c r="AA13" s="73">
        <v>13</v>
      </c>
      <c r="AB13" s="73"/>
      <c r="AC13" s="74"/>
      <c r="AD13" s="80" t="s">
        <v>377</v>
      </c>
      <c r="AE13" s="96" t="s">
        <v>388</v>
      </c>
      <c r="AF13" s="80"/>
      <c r="AG13" s="96" t="s">
        <v>469</v>
      </c>
      <c r="AH13" s="80" t="s">
        <v>547</v>
      </c>
      <c r="AI13" s="80"/>
      <c r="AJ13" s="80"/>
      <c r="AK13" s="80"/>
      <c r="AL13" s="80" t="s">
        <v>621</v>
      </c>
      <c r="AM13" s="80"/>
      <c r="AN13" s="80"/>
      <c r="AO13" s="80"/>
      <c r="AP13" s="80"/>
      <c r="AQ13" s="80"/>
      <c r="AR13" s="80"/>
      <c r="AS13" s="80" t="s">
        <v>642</v>
      </c>
      <c r="AT13" s="80" t="s">
        <v>642</v>
      </c>
      <c r="AU13" s="80">
        <v>0</v>
      </c>
      <c r="AV13" s="80"/>
      <c r="AW13" s="80"/>
      <c r="AX13" s="80"/>
      <c r="AY13" s="96" t="s">
        <v>684</v>
      </c>
      <c r="AZ13" s="80"/>
      <c r="BA13" s="80"/>
      <c r="BB13" s="80" t="s">
        <v>752</v>
      </c>
      <c r="BC13" s="80" t="s">
        <v>788</v>
      </c>
      <c r="BD13" s="80"/>
      <c r="BE13" s="80" t="s">
        <v>808</v>
      </c>
      <c r="BF13" s="80"/>
      <c r="BG13" s="80" t="s">
        <v>819</v>
      </c>
      <c r="BH13" s="80">
        <v>5647</v>
      </c>
      <c r="BI13" s="80"/>
      <c r="BJ13" s="80"/>
      <c r="BK13" s="80"/>
      <c r="BL13" s="80"/>
      <c r="BM13" s="80"/>
      <c r="BN13" s="80"/>
      <c r="BO13" s="80" t="s">
        <v>892</v>
      </c>
      <c r="BP13" s="80" t="b">
        <v>0</v>
      </c>
      <c r="BQ13" s="80"/>
      <c r="BR13" s="80"/>
      <c r="BS13" s="80"/>
      <c r="BT13" s="80" t="b">
        <v>0</v>
      </c>
      <c r="BU13" s="80" t="b">
        <v>0</v>
      </c>
      <c r="BV13" s="80"/>
      <c r="BW13" s="80" t="b">
        <v>0</v>
      </c>
      <c r="BX13" s="80" t="b">
        <v>0</v>
      </c>
      <c r="BY13" s="96" t="s">
        <v>913</v>
      </c>
      <c r="BZ13" s="80"/>
      <c r="CA13" s="80"/>
      <c r="CB13" s="80"/>
      <c r="CC13" s="80"/>
      <c r="CD13" s="80" t="s">
        <v>1014</v>
      </c>
      <c r="CE13" s="80"/>
      <c r="CF13" s="80">
        <v>0</v>
      </c>
      <c r="CG13" s="80"/>
      <c r="CH13" s="80" t="s">
        <v>1090</v>
      </c>
      <c r="CI13" s="80"/>
      <c r="CJ13" s="80"/>
      <c r="CK13" s="80"/>
      <c r="CL13" s="80"/>
      <c r="CM13" s="80"/>
      <c r="CN13" s="80"/>
      <c r="CO13" s="80"/>
      <c r="CP13" s="80"/>
      <c r="CQ13" s="80"/>
      <c r="CR13" s="80"/>
      <c r="CS13" s="80"/>
      <c r="CT13" s="80"/>
      <c r="CU13" s="80"/>
      <c r="CV13" s="80"/>
      <c r="CW13" s="80"/>
      <c r="CX13" s="80"/>
      <c r="CY13" s="80"/>
      <c r="CZ13" s="80"/>
      <c r="DA13" s="80"/>
      <c r="DB13" s="80"/>
      <c r="DC13" s="80"/>
      <c r="DD13" s="80" t="s">
        <v>1150</v>
      </c>
      <c r="DE13" s="80" t="s">
        <v>1161</v>
      </c>
      <c r="DF13" s="80"/>
      <c r="DG13" s="80">
        <v>3</v>
      </c>
      <c r="DH13" s="80" t="s">
        <v>211</v>
      </c>
      <c r="DI13" s="80" t="s">
        <v>1178</v>
      </c>
      <c r="DJ13" s="96" t="s">
        <v>1189</v>
      </c>
      <c r="DK13" s="80">
        <v>0</v>
      </c>
      <c r="DL13" s="80" t="s">
        <v>1150</v>
      </c>
      <c r="DM13" s="80"/>
      <c r="DN13" s="80" t="str">
        <f>REPLACE(INDEX(GroupVertices[Group],MATCH(Vertices[[#This Row],[Vertex]],GroupVertices[Vertex],0)),1,1,"")</f>
        <v>5</v>
      </c>
      <c r="DO13" s="48">
        <v>1</v>
      </c>
      <c r="DP13" s="49">
        <v>4</v>
      </c>
      <c r="DQ13" s="48">
        <v>0</v>
      </c>
      <c r="DR13" s="49">
        <v>0</v>
      </c>
      <c r="DS13" s="48">
        <v>0</v>
      </c>
      <c r="DT13" s="49">
        <v>0</v>
      </c>
      <c r="DU13" s="48">
        <v>24</v>
      </c>
      <c r="DV13" s="49">
        <v>96</v>
      </c>
      <c r="DW13" s="48">
        <v>25</v>
      </c>
      <c r="DX13" s="121" t="s">
        <v>1498</v>
      </c>
      <c r="DY13" s="121" t="s">
        <v>1498</v>
      </c>
      <c r="DZ13" s="121" t="s">
        <v>1498</v>
      </c>
      <c r="EA13" s="121" t="s">
        <v>1498</v>
      </c>
      <c r="EB13" s="2"/>
      <c r="EC13" s="3"/>
      <c r="ED13" s="3"/>
      <c r="EE13" s="3"/>
      <c r="EF13" s="3"/>
    </row>
    <row r="14" spans="1:136" ht="15" customHeight="1">
      <c r="A14" s="66" t="s">
        <v>212</v>
      </c>
      <c r="B14" s="67" t="s">
        <v>1504</v>
      </c>
      <c r="C14" s="67"/>
      <c r="D14" s="68">
        <v>167.53067314679973</v>
      </c>
      <c r="E14" s="70"/>
      <c r="F14" s="97" t="s">
        <v>470</v>
      </c>
      <c r="G14" s="67"/>
      <c r="H14" s="71" t="s">
        <v>212</v>
      </c>
      <c r="I14" s="72"/>
      <c r="J14" s="72"/>
      <c r="K14" s="71"/>
      <c r="L14" s="75">
        <v>115.82176317488894</v>
      </c>
      <c r="M14" s="76">
        <v>2585.77001953125</v>
      </c>
      <c r="N14" s="76">
        <v>5879.37451171875</v>
      </c>
      <c r="O14" s="77"/>
      <c r="P14" s="78"/>
      <c r="Q14" s="78"/>
      <c r="R14" s="82"/>
      <c r="S14" s="48">
        <v>17</v>
      </c>
      <c r="T14" s="48">
        <v>12</v>
      </c>
      <c r="U14" s="49">
        <v>26.651876</v>
      </c>
      <c r="V14" s="49">
        <v>0.007143</v>
      </c>
      <c r="W14" s="49">
        <v>0.030332</v>
      </c>
      <c r="X14" s="49">
        <v>1.761859</v>
      </c>
      <c r="Y14" s="49">
        <v>0.4155844155844156</v>
      </c>
      <c r="Z14" s="49">
        <v>0.3181818181818182</v>
      </c>
      <c r="AA14" s="73">
        <v>14</v>
      </c>
      <c r="AB14" s="73"/>
      <c r="AC14" s="74"/>
      <c r="AD14" s="80" t="s">
        <v>377</v>
      </c>
      <c r="AE14" s="96" t="s">
        <v>389</v>
      </c>
      <c r="AF14" s="80"/>
      <c r="AG14" s="96" t="s">
        <v>470</v>
      </c>
      <c r="AH14" s="80" t="s">
        <v>548</v>
      </c>
      <c r="AI14" s="80"/>
      <c r="AJ14" s="80"/>
      <c r="AK14" s="80"/>
      <c r="AL14" s="80"/>
      <c r="AM14" s="80"/>
      <c r="AN14" s="80"/>
      <c r="AO14" s="80"/>
      <c r="AP14" s="80"/>
      <c r="AQ14" s="80"/>
      <c r="AR14" s="80"/>
      <c r="AS14" s="80" t="s">
        <v>647</v>
      </c>
      <c r="AT14" s="80" t="s">
        <v>647</v>
      </c>
      <c r="AU14" s="80">
        <v>500</v>
      </c>
      <c r="AV14" s="80"/>
      <c r="AW14" s="80"/>
      <c r="AX14" s="80"/>
      <c r="AY14" s="80"/>
      <c r="AZ14" s="80"/>
      <c r="BA14" s="80"/>
      <c r="BB14" s="80"/>
      <c r="BC14" s="80"/>
      <c r="BD14" s="80" t="s">
        <v>791</v>
      </c>
      <c r="BE14" s="80" t="s">
        <v>808</v>
      </c>
      <c r="BF14" s="80"/>
      <c r="BG14" s="80" t="s">
        <v>820</v>
      </c>
      <c r="BH14" s="80">
        <v>353883</v>
      </c>
      <c r="BI14" s="80"/>
      <c r="BJ14" s="80"/>
      <c r="BK14" s="80"/>
      <c r="BL14" s="80"/>
      <c r="BM14" s="80"/>
      <c r="BN14" s="80"/>
      <c r="BO14" s="80"/>
      <c r="BP14" s="80" t="b">
        <v>0</v>
      </c>
      <c r="BQ14" s="80"/>
      <c r="BR14" s="80"/>
      <c r="BS14" s="80"/>
      <c r="BT14" s="80" t="b">
        <v>0</v>
      </c>
      <c r="BU14" s="80" t="b">
        <v>0</v>
      </c>
      <c r="BV14" s="80"/>
      <c r="BW14" s="80" t="b">
        <v>0</v>
      </c>
      <c r="BX14" s="80" t="b">
        <v>1</v>
      </c>
      <c r="BY14" s="96" t="s">
        <v>914</v>
      </c>
      <c r="BZ14" s="80" t="s">
        <v>986</v>
      </c>
      <c r="CA14" s="80"/>
      <c r="CB14" s="80" t="s">
        <v>997</v>
      </c>
      <c r="CC14" s="80"/>
      <c r="CD14" s="80" t="s">
        <v>1015</v>
      </c>
      <c r="CE14" s="80"/>
      <c r="CF14" s="80">
        <v>0</v>
      </c>
      <c r="CG14" s="80"/>
      <c r="CH14" s="80"/>
      <c r="CI14" s="80"/>
      <c r="CJ14" s="80"/>
      <c r="CK14" s="80"/>
      <c r="CL14" s="80"/>
      <c r="CM14" s="80"/>
      <c r="CN14" s="80"/>
      <c r="CO14" s="80"/>
      <c r="CP14" s="80"/>
      <c r="CQ14" s="80"/>
      <c r="CR14" s="80"/>
      <c r="CS14" s="80"/>
      <c r="CT14" s="80"/>
      <c r="CU14" s="80"/>
      <c r="CV14" s="80"/>
      <c r="CW14" s="80"/>
      <c r="CX14" s="80"/>
      <c r="CY14" s="80"/>
      <c r="CZ14" s="80"/>
      <c r="DA14" s="80"/>
      <c r="DB14" s="80"/>
      <c r="DC14" s="80" t="s">
        <v>986</v>
      </c>
      <c r="DD14" s="80"/>
      <c r="DE14" s="80" t="s">
        <v>1161</v>
      </c>
      <c r="DF14" s="80"/>
      <c r="DG14" s="80">
        <v>155354</v>
      </c>
      <c r="DH14" s="80" t="s">
        <v>212</v>
      </c>
      <c r="DI14" s="80" t="s">
        <v>1179</v>
      </c>
      <c r="DJ14" s="96" t="s">
        <v>1190</v>
      </c>
      <c r="DK14" s="80">
        <v>0</v>
      </c>
      <c r="DL14" s="80"/>
      <c r="DM14" s="80"/>
      <c r="DN14" s="80" t="str">
        <f>REPLACE(INDEX(GroupVertices[Group],MATCH(Vertices[[#This Row],[Vertex]],GroupVertices[Vertex],0)),1,1,"")</f>
        <v>1</v>
      </c>
      <c r="DO14" s="48">
        <v>0</v>
      </c>
      <c r="DP14" s="49">
        <v>0</v>
      </c>
      <c r="DQ14" s="48">
        <v>0</v>
      </c>
      <c r="DR14" s="49">
        <v>0</v>
      </c>
      <c r="DS14" s="48">
        <v>0</v>
      </c>
      <c r="DT14" s="49">
        <v>0</v>
      </c>
      <c r="DU14" s="48">
        <v>24</v>
      </c>
      <c r="DV14" s="49">
        <v>100</v>
      </c>
      <c r="DW14" s="48">
        <v>24</v>
      </c>
      <c r="DX14" s="121" t="s">
        <v>1498</v>
      </c>
      <c r="DY14" s="121" t="s">
        <v>1498</v>
      </c>
      <c r="DZ14" s="121" t="s">
        <v>1498</v>
      </c>
      <c r="EA14" s="121" t="s">
        <v>1498</v>
      </c>
      <c r="EB14" s="2"/>
      <c r="EC14" s="3"/>
      <c r="ED14" s="3"/>
      <c r="EE14" s="3"/>
      <c r="EF14" s="3"/>
    </row>
    <row r="15" spans="1:136" ht="15" customHeight="1">
      <c r="A15" s="66" t="s">
        <v>213</v>
      </c>
      <c r="B15" s="67" t="s">
        <v>1504</v>
      </c>
      <c r="C15" s="67"/>
      <c r="D15" s="68">
        <v>605.6292498842937</v>
      </c>
      <c r="E15" s="70"/>
      <c r="F15" s="97" t="s">
        <v>471</v>
      </c>
      <c r="G15" s="67"/>
      <c r="H15" s="71" t="s">
        <v>213</v>
      </c>
      <c r="I15" s="72"/>
      <c r="J15" s="72"/>
      <c r="K15" s="71" t="s">
        <v>753</v>
      </c>
      <c r="L15" s="75">
        <v>860.716618821568</v>
      </c>
      <c r="M15" s="76">
        <v>2836.017578125</v>
      </c>
      <c r="N15" s="76">
        <v>7866.83154296875</v>
      </c>
      <c r="O15" s="77"/>
      <c r="P15" s="78"/>
      <c r="Q15" s="78"/>
      <c r="R15" s="82"/>
      <c r="S15" s="48">
        <v>12</v>
      </c>
      <c r="T15" s="48">
        <v>23</v>
      </c>
      <c r="U15" s="49">
        <v>199.553291</v>
      </c>
      <c r="V15" s="49">
        <v>0.007692</v>
      </c>
      <c r="W15" s="49">
        <v>0.037011</v>
      </c>
      <c r="X15" s="49">
        <v>2.62427</v>
      </c>
      <c r="Y15" s="49">
        <v>0.26713709677419356</v>
      </c>
      <c r="Z15" s="49">
        <v>0.09375</v>
      </c>
      <c r="AA15" s="73">
        <v>15</v>
      </c>
      <c r="AB15" s="73"/>
      <c r="AC15" s="74"/>
      <c r="AD15" s="80" t="s">
        <v>377</v>
      </c>
      <c r="AE15" s="96" t="s">
        <v>390</v>
      </c>
      <c r="AF15" s="80"/>
      <c r="AG15" s="96" t="s">
        <v>471</v>
      </c>
      <c r="AH15" s="80" t="s">
        <v>549</v>
      </c>
      <c r="AI15" s="80"/>
      <c r="AJ15" s="80"/>
      <c r="AK15" s="80"/>
      <c r="AL15" s="80"/>
      <c r="AM15" s="80"/>
      <c r="AN15" s="80"/>
      <c r="AO15" s="80"/>
      <c r="AP15" s="80"/>
      <c r="AQ15" s="80"/>
      <c r="AR15" s="80"/>
      <c r="AS15" s="80" t="s">
        <v>642</v>
      </c>
      <c r="AT15" s="80" t="s">
        <v>642</v>
      </c>
      <c r="AU15" s="80">
        <v>0</v>
      </c>
      <c r="AV15" s="80"/>
      <c r="AW15" s="80"/>
      <c r="AX15" s="80"/>
      <c r="AY15" s="96" t="s">
        <v>685</v>
      </c>
      <c r="AZ15" s="80"/>
      <c r="BA15" s="80"/>
      <c r="BB15" s="80" t="s">
        <v>753</v>
      </c>
      <c r="BC15" s="80"/>
      <c r="BD15" s="80"/>
      <c r="BE15" s="80" t="s">
        <v>808</v>
      </c>
      <c r="BF15" s="80"/>
      <c r="BG15" s="80" t="s">
        <v>821</v>
      </c>
      <c r="BH15" s="80">
        <v>26650</v>
      </c>
      <c r="BI15" s="80"/>
      <c r="BJ15" s="80"/>
      <c r="BK15" s="80"/>
      <c r="BL15" s="80"/>
      <c r="BM15" s="80"/>
      <c r="BN15" s="80"/>
      <c r="BO15" s="80" t="s">
        <v>893</v>
      </c>
      <c r="BP15" s="80" t="b">
        <v>0</v>
      </c>
      <c r="BQ15" s="80"/>
      <c r="BR15" s="80"/>
      <c r="BS15" s="80"/>
      <c r="BT15" s="80" t="b">
        <v>0</v>
      </c>
      <c r="BU15" s="80" t="b">
        <v>0</v>
      </c>
      <c r="BV15" s="80"/>
      <c r="BW15" s="80" t="b">
        <v>0</v>
      </c>
      <c r="BX15" s="80" t="b">
        <v>0</v>
      </c>
      <c r="BY15" s="96" t="s">
        <v>915</v>
      </c>
      <c r="BZ15" s="80">
        <v>20005</v>
      </c>
      <c r="CA15" s="80"/>
      <c r="CB15" s="80"/>
      <c r="CC15" s="80"/>
      <c r="CD15" s="80" t="s">
        <v>1016</v>
      </c>
      <c r="CE15" s="80" t="s">
        <v>1005</v>
      </c>
      <c r="CF15" s="80">
        <v>0</v>
      </c>
      <c r="CG15" s="80"/>
      <c r="CH15" s="80"/>
      <c r="CI15" s="80"/>
      <c r="CJ15" s="80"/>
      <c r="CK15" s="80"/>
      <c r="CL15" s="80"/>
      <c r="CM15" s="80"/>
      <c r="CN15" s="80"/>
      <c r="CO15" s="80"/>
      <c r="CP15" s="80"/>
      <c r="CQ15" s="80"/>
      <c r="CR15" s="80"/>
      <c r="CS15" s="80"/>
      <c r="CT15" s="80"/>
      <c r="CU15" s="80"/>
      <c r="CV15" s="80"/>
      <c r="CW15" s="80">
        <v>20150323</v>
      </c>
      <c r="CX15" s="80"/>
      <c r="CY15" s="80"/>
      <c r="CZ15" s="80" t="s">
        <v>1127</v>
      </c>
      <c r="DA15" s="80"/>
      <c r="DB15" s="80"/>
      <c r="DC15" s="80">
        <v>20005</v>
      </c>
      <c r="DD15" s="80" t="s">
        <v>1151</v>
      </c>
      <c r="DE15" s="80" t="s">
        <v>1161</v>
      </c>
      <c r="DF15" s="80"/>
      <c r="DG15" s="80">
        <v>531</v>
      </c>
      <c r="DH15" s="80" t="s">
        <v>213</v>
      </c>
      <c r="DI15" s="80" t="s">
        <v>1178</v>
      </c>
      <c r="DJ15" s="96" t="s">
        <v>1191</v>
      </c>
      <c r="DK15" s="80">
        <v>0</v>
      </c>
      <c r="DL15" s="80"/>
      <c r="DM15" s="80"/>
      <c r="DN15" s="80" t="str">
        <f>REPLACE(INDEX(GroupVertices[Group],MATCH(Vertices[[#This Row],[Vertex]],GroupVertices[Vertex],0)),1,1,"")</f>
        <v>1</v>
      </c>
      <c r="DO15" s="48">
        <v>0</v>
      </c>
      <c r="DP15" s="49">
        <v>0</v>
      </c>
      <c r="DQ15" s="48">
        <v>0</v>
      </c>
      <c r="DR15" s="49">
        <v>0</v>
      </c>
      <c r="DS15" s="48">
        <v>0</v>
      </c>
      <c r="DT15" s="49">
        <v>0</v>
      </c>
      <c r="DU15" s="48">
        <v>28</v>
      </c>
      <c r="DV15" s="49">
        <v>100</v>
      </c>
      <c r="DW15" s="48">
        <v>28</v>
      </c>
      <c r="DX15" s="121" t="s">
        <v>1498</v>
      </c>
      <c r="DY15" s="121" t="s">
        <v>1498</v>
      </c>
      <c r="DZ15" s="121" t="s">
        <v>1498</v>
      </c>
      <c r="EA15" s="121" t="s">
        <v>1498</v>
      </c>
      <c r="EB15" s="2"/>
      <c r="EC15" s="3"/>
      <c r="ED15" s="3"/>
      <c r="EE15" s="3"/>
      <c r="EF15" s="3"/>
    </row>
    <row r="16" spans="1:136" ht="15" customHeight="1">
      <c r="A16" s="66" t="s">
        <v>214</v>
      </c>
      <c r="B16" s="67" t="s">
        <v>1505</v>
      </c>
      <c r="C16" s="67"/>
      <c r="D16" s="68">
        <v>309.2078137816192</v>
      </c>
      <c r="E16" s="70"/>
      <c r="F16" s="97" t="s">
        <v>472</v>
      </c>
      <c r="G16" s="67"/>
      <c r="H16" s="71" t="s">
        <v>214</v>
      </c>
      <c r="I16" s="72"/>
      <c r="J16" s="72"/>
      <c r="K16" s="50" t="s">
        <v>754</v>
      </c>
      <c r="L16" s="75">
        <v>356.71406190710735</v>
      </c>
      <c r="M16" s="76">
        <v>2522.658447265625</v>
      </c>
      <c r="N16" s="76">
        <v>6729.82861328125</v>
      </c>
      <c r="O16" s="77"/>
      <c r="P16" s="78"/>
      <c r="Q16" s="78"/>
      <c r="R16" s="82"/>
      <c r="S16" s="48">
        <v>9</v>
      </c>
      <c r="T16" s="48">
        <v>22</v>
      </c>
      <c r="U16" s="49">
        <v>82.566639</v>
      </c>
      <c r="V16" s="49">
        <v>0.007576</v>
      </c>
      <c r="W16" s="49">
        <v>0.036053</v>
      </c>
      <c r="X16" s="49">
        <v>2.218519</v>
      </c>
      <c r="Y16" s="49">
        <v>0.3425925925925926</v>
      </c>
      <c r="Z16" s="49">
        <v>0.10714285714285714</v>
      </c>
      <c r="AA16" s="73">
        <v>16</v>
      </c>
      <c r="AB16" s="73"/>
      <c r="AC16" s="74"/>
      <c r="AD16" s="80" t="s">
        <v>377</v>
      </c>
      <c r="AE16" s="96" t="s">
        <v>391</v>
      </c>
      <c r="AF16" s="80"/>
      <c r="AG16" s="96" t="s">
        <v>472</v>
      </c>
      <c r="AH16" s="80" t="s">
        <v>550</v>
      </c>
      <c r="AI16" s="80"/>
      <c r="AJ16" s="80"/>
      <c r="AK16" s="80"/>
      <c r="AL16" s="80" t="s">
        <v>622</v>
      </c>
      <c r="AM16" s="80"/>
      <c r="AN16" s="80"/>
      <c r="AO16" s="80"/>
      <c r="AP16" s="80"/>
      <c r="AQ16" s="80"/>
      <c r="AR16" s="80"/>
      <c r="AS16" s="80" t="s">
        <v>645</v>
      </c>
      <c r="AT16" s="80" t="s">
        <v>661</v>
      </c>
      <c r="AU16" s="80">
        <v>57</v>
      </c>
      <c r="AV16" s="80"/>
      <c r="AW16" s="80"/>
      <c r="AX16" s="80"/>
      <c r="AY16" s="96" t="s">
        <v>686</v>
      </c>
      <c r="AZ16" s="80"/>
      <c r="BA16" s="80"/>
      <c r="BB16" s="80" t="s">
        <v>754</v>
      </c>
      <c r="BC16" s="80"/>
      <c r="BD16" s="80" t="s">
        <v>792</v>
      </c>
      <c r="BE16" s="80" t="s">
        <v>808</v>
      </c>
      <c r="BF16" s="80"/>
      <c r="BG16" s="80" t="s">
        <v>822</v>
      </c>
      <c r="BH16" s="80">
        <v>904729</v>
      </c>
      <c r="BI16" s="80"/>
      <c r="BJ16" s="80"/>
      <c r="BK16" s="80"/>
      <c r="BL16" s="100">
        <v>42064</v>
      </c>
      <c r="BM16" s="80"/>
      <c r="BN16" s="80"/>
      <c r="BO16" s="80"/>
      <c r="BP16" s="80" t="b">
        <v>0</v>
      </c>
      <c r="BQ16" s="80"/>
      <c r="BR16" s="80"/>
      <c r="BS16" s="80"/>
      <c r="BT16" s="80" t="b">
        <v>1</v>
      </c>
      <c r="BU16" s="80" t="b">
        <v>0</v>
      </c>
      <c r="BV16" s="80"/>
      <c r="BW16" s="80" t="b">
        <v>0</v>
      </c>
      <c r="BX16" s="80" t="b">
        <v>1</v>
      </c>
      <c r="BY16" s="96" t="s">
        <v>916</v>
      </c>
      <c r="BZ16" s="80" t="s">
        <v>985</v>
      </c>
      <c r="CA16" s="80"/>
      <c r="CB16" s="80" t="s">
        <v>998</v>
      </c>
      <c r="CC16" s="80"/>
      <c r="CD16" s="80" t="s">
        <v>1017</v>
      </c>
      <c r="CE16" s="80"/>
      <c r="CF16" s="80">
        <v>0</v>
      </c>
      <c r="CG16" s="80"/>
      <c r="CH16" s="80"/>
      <c r="CI16" s="80"/>
      <c r="CJ16" s="80"/>
      <c r="CK16" s="80"/>
      <c r="CL16" s="80"/>
      <c r="CM16" s="80" t="s">
        <v>1105</v>
      </c>
      <c r="CN16" s="80" t="s">
        <v>1111</v>
      </c>
      <c r="CO16" s="80"/>
      <c r="CP16" s="80"/>
      <c r="CQ16" s="80"/>
      <c r="CR16" s="80"/>
      <c r="CS16" s="80" t="s">
        <v>1116</v>
      </c>
      <c r="CT16" s="80"/>
      <c r="CU16" s="80"/>
      <c r="CV16" s="80"/>
      <c r="CW16" s="80"/>
      <c r="CX16" s="80"/>
      <c r="CY16" s="80"/>
      <c r="CZ16" s="80"/>
      <c r="DA16" s="80"/>
      <c r="DB16" s="80"/>
      <c r="DC16" s="80" t="s">
        <v>790</v>
      </c>
      <c r="DD16" s="80"/>
      <c r="DE16" s="80" t="s">
        <v>1161</v>
      </c>
      <c r="DF16" s="80"/>
      <c r="DG16" s="80">
        <v>31828</v>
      </c>
      <c r="DH16" s="80" t="s">
        <v>214</v>
      </c>
      <c r="DI16" s="80" t="s">
        <v>1179</v>
      </c>
      <c r="DJ16" s="96" t="s">
        <v>1192</v>
      </c>
      <c r="DK16" s="80">
        <v>57</v>
      </c>
      <c r="DL16" s="80"/>
      <c r="DM16" s="80"/>
      <c r="DN16" s="80" t="str">
        <f>REPLACE(INDEX(GroupVertices[Group],MATCH(Vertices[[#This Row],[Vertex]],GroupVertices[Vertex],0)),1,1,"")</f>
        <v>1</v>
      </c>
      <c r="DO16" s="48">
        <v>1</v>
      </c>
      <c r="DP16" s="49">
        <v>4</v>
      </c>
      <c r="DQ16" s="48">
        <v>1</v>
      </c>
      <c r="DR16" s="49">
        <v>4</v>
      </c>
      <c r="DS16" s="48">
        <v>0</v>
      </c>
      <c r="DT16" s="49">
        <v>0</v>
      </c>
      <c r="DU16" s="48">
        <v>23</v>
      </c>
      <c r="DV16" s="49">
        <v>92</v>
      </c>
      <c r="DW16" s="48">
        <v>25</v>
      </c>
      <c r="DX16" s="121" t="s">
        <v>1498</v>
      </c>
      <c r="DY16" s="121" t="s">
        <v>1498</v>
      </c>
      <c r="DZ16" s="121" t="s">
        <v>1498</v>
      </c>
      <c r="EA16" s="121" t="s">
        <v>1498</v>
      </c>
      <c r="EB16" s="2"/>
      <c r="EC16" s="3"/>
      <c r="ED16" s="3"/>
      <c r="EE16" s="3"/>
      <c r="EF16" s="3"/>
    </row>
    <row r="17" spans="1:136" ht="15" customHeight="1">
      <c r="A17" s="66" t="s">
        <v>215</v>
      </c>
      <c r="B17" s="67" t="s">
        <v>1508</v>
      </c>
      <c r="C17" s="67"/>
      <c r="D17" s="68">
        <v>115.01855762854558</v>
      </c>
      <c r="E17" s="70"/>
      <c r="F17" s="97" t="s">
        <v>473</v>
      </c>
      <c r="G17" s="67"/>
      <c r="H17" s="71" t="s">
        <v>215</v>
      </c>
      <c r="I17" s="72"/>
      <c r="J17" s="72"/>
      <c r="K17" s="71" t="s">
        <v>755</v>
      </c>
      <c r="L17" s="75">
        <v>26.535911118561163</v>
      </c>
      <c r="M17" s="76">
        <v>4132.50390625</v>
      </c>
      <c r="N17" s="76">
        <v>6604.18212890625</v>
      </c>
      <c r="O17" s="77"/>
      <c r="P17" s="78"/>
      <c r="Q17" s="78"/>
      <c r="R17" s="82"/>
      <c r="S17" s="48">
        <v>3</v>
      </c>
      <c r="T17" s="48">
        <v>18</v>
      </c>
      <c r="U17" s="49">
        <v>5.927273</v>
      </c>
      <c r="V17" s="49">
        <v>0.007042</v>
      </c>
      <c r="W17" s="49">
        <v>0.02953</v>
      </c>
      <c r="X17" s="49">
        <v>1.57975</v>
      </c>
      <c r="Y17" s="49">
        <v>0.4868421052631579</v>
      </c>
      <c r="Z17" s="49">
        <v>0.05</v>
      </c>
      <c r="AA17" s="73">
        <v>17</v>
      </c>
      <c r="AB17" s="73"/>
      <c r="AC17" s="74"/>
      <c r="AD17" s="80" t="s">
        <v>377</v>
      </c>
      <c r="AE17" s="96" t="s">
        <v>392</v>
      </c>
      <c r="AF17" s="80"/>
      <c r="AG17" s="96" t="s">
        <v>473</v>
      </c>
      <c r="AH17" s="80" t="s">
        <v>551</v>
      </c>
      <c r="AI17" s="80"/>
      <c r="AJ17" s="80"/>
      <c r="AK17" s="80"/>
      <c r="AL17" s="80"/>
      <c r="AM17" s="80"/>
      <c r="AN17" s="80"/>
      <c r="AO17" s="80"/>
      <c r="AP17" s="80"/>
      <c r="AQ17" s="80"/>
      <c r="AR17" s="80"/>
      <c r="AS17" s="80" t="s">
        <v>642</v>
      </c>
      <c r="AT17" s="80" t="s">
        <v>642</v>
      </c>
      <c r="AU17" s="80">
        <v>0</v>
      </c>
      <c r="AV17" s="80"/>
      <c r="AW17" s="80"/>
      <c r="AX17" s="80"/>
      <c r="AY17" s="96" t="s">
        <v>687</v>
      </c>
      <c r="AZ17" s="80"/>
      <c r="BA17" s="80"/>
      <c r="BB17" s="80" t="s">
        <v>755</v>
      </c>
      <c r="BC17" s="80"/>
      <c r="BD17" s="80"/>
      <c r="BE17" s="80" t="s">
        <v>808</v>
      </c>
      <c r="BF17" s="80"/>
      <c r="BG17" s="80" t="s">
        <v>823</v>
      </c>
      <c r="BH17" s="80">
        <v>1682</v>
      </c>
      <c r="BI17" s="80"/>
      <c r="BJ17" s="80"/>
      <c r="BK17" s="80"/>
      <c r="BL17" s="80"/>
      <c r="BM17" s="80"/>
      <c r="BN17" s="80"/>
      <c r="BO17" s="80" t="s">
        <v>894</v>
      </c>
      <c r="BP17" s="80" t="b">
        <v>0</v>
      </c>
      <c r="BQ17" s="80"/>
      <c r="BR17" s="80"/>
      <c r="BS17" s="80"/>
      <c r="BT17" s="80" t="b">
        <v>0</v>
      </c>
      <c r="BU17" s="80" t="b">
        <v>0</v>
      </c>
      <c r="BV17" s="80"/>
      <c r="BW17" s="80" t="b">
        <v>0</v>
      </c>
      <c r="BX17" s="80" t="b">
        <v>0</v>
      </c>
      <c r="BY17" s="96" t="s">
        <v>917</v>
      </c>
      <c r="BZ17" s="80"/>
      <c r="CA17" s="80"/>
      <c r="CB17" s="80"/>
      <c r="CC17" s="80"/>
      <c r="CD17" s="80" t="s">
        <v>1018</v>
      </c>
      <c r="CE17" s="80" t="s">
        <v>1086</v>
      </c>
      <c r="CF17" s="80">
        <v>0</v>
      </c>
      <c r="CG17" s="80"/>
      <c r="CH17" s="80"/>
      <c r="CI17" s="80"/>
      <c r="CJ17" s="80"/>
      <c r="CK17" s="80"/>
      <c r="CL17" s="80"/>
      <c r="CM17" s="80"/>
      <c r="CN17" s="80"/>
      <c r="CO17" s="80"/>
      <c r="CP17" s="80"/>
      <c r="CQ17" s="80"/>
      <c r="CR17" s="80"/>
      <c r="CS17" s="80"/>
      <c r="CT17" s="80"/>
      <c r="CU17" s="80"/>
      <c r="CV17" s="80"/>
      <c r="CW17" s="80">
        <v>20171103</v>
      </c>
      <c r="CX17" s="80"/>
      <c r="CY17" s="80"/>
      <c r="CZ17" s="80" t="s">
        <v>1128</v>
      </c>
      <c r="DA17" s="80"/>
      <c r="DB17" s="80">
        <v>1</v>
      </c>
      <c r="DC17" s="80"/>
      <c r="DD17" s="80"/>
      <c r="DE17" s="80" t="s">
        <v>1162</v>
      </c>
      <c r="DF17" s="80"/>
      <c r="DG17" s="80">
        <v>6</v>
      </c>
      <c r="DH17" s="80" t="s">
        <v>215</v>
      </c>
      <c r="DI17" s="80" t="s">
        <v>1178</v>
      </c>
      <c r="DJ17" s="96" t="s">
        <v>1193</v>
      </c>
      <c r="DK17" s="80">
        <v>0</v>
      </c>
      <c r="DL17" s="80"/>
      <c r="DM17" s="80"/>
      <c r="DN17" s="80" t="str">
        <f>REPLACE(INDEX(GroupVertices[Group],MATCH(Vertices[[#This Row],[Vertex]],GroupVertices[Vertex],0)),1,1,"")</f>
        <v>1</v>
      </c>
      <c r="DO17" s="48">
        <v>0</v>
      </c>
      <c r="DP17" s="49">
        <v>0</v>
      </c>
      <c r="DQ17" s="48">
        <v>1</v>
      </c>
      <c r="DR17" s="49">
        <v>5.2631578947368425</v>
      </c>
      <c r="DS17" s="48">
        <v>0</v>
      </c>
      <c r="DT17" s="49">
        <v>0</v>
      </c>
      <c r="DU17" s="48">
        <v>18</v>
      </c>
      <c r="DV17" s="49">
        <v>94.73684210526316</v>
      </c>
      <c r="DW17" s="48">
        <v>19</v>
      </c>
      <c r="DX17" s="121" t="s">
        <v>1498</v>
      </c>
      <c r="DY17" s="121" t="s">
        <v>1498</v>
      </c>
      <c r="DZ17" s="121" t="s">
        <v>1498</v>
      </c>
      <c r="EA17" s="121" t="s">
        <v>1498</v>
      </c>
      <c r="EB17" s="2"/>
      <c r="EC17" s="3"/>
      <c r="ED17" s="3"/>
      <c r="EE17" s="3"/>
      <c r="EF17" s="3"/>
    </row>
    <row r="18" spans="1:136" ht="15" customHeight="1">
      <c r="A18" s="66" t="s">
        <v>216</v>
      </c>
      <c r="B18" s="67" t="s">
        <v>1509</v>
      </c>
      <c r="C18" s="67"/>
      <c r="D18" s="68">
        <v>100</v>
      </c>
      <c r="E18" s="70"/>
      <c r="F18" s="97" t="s">
        <v>474</v>
      </c>
      <c r="G18" s="67"/>
      <c r="H18" s="71" t="s">
        <v>216</v>
      </c>
      <c r="I18" s="72"/>
      <c r="J18" s="72"/>
      <c r="K18" s="71" t="s">
        <v>756</v>
      </c>
      <c r="L18" s="75">
        <v>1</v>
      </c>
      <c r="M18" s="76">
        <v>8723.9697265625</v>
      </c>
      <c r="N18" s="76">
        <v>4786.00390625</v>
      </c>
      <c r="O18" s="77"/>
      <c r="P18" s="78"/>
      <c r="Q18" s="78"/>
      <c r="R18" s="82"/>
      <c r="S18" s="48">
        <v>1</v>
      </c>
      <c r="T18" s="48">
        <v>14</v>
      </c>
      <c r="U18" s="49">
        <v>0</v>
      </c>
      <c r="V18" s="49">
        <v>0.006803</v>
      </c>
      <c r="W18" s="49">
        <v>0.023072</v>
      </c>
      <c r="X18" s="49">
        <v>1.231388</v>
      </c>
      <c r="Y18" s="49">
        <v>0.6238095238095238</v>
      </c>
      <c r="Z18" s="49">
        <v>0</v>
      </c>
      <c r="AA18" s="73">
        <v>18</v>
      </c>
      <c r="AB18" s="73"/>
      <c r="AC18" s="74"/>
      <c r="AD18" s="80" t="s">
        <v>377</v>
      </c>
      <c r="AE18" s="96" t="s">
        <v>393</v>
      </c>
      <c r="AF18" s="80"/>
      <c r="AG18" s="96" t="s">
        <v>474</v>
      </c>
      <c r="AH18" s="80" t="s">
        <v>552</v>
      </c>
      <c r="AI18" s="80"/>
      <c r="AJ18" s="80"/>
      <c r="AK18" s="80"/>
      <c r="AL18" s="80"/>
      <c r="AM18" s="80"/>
      <c r="AN18" s="80"/>
      <c r="AO18" s="80"/>
      <c r="AP18" s="80"/>
      <c r="AQ18" s="80"/>
      <c r="AR18" s="80"/>
      <c r="AS18" s="80" t="s">
        <v>648</v>
      </c>
      <c r="AT18" s="80" t="s">
        <v>662</v>
      </c>
      <c r="AU18" s="80">
        <v>203</v>
      </c>
      <c r="AV18" s="80"/>
      <c r="AW18" s="80"/>
      <c r="AX18" s="80"/>
      <c r="AY18" s="96" t="s">
        <v>688</v>
      </c>
      <c r="AZ18" s="80"/>
      <c r="BA18" s="80"/>
      <c r="BB18" s="80" t="s">
        <v>756</v>
      </c>
      <c r="BC18" s="80"/>
      <c r="BD18" s="80" t="s">
        <v>793</v>
      </c>
      <c r="BE18" s="80" t="s">
        <v>808</v>
      </c>
      <c r="BF18" s="80"/>
      <c r="BG18" s="80" t="s">
        <v>824</v>
      </c>
      <c r="BH18" s="80">
        <v>57594464</v>
      </c>
      <c r="BI18" s="80"/>
      <c r="BJ18" s="80"/>
      <c r="BK18" s="80"/>
      <c r="BL18" s="80"/>
      <c r="BM18" s="80"/>
      <c r="BN18" s="80"/>
      <c r="BO18" s="80"/>
      <c r="BP18" s="80" t="b">
        <v>0</v>
      </c>
      <c r="BQ18" s="80"/>
      <c r="BR18" s="80"/>
      <c r="BS18" s="80"/>
      <c r="BT18" s="80" t="b">
        <v>0</v>
      </c>
      <c r="BU18" s="80" t="b">
        <v>0</v>
      </c>
      <c r="BV18" s="80"/>
      <c r="BW18" s="80" t="b">
        <v>0</v>
      </c>
      <c r="BX18" s="80" t="b">
        <v>1</v>
      </c>
      <c r="BY18" s="96" t="s">
        <v>918</v>
      </c>
      <c r="BZ18" s="80" t="s">
        <v>987</v>
      </c>
      <c r="CA18" s="80"/>
      <c r="CB18" s="80"/>
      <c r="CC18" s="80"/>
      <c r="CD18" s="80" t="s">
        <v>1019</v>
      </c>
      <c r="CE18" s="80"/>
      <c r="CF18" s="80">
        <v>0</v>
      </c>
      <c r="CG18" s="80"/>
      <c r="CH18" s="80" t="s">
        <v>1090</v>
      </c>
      <c r="CI18" s="80"/>
      <c r="CJ18" s="80"/>
      <c r="CK18" s="80"/>
      <c r="CL18" s="80"/>
      <c r="CM18" s="80"/>
      <c r="CN18" s="80"/>
      <c r="CO18" s="80"/>
      <c r="CP18" s="80"/>
      <c r="CQ18" s="80"/>
      <c r="CR18" s="80"/>
      <c r="CS18" s="80" t="s">
        <v>1117</v>
      </c>
      <c r="CT18" s="80"/>
      <c r="CU18" s="80"/>
      <c r="CV18" s="80"/>
      <c r="CW18" s="80"/>
      <c r="CX18" s="80"/>
      <c r="CY18" s="80"/>
      <c r="CZ18" s="80"/>
      <c r="DA18" s="80"/>
      <c r="DB18" s="80"/>
      <c r="DC18" s="80" t="s">
        <v>1139</v>
      </c>
      <c r="DD18" s="80"/>
      <c r="DE18" s="80" t="s">
        <v>1161</v>
      </c>
      <c r="DF18" s="80"/>
      <c r="DG18" s="80">
        <v>921754</v>
      </c>
      <c r="DH18" s="80" t="s">
        <v>216</v>
      </c>
      <c r="DI18" s="80" t="s">
        <v>1179</v>
      </c>
      <c r="DJ18" s="96" t="s">
        <v>1194</v>
      </c>
      <c r="DK18" s="80">
        <v>0</v>
      </c>
      <c r="DL18" s="80"/>
      <c r="DM18" s="80"/>
      <c r="DN18" s="80" t="str">
        <f>REPLACE(INDEX(GroupVertices[Group],MATCH(Vertices[[#This Row],[Vertex]],GroupVertices[Vertex],0)),1,1,"")</f>
        <v>5</v>
      </c>
      <c r="DO18" s="48">
        <v>0</v>
      </c>
      <c r="DP18" s="49">
        <v>0</v>
      </c>
      <c r="DQ18" s="48">
        <v>0</v>
      </c>
      <c r="DR18" s="49">
        <v>0</v>
      </c>
      <c r="DS18" s="48">
        <v>0</v>
      </c>
      <c r="DT18" s="49">
        <v>0</v>
      </c>
      <c r="DU18" s="48">
        <v>25</v>
      </c>
      <c r="DV18" s="49">
        <v>100</v>
      </c>
      <c r="DW18" s="48">
        <v>25</v>
      </c>
      <c r="DX18" s="121" t="s">
        <v>1498</v>
      </c>
      <c r="DY18" s="121" t="s">
        <v>1498</v>
      </c>
      <c r="DZ18" s="121" t="s">
        <v>1498</v>
      </c>
      <c r="EA18" s="121" t="s">
        <v>1498</v>
      </c>
      <c r="EB18" s="2"/>
      <c r="EC18" s="3"/>
      <c r="ED18" s="3"/>
      <c r="EE18" s="3"/>
      <c r="EF18" s="3"/>
    </row>
    <row r="19" spans="1:136" ht="15" customHeight="1">
      <c r="A19" s="66" t="s">
        <v>217</v>
      </c>
      <c r="B19" s="67" t="s">
        <v>1504</v>
      </c>
      <c r="C19" s="67"/>
      <c r="D19" s="68">
        <v>800</v>
      </c>
      <c r="E19" s="70"/>
      <c r="F19" s="97" t="s">
        <v>475</v>
      </c>
      <c r="G19" s="67"/>
      <c r="H19" s="71" t="s">
        <v>217</v>
      </c>
      <c r="I19" s="72"/>
      <c r="J19" s="72"/>
      <c r="K19" s="71"/>
      <c r="L19" s="75">
        <v>8340.297995283403</v>
      </c>
      <c r="M19" s="76">
        <v>6786.34814453125</v>
      </c>
      <c r="N19" s="76">
        <v>8343.9697265625</v>
      </c>
      <c r="O19" s="77"/>
      <c r="P19" s="78"/>
      <c r="Q19" s="78"/>
      <c r="R19" s="82"/>
      <c r="S19" s="48">
        <v>37</v>
      </c>
      <c r="T19" s="48">
        <v>32</v>
      </c>
      <c r="U19" s="49">
        <v>1935.677784</v>
      </c>
      <c r="V19" s="49">
        <v>0.009524</v>
      </c>
      <c r="W19" s="49">
        <v>0.043257</v>
      </c>
      <c r="X19" s="49">
        <v>5.39973</v>
      </c>
      <c r="Y19" s="49">
        <v>0.11481481481481481</v>
      </c>
      <c r="Z19" s="49">
        <v>0.2545454545454545</v>
      </c>
      <c r="AA19" s="73">
        <v>19</v>
      </c>
      <c r="AB19" s="73"/>
      <c r="AC19" s="74"/>
      <c r="AD19" s="80" t="s">
        <v>377</v>
      </c>
      <c r="AE19" s="96" t="s">
        <v>394</v>
      </c>
      <c r="AF19" s="80"/>
      <c r="AG19" s="96" t="s">
        <v>475</v>
      </c>
      <c r="AH19" s="80" t="s">
        <v>553</v>
      </c>
      <c r="AI19" s="80"/>
      <c r="AJ19" s="80"/>
      <c r="AK19" s="80"/>
      <c r="AL19" s="80"/>
      <c r="AM19" s="80"/>
      <c r="AN19" s="80"/>
      <c r="AO19" s="80"/>
      <c r="AP19" s="99">
        <v>41151</v>
      </c>
      <c r="AQ19" s="80"/>
      <c r="AR19" s="80"/>
      <c r="AS19" s="80" t="s">
        <v>649</v>
      </c>
      <c r="AT19" s="80" t="s">
        <v>663</v>
      </c>
      <c r="AU19" s="80">
        <v>1438</v>
      </c>
      <c r="AV19" s="80" t="s">
        <v>673</v>
      </c>
      <c r="AW19" s="80"/>
      <c r="AX19" s="80"/>
      <c r="AY19" s="80"/>
      <c r="AZ19" s="80"/>
      <c r="BA19" s="80"/>
      <c r="BB19" s="80"/>
      <c r="BC19" s="80"/>
      <c r="BD19" s="80" t="s">
        <v>794</v>
      </c>
      <c r="BE19" s="80" t="s">
        <v>808</v>
      </c>
      <c r="BF19" s="80"/>
      <c r="BG19" s="80" t="s">
        <v>825</v>
      </c>
      <c r="BH19" s="80">
        <v>5437419</v>
      </c>
      <c r="BI19" s="80"/>
      <c r="BJ19" s="80"/>
      <c r="BK19" s="80"/>
      <c r="BL19" s="80"/>
      <c r="BM19" s="80"/>
      <c r="BN19" s="80"/>
      <c r="BO19" s="80"/>
      <c r="BP19" s="80" t="b">
        <v>0</v>
      </c>
      <c r="BQ19" s="80"/>
      <c r="BR19" s="80"/>
      <c r="BS19" s="80"/>
      <c r="BT19" s="80" t="b">
        <v>0</v>
      </c>
      <c r="BU19" s="80" t="b">
        <v>0</v>
      </c>
      <c r="BV19" s="80"/>
      <c r="BW19" s="80" t="b">
        <v>0</v>
      </c>
      <c r="BX19" s="80" t="b">
        <v>1</v>
      </c>
      <c r="BY19" s="96" t="s">
        <v>919</v>
      </c>
      <c r="BZ19" s="80"/>
      <c r="CA19" s="80"/>
      <c r="CB19" s="80"/>
      <c r="CC19" s="80"/>
      <c r="CD19" s="80" t="s">
        <v>1020</v>
      </c>
      <c r="CE19" s="80"/>
      <c r="CF19" s="80">
        <v>0</v>
      </c>
      <c r="CG19" s="80"/>
      <c r="CH19" s="80" t="s">
        <v>1090</v>
      </c>
      <c r="CI19" s="80"/>
      <c r="CJ19" s="80"/>
      <c r="CK19" s="80"/>
      <c r="CL19" s="80"/>
      <c r="CM19" s="80"/>
      <c r="CN19" s="80" t="s">
        <v>1111</v>
      </c>
      <c r="CO19" s="80"/>
      <c r="CP19" s="80"/>
      <c r="CQ19" s="80"/>
      <c r="CR19" s="80"/>
      <c r="CS19" s="80" t="s">
        <v>1118</v>
      </c>
      <c r="CT19" s="80"/>
      <c r="CU19" s="80"/>
      <c r="CV19" s="80"/>
      <c r="CW19" s="80"/>
      <c r="CX19" s="80"/>
      <c r="CY19" s="80"/>
      <c r="CZ19" s="80"/>
      <c r="DA19" s="80"/>
      <c r="DB19" s="80"/>
      <c r="DC19" s="80"/>
      <c r="DD19" s="80"/>
      <c r="DE19" s="80" t="s">
        <v>1163</v>
      </c>
      <c r="DF19" s="80"/>
      <c r="DG19" s="80">
        <v>186900</v>
      </c>
      <c r="DH19" s="80" t="s">
        <v>217</v>
      </c>
      <c r="DI19" s="80" t="s">
        <v>1179</v>
      </c>
      <c r="DJ19" s="96" t="s">
        <v>1195</v>
      </c>
      <c r="DK19" s="80">
        <v>0</v>
      </c>
      <c r="DL19" s="80"/>
      <c r="DM19" s="80"/>
      <c r="DN19" s="80" t="str">
        <f>REPLACE(INDEX(GroupVertices[Group],MATCH(Vertices[[#This Row],[Vertex]],GroupVertices[Vertex],0)),1,1,"")</f>
        <v>3</v>
      </c>
      <c r="DO19" s="48">
        <v>0</v>
      </c>
      <c r="DP19" s="49">
        <v>0</v>
      </c>
      <c r="DQ19" s="48">
        <v>0</v>
      </c>
      <c r="DR19" s="49">
        <v>0</v>
      </c>
      <c r="DS19" s="48">
        <v>0</v>
      </c>
      <c r="DT19" s="49">
        <v>0</v>
      </c>
      <c r="DU19" s="48">
        <v>2</v>
      </c>
      <c r="DV19" s="49">
        <v>100</v>
      </c>
      <c r="DW19" s="48">
        <v>2</v>
      </c>
      <c r="DX19" s="121" t="s">
        <v>1498</v>
      </c>
      <c r="DY19" s="121" t="s">
        <v>1498</v>
      </c>
      <c r="DZ19" s="121" t="s">
        <v>1498</v>
      </c>
      <c r="EA19" s="121" t="s">
        <v>1498</v>
      </c>
      <c r="EB19" s="2"/>
      <c r="EC19" s="3"/>
      <c r="ED19" s="3"/>
      <c r="EE19" s="3"/>
      <c r="EF19" s="3"/>
    </row>
    <row r="20" spans="1:136" ht="15" customHeight="1">
      <c r="A20" s="66" t="s">
        <v>256</v>
      </c>
      <c r="B20" s="67" t="s">
        <v>1509</v>
      </c>
      <c r="C20" s="67"/>
      <c r="D20" s="68">
        <v>100</v>
      </c>
      <c r="E20" s="70"/>
      <c r="F20" s="97" t="s">
        <v>476</v>
      </c>
      <c r="G20" s="67"/>
      <c r="H20" s="71" t="s">
        <v>256</v>
      </c>
      <c r="I20" s="72"/>
      <c r="J20" s="72"/>
      <c r="K20" s="71" t="s">
        <v>757</v>
      </c>
      <c r="L20" s="75">
        <v>1</v>
      </c>
      <c r="M20" s="76">
        <v>6645.04736328125</v>
      </c>
      <c r="N20" s="76">
        <v>9787.876953125</v>
      </c>
      <c r="O20" s="77"/>
      <c r="P20" s="78"/>
      <c r="Q20" s="78"/>
      <c r="R20" s="82"/>
      <c r="S20" s="48">
        <v>1</v>
      </c>
      <c r="T20" s="48">
        <v>0</v>
      </c>
      <c r="U20" s="49">
        <v>0</v>
      </c>
      <c r="V20" s="49">
        <v>0.005435</v>
      </c>
      <c r="W20" s="49">
        <v>0.002114</v>
      </c>
      <c r="X20" s="49">
        <v>0.23345</v>
      </c>
      <c r="Y20" s="49">
        <v>0</v>
      </c>
      <c r="Z20" s="49">
        <v>0</v>
      </c>
      <c r="AA20" s="73">
        <v>20</v>
      </c>
      <c r="AB20" s="73"/>
      <c r="AC20" s="74"/>
      <c r="AD20" s="80" t="s">
        <v>377</v>
      </c>
      <c r="AE20" s="96" t="s">
        <v>395</v>
      </c>
      <c r="AF20" s="80"/>
      <c r="AG20" s="96" t="s">
        <v>476</v>
      </c>
      <c r="AH20" s="80" t="s">
        <v>554</v>
      </c>
      <c r="AI20" s="80"/>
      <c r="AJ20" s="80"/>
      <c r="AK20" s="80"/>
      <c r="AL20" s="80" t="s">
        <v>623</v>
      </c>
      <c r="AM20" s="80"/>
      <c r="AN20" s="80"/>
      <c r="AO20" s="80"/>
      <c r="AP20" s="80"/>
      <c r="AQ20" s="80"/>
      <c r="AR20" s="80"/>
      <c r="AS20" s="80" t="s">
        <v>650</v>
      </c>
      <c r="AT20" s="80" t="s">
        <v>650</v>
      </c>
      <c r="AU20" s="80">
        <v>0</v>
      </c>
      <c r="AV20" s="80"/>
      <c r="AW20" s="80"/>
      <c r="AX20" s="80"/>
      <c r="AY20" s="96" t="s">
        <v>689</v>
      </c>
      <c r="AZ20" s="80"/>
      <c r="BA20" s="80"/>
      <c r="BB20" s="80" t="s">
        <v>757</v>
      </c>
      <c r="BC20" s="80"/>
      <c r="BD20" s="80"/>
      <c r="BE20" s="80" t="s">
        <v>808</v>
      </c>
      <c r="BF20" s="80"/>
      <c r="BG20" s="80" t="s">
        <v>826</v>
      </c>
      <c r="BH20" s="80">
        <v>75656</v>
      </c>
      <c r="BI20" s="80"/>
      <c r="BJ20" s="80"/>
      <c r="BK20" s="80"/>
      <c r="BL20" s="80"/>
      <c r="BM20" s="80"/>
      <c r="BN20" s="80"/>
      <c r="BO20" s="80"/>
      <c r="BP20" s="80" t="b">
        <v>0</v>
      </c>
      <c r="BQ20" s="80"/>
      <c r="BR20" s="80"/>
      <c r="BS20" s="80"/>
      <c r="BT20" s="80" t="b">
        <v>0</v>
      </c>
      <c r="BU20" s="80" t="b">
        <v>0</v>
      </c>
      <c r="BV20" s="80"/>
      <c r="BW20" s="80" t="b">
        <v>0</v>
      </c>
      <c r="BX20" s="80" t="b">
        <v>1</v>
      </c>
      <c r="BY20" s="96" t="s">
        <v>920</v>
      </c>
      <c r="BZ20" s="80"/>
      <c r="CA20" s="80"/>
      <c r="CB20" s="80"/>
      <c r="CC20" s="80"/>
      <c r="CD20" s="80" t="s">
        <v>1021</v>
      </c>
      <c r="CE20" s="80"/>
      <c r="CF20" s="80">
        <v>0</v>
      </c>
      <c r="CG20" s="80"/>
      <c r="CH20" s="80" t="s">
        <v>1090</v>
      </c>
      <c r="CI20" s="80"/>
      <c r="CJ20" s="80"/>
      <c r="CK20" s="80"/>
      <c r="CL20" s="80"/>
      <c r="CM20" s="80"/>
      <c r="CN20" s="80"/>
      <c r="CO20" s="80"/>
      <c r="CP20" s="80"/>
      <c r="CQ20" s="80"/>
      <c r="CR20" s="80"/>
      <c r="CS20" s="80"/>
      <c r="CT20" s="80"/>
      <c r="CU20" s="80"/>
      <c r="CV20" s="80"/>
      <c r="CW20" s="80"/>
      <c r="CX20" s="80"/>
      <c r="CY20" s="80"/>
      <c r="CZ20" s="80"/>
      <c r="DA20" s="80"/>
      <c r="DB20" s="80"/>
      <c r="DC20" s="80"/>
      <c r="DD20" s="80"/>
      <c r="DE20" s="80" t="s">
        <v>1161</v>
      </c>
      <c r="DF20" s="80"/>
      <c r="DG20" s="80">
        <v>2525</v>
      </c>
      <c r="DH20" s="80" t="s">
        <v>256</v>
      </c>
      <c r="DI20" s="80" t="s">
        <v>1179</v>
      </c>
      <c r="DJ20" s="96" t="s">
        <v>1196</v>
      </c>
      <c r="DK20" s="80">
        <v>0</v>
      </c>
      <c r="DL20" s="80"/>
      <c r="DM20" s="80"/>
      <c r="DN20" s="80" t="str">
        <f>REPLACE(INDEX(GroupVertices[Group],MATCH(Vertices[[#This Row],[Vertex]],GroupVertices[Vertex],0)),1,1,"")</f>
        <v>3</v>
      </c>
      <c r="DO20" s="48">
        <v>0</v>
      </c>
      <c r="DP20" s="49">
        <v>0</v>
      </c>
      <c r="DQ20" s="48">
        <v>0</v>
      </c>
      <c r="DR20" s="49">
        <v>0</v>
      </c>
      <c r="DS20" s="48">
        <v>0</v>
      </c>
      <c r="DT20" s="49">
        <v>0</v>
      </c>
      <c r="DU20" s="48">
        <v>17</v>
      </c>
      <c r="DV20" s="49">
        <v>100</v>
      </c>
      <c r="DW20" s="48">
        <v>17</v>
      </c>
      <c r="DX20" s="48"/>
      <c r="DY20" s="48"/>
      <c r="DZ20" s="48"/>
      <c r="EA20" s="48"/>
      <c r="EB20" s="2"/>
      <c r="EC20" s="3"/>
      <c r="ED20" s="3"/>
      <c r="EE20" s="3"/>
      <c r="EF20" s="3"/>
    </row>
    <row r="21" spans="1:136" ht="15" customHeight="1">
      <c r="A21" s="66" t="s">
        <v>218</v>
      </c>
      <c r="B21" s="67" t="s">
        <v>1508</v>
      </c>
      <c r="C21" s="67"/>
      <c r="D21" s="68">
        <v>100</v>
      </c>
      <c r="E21" s="70"/>
      <c r="F21" s="97" t="s">
        <v>477</v>
      </c>
      <c r="G21" s="67"/>
      <c r="H21" s="71" t="s">
        <v>218</v>
      </c>
      <c r="I21" s="72"/>
      <c r="J21" s="72"/>
      <c r="K21" s="50" t="s">
        <v>758</v>
      </c>
      <c r="L21" s="75">
        <v>1</v>
      </c>
      <c r="M21" s="76">
        <v>9876.931640625</v>
      </c>
      <c r="N21" s="76">
        <v>5418.533203125</v>
      </c>
      <c r="O21" s="77"/>
      <c r="P21" s="78"/>
      <c r="Q21" s="78"/>
      <c r="R21" s="82"/>
      <c r="S21" s="48">
        <v>3</v>
      </c>
      <c r="T21" s="48">
        <v>1</v>
      </c>
      <c r="U21" s="49">
        <v>0</v>
      </c>
      <c r="V21" s="49">
        <v>0.005988</v>
      </c>
      <c r="W21" s="49">
        <v>0.007178</v>
      </c>
      <c r="X21" s="49">
        <v>0.465716</v>
      </c>
      <c r="Y21" s="49">
        <v>0.75</v>
      </c>
      <c r="Z21" s="49">
        <v>0</v>
      </c>
      <c r="AA21" s="73">
        <v>21</v>
      </c>
      <c r="AB21" s="73"/>
      <c r="AC21" s="74"/>
      <c r="AD21" s="80" t="s">
        <v>377</v>
      </c>
      <c r="AE21" s="96" t="s">
        <v>396</v>
      </c>
      <c r="AF21" s="80"/>
      <c r="AG21" s="96" t="s">
        <v>477</v>
      </c>
      <c r="AH21" s="80" t="s">
        <v>555</v>
      </c>
      <c r="AI21" s="80"/>
      <c r="AJ21" s="80"/>
      <c r="AK21" s="80"/>
      <c r="AL21" s="80"/>
      <c r="AM21" s="80"/>
      <c r="AN21" s="80"/>
      <c r="AO21" s="80"/>
      <c r="AP21" s="99">
        <v>40803</v>
      </c>
      <c r="AQ21" s="80"/>
      <c r="AR21" s="80"/>
      <c r="AS21" s="80" t="s">
        <v>651</v>
      </c>
      <c r="AT21" s="80" t="s">
        <v>651</v>
      </c>
      <c r="AU21" s="80">
        <v>0</v>
      </c>
      <c r="AV21" s="80"/>
      <c r="AW21" s="80"/>
      <c r="AX21" s="80"/>
      <c r="AY21" s="80"/>
      <c r="AZ21" s="80"/>
      <c r="BA21" s="80"/>
      <c r="BB21" s="80" t="s">
        <v>758</v>
      </c>
      <c r="BC21" s="80"/>
      <c r="BD21" s="80"/>
      <c r="BE21" s="80" t="s">
        <v>808</v>
      </c>
      <c r="BF21" s="80"/>
      <c r="BG21" s="80" t="s">
        <v>827</v>
      </c>
      <c r="BH21" s="80">
        <v>811627</v>
      </c>
      <c r="BI21" s="80"/>
      <c r="BJ21" s="80"/>
      <c r="BK21" s="80"/>
      <c r="BL21" s="80"/>
      <c r="BM21" s="80"/>
      <c r="BN21" s="80"/>
      <c r="BO21" s="80"/>
      <c r="BP21" s="80" t="b">
        <v>0</v>
      </c>
      <c r="BQ21" s="80"/>
      <c r="BR21" s="80"/>
      <c r="BS21" s="80"/>
      <c r="BT21" s="80" t="b">
        <v>1</v>
      </c>
      <c r="BU21" s="80" t="b">
        <v>0</v>
      </c>
      <c r="BV21" s="80"/>
      <c r="BW21" s="80" t="b">
        <v>0</v>
      </c>
      <c r="BX21" s="80" t="b">
        <v>0</v>
      </c>
      <c r="BY21" s="96" t="s">
        <v>921</v>
      </c>
      <c r="BZ21" s="80"/>
      <c r="CA21" s="80"/>
      <c r="CB21" s="80"/>
      <c r="CC21" s="80"/>
      <c r="CD21" s="80" t="s">
        <v>1022</v>
      </c>
      <c r="CE21" s="80"/>
      <c r="CF21" s="80">
        <v>0</v>
      </c>
      <c r="CG21" s="80"/>
      <c r="CH21" s="80" t="s">
        <v>1090</v>
      </c>
      <c r="CI21" s="80"/>
      <c r="CJ21" s="80"/>
      <c r="CK21" s="80"/>
      <c r="CL21" s="80"/>
      <c r="CM21" s="80"/>
      <c r="CN21" s="80"/>
      <c r="CO21" s="80"/>
      <c r="CP21" s="80"/>
      <c r="CQ21" s="80"/>
      <c r="CR21" s="80"/>
      <c r="CS21" s="80"/>
      <c r="CT21" s="80"/>
      <c r="CU21" s="80"/>
      <c r="CV21" s="80"/>
      <c r="CW21" s="80"/>
      <c r="CX21" s="80"/>
      <c r="CY21" s="80"/>
      <c r="CZ21" s="80"/>
      <c r="DA21" s="80"/>
      <c r="DB21" s="80"/>
      <c r="DC21" s="80"/>
      <c r="DD21" s="80"/>
      <c r="DE21" s="80" t="s">
        <v>1164</v>
      </c>
      <c r="DF21" s="80"/>
      <c r="DG21" s="80">
        <v>49271</v>
      </c>
      <c r="DH21" s="80" t="s">
        <v>218</v>
      </c>
      <c r="DI21" s="80" t="s">
        <v>1178</v>
      </c>
      <c r="DJ21" s="80" t="s">
        <v>1197</v>
      </c>
      <c r="DK21" s="80">
        <v>0</v>
      </c>
      <c r="DL21" s="80"/>
      <c r="DM21" s="80"/>
      <c r="DN21" s="80" t="str">
        <f>REPLACE(INDEX(GroupVertices[Group],MATCH(Vertices[[#This Row],[Vertex]],GroupVertices[Vertex],0)),1,1,"")</f>
        <v>5</v>
      </c>
      <c r="DO21" s="48">
        <v>1</v>
      </c>
      <c r="DP21" s="49">
        <v>3.8461538461538463</v>
      </c>
      <c r="DQ21" s="48">
        <v>0</v>
      </c>
      <c r="DR21" s="49">
        <v>0</v>
      </c>
      <c r="DS21" s="48">
        <v>0</v>
      </c>
      <c r="DT21" s="49">
        <v>0</v>
      </c>
      <c r="DU21" s="48">
        <v>25</v>
      </c>
      <c r="DV21" s="49">
        <v>96.15384615384616</v>
      </c>
      <c r="DW21" s="48">
        <v>26</v>
      </c>
      <c r="DX21" s="121" t="s">
        <v>1498</v>
      </c>
      <c r="DY21" s="121" t="s">
        <v>1498</v>
      </c>
      <c r="DZ21" s="121" t="s">
        <v>1498</v>
      </c>
      <c r="EA21" s="121" t="s">
        <v>1498</v>
      </c>
      <c r="EB21" s="2"/>
      <c r="EC21" s="3"/>
      <c r="ED21" s="3"/>
      <c r="EE21" s="3"/>
      <c r="EF21" s="3"/>
    </row>
    <row r="22" spans="1:136" ht="15" customHeight="1">
      <c r="A22" s="66" t="s">
        <v>257</v>
      </c>
      <c r="B22" s="67" t="s">
        <v>1509</v>
      </c>
      <c r="C22" s="67"/>
      <c r="D22" s="68">
        <v>100</v>
      </c>
      <c r="E22" s="70"/>
      <c r="F22" s="97" t="s">
        <v>478</v>
      </c>
      <c r="G22" s="67"/>
      <c r="H22" s="71" t="s">
        <v>257</v>
      </c>
      <c r="I22" s="72"/>
      <c r="J22" s="72"/>
      <c r="K22" s="71" t="s">
        <v>759</v>
      </c>
      <c r="L22" s="75">
        <v>1</v>
      </c>
      <c r="M22" s="76">
        <v>7714.15283203125</v>
      </c>
      <c r="N22" s="76">
        <v>9832.83203125</v>
      </c>
      <c r="O22" s="77"/>
      <c r="P22" s="78"/>
      <c r="Q22" s="78"/>
      <c r="R22" s="82"/>
      <c r="S22" s="48">
        <v>1</v>
      </c>
      <c r="T22" s="48">
        <v>0</v>
      </c>
      <c r="U22" s="49">
        <v>0</v>
      </c>
      <c r="V22" s="49">
        <v>0.005435</v>
      </c>
      <c r="W22" s="49">
        <v>0.002114</v>
      </c>
      <c r="X22" s="49">
        <v>0.23345</v>
      </c>
      <c r="Y22" s="49">
        <v>0</v>
      </c>
      <c r="Z22" s="49">
        <v>0</v>
      </c>
      <c r="AA22" s="73">
        <v>22</v>
      </c>
      <c r="AB22" s="73"/>
      <c r="AC22" s="74"/>
      <c r="AD22" s="80" t="s">
        <v>377</v>
      </c>
      <c r="AE22" s="96" t="s">
        <v>397</v>
      </c>
      <c r="AF22" s="80"/>
      <c r="AG22" s="96" t="s">
        <v>478</v>
      </c>
      <c r="AH22" s="80" t="s">
        <v>556</v>
      </c>
      <c r="AI22" s="80"/>
      <c r="AJ22" s="80"/>
      <c r="AK22" s="80"/>
      <c r="AL22" s="80"/>
      <c r="AM22" s="80"/>
      <c r="AN22" s="80"/>
      <c r="AO22" s="80"/>
      <c r="AP22" s="80"/>
      <c r="AQ22" s="80"/>
      <c r="AR22" s="80"/>
      <c r="AS22" s="80" t="s">
        <v>647</v>
      </c>
      <c r="AT22" s="80" t="s">
        <v>664</v>
      </c>
      <c r="AU22" s="80">
        <v>126</v>
      </c>
      <c r="AV22" s="80"/>
      <c r="AW22" s="80"/>
      <c r="AX22" s="80"/>
      <c r="AY22" s="96" t="s">
        <v>690</v>
      </c>
      <c r="AZ22" s="80"/>
      <c r="BA22" s="80"/>
      <c r="BB22" s="80" t="s">
        <v>759</v>
      </c>
      <c r="BC22" s="80"/>
      <c r="BD22" s="80" t="s">
        <v>795</v>
      </c>
      <c r="BE22" s="80" t="s">
        <v>808</v>
      </c>
      <c r="BF22" s="80"/>
      <c r="BG22" s="80" t="s">
        <v>828</v>
      </c>
      <c r="BH22" s="80">
        <v>429701</v>
      </c>
      <c r="BI22" s="80"/>
      <c r="BJ22" s="80"/>
      <c r="BK22" s="80"/>
      <c r="BL22" s="80" t="s">
        <v>885</v>
      </c>
      <c r="BM22" s="80"/>
      <c r="BN22" s="80"/>
      <c r="BO22" s="80"/>
      <c r="BP22" s="80" t="b">
        <v>0</v>
      </c>
      <c r="BQ22" s="80"/>
      <c r="BR22" s="80"/>
      <c r="BS22" s="80"/>
      <c r="BT22" s="80" t="b">
        <v>0</v>
      </c>
      <c r="BU22" s="80" t="b">
        <v>0</v>
      </c>
      <c r="BV22" s="80"/>
      <c r="BW22" s="80" t="b">
        <v>0</v>
      </c>
      <c r="BX22" s="80" t="b">
        <v>0</v>
      </c>
      <c r="BY22" s="96" t="s">
        <v>922</v>
      </c>
      <c r="BZ22" s="80" t="s">
        <v>988</v>
      </c>
      <c r="CA22" s="80"/>
      <c r="CB22" s="80"/>
      <c r="CC22" s="80"/>
      <c r="CD22" s="80" t="s">
        <v>1023</v>
      </c>
      <c r="CE22" s="80" t="s">
        <v>1020</v>
      </c>
      <c r="CF22" s="80">
        <v>4.1</v>
      </c>
      <c r="CG22" s="80"/>
      <c r="CH22" s="80" t="s">
        <v>1090</v>
      </c>
      <c r="CI22" s="80"/>
      <c r="CJ22" s="80"/>
      <c r="CK22" s="80"/>
      <c r="CL22" s="80"/>
      <c r="CM22" s="80" t="s">
        <v>1105</v>
      </c>
      <c r="CN22" s="80" t="s">
        <v>1111</v>
      </c>
      <c r="CO22" s="80"/>
      <c r="CP22" s="80"/>
      <c r="CQ22" s="80" t="s">
        <v>1114</v>
      </c>
      <c r="CR22" s="80"/>
      <c r="CS22" s="80" t="s">
        <v>1119</v>
      </c>
      <c r="CT22" s="80"/>
      <c r="CU22" s="80">
        <v>791</v>
      </c>
      <c r="CV22" s="80"/>
      <c r="CW22" s="80">
        <v>20110000</v>
      </c>
      <c r="CX22" s="80"/>
      <c r="CY22" s="80"/>
      <c r="CZ22" s="80"/>
      <c r="DA22" s="80"/>
      <c r="DB22" s="80"/>
      <c r="DC22" s="80" t="s">
        <v>1140</v>
      </c>
      <c r="DD22" s="80"/>
      <c r="DE22" s="80" t="s">
        <v>1161</v>
      </c>
      <c r="DF22" s="80"/>
      <c r="DG22" s="80">
        <v>17402</v>
      </c>
      <c r="DH22" s="80" t="s">
        <v>257</v>
      </c>
      <c r="DI22" s="80" t="s">
        <v>1178</v>
      </c>
      <c r="DJ22" s="80" t="s">
        <v>1185</v>
      </c>
      <c r="DK22" s="80">
        <v>0</v>
      </c>
      <c r="DL22" s="80"/>
      <c r="DM22" s="80"/>
      <c r="DN22" s="80" t="str">
        <f>REPLACE(INDEX(GroupVertices[Group],MATCH(Vertices[[#This Row],[Vertex]],GroupVertices[Vertex],0)),1,1,"")</f>
        <v>3</v>
      </c>
      <c r="DO22" s="48">
        <v>1</v>
      </c>
      <c r="DP22" s="49">
        <v>5.2631578947368425</v>
      </c>
      <c r="DQ22" s="48">
        <v>0</v>
      </c>
      <c r="DR22" s="49">
        <v>0</v>
      </c>
      <c r="DS22" s="48">
        <v>0</v>
      </c>
      <c r="DT22" s="49">
        <v>0</v>
      </c>
      <c r="DU22" s="48">
        <v>18</v>
      </c>
      <c r="DV22" s="49">
        <v>94.73684210526316</v>
      </c>
      <c r="DW22" s="48">
        <v>19</v>
      </c>
      <c r="DX22" s="48"/>
      <c r="DY22" s="48"/>
      <c r="DZ22" s="48"/>
      <c r="EA22" s="48"/>
      <c r="EB22" s="2"/>
      <c r="EC22" s="3"/>
      <c r="ED22" s="3"/>
      <c r="EE22" s="3"/>
      <c r="EF22" s="3"/>
    </row>
    <row r="23" spans="1:136" ht="15" customHeight="1">
      <c r="A23" s="66" t="s">
        <v>258</v>
      </c>
      <c r="B23" s="67" t="s">
        <v>1510</v>
      </c>
      <c r="C23" s="67"/>
      <c r="D23" s="68">
        <v>100</v>
      </c>
      <c r="E23" s="70"/>
      <c r="F23" s="97" t="s">
        <v>479</v>
      </c>
      <c r="G23" s="67"/>
      <c r="H23" s="71" t="s">
        <v>258</v>
      </c>
      <c r="I23" s="72"/>
      <c r="J23" s="72"/>
      <c r="K23" s="71"/>
      <c r="L23" s="75">
        <v>1</v>
      </c>
      <c r="M23" s="76">
        <v>5116.26123046875</v>
      </c>
      <c r="N23" s="76">
        <v>7504.42041015625</v>
      </c>
      <c r="O23" s="77"/>
      <c r="P23" s="78"/>
      <c r="Q23" s="78"/>
      <c r="R23" s="82"/>
      <c r="S23" s="48">
        <v>2</v>
      </c>
      <c r="T23" s="48">
        <v>0</v>
      </c>
      <c r="U23" s="49">
        <v>0</v>
      </c>
      <c r="V23" s="49">
        <v>0.005556</v>
      </c>
      <c r="W23" s="49">
        <v>0.003922</v>
      </c>
      <c r="X23" s="49">
        <v>0.303157</v>
      </c>
      <c r="Y23" s="49">
        <v>1</v>
      </c>
      <c r="Z23" s="49">
        <v>0</v>
      </c>
      <c r="AA23" s="73">
        <v>23</v>
      </c>
      <c r="AB23" s="73"/>
      <c r="AC23" s="74"/>
      <c r="AD23" s="80" t="s">
        <v>377</v>
      </c>
      <c r="AE23" s="96" t="s">
        <v>398</v>
      </c>
      <c r="AF23" s="80"/>
      <c r="AG23" s="96" t="s">
        <v>479</v>
      </c>
      <c r="AH23" s="80" t="s">
        <v>557</v>
      </c>
      <c r="AI23" s="80"/>
      <c r="AJ23" s="80"/>
      <c r="AK23" s="80"/>
      <c r="AL23" s="80"/>
      <c r="AM23" s="80"/>
      <c r="AN23" s="80"/>
      <c r="AO23" s="80"/>
      <c r="AP23" s="80"/>
      <c r="AQ23" s="80"/>
      <c r="AR23" s="80"/>
      <c r="AS23" s="80" t="s">
        <v>642</v>
      </c>
      <c r="AT23" s="80" t="s">
        <v>642</v>
      </c>
      <c r="AU23" s="80">
        <v>0</v>
      </c>
      <c r="AV23" s="80"/>
      <c r="AW23" s="80"/>
      <c r="AX23" s="80"/>
      <c r="AY23" s="96" t="s">
        <v>691</v>
      </c>
      <c r="AZ23" s="80"/>
      <c r="BA23" s="80"/>
      <c r="BB23" s="80"/>
      <c r="BC23" s="80"/>
      <c r="BD23" s="80"/>
      <c r="BE23" s="80" t="s">
        <v>808</v>
      </c>
      <c r="BF23" s="80"/>
      <c r="BG23" s="80" t="s">
        <v>829</v>
      </c>
      <c r="BH23" s="80">
        <v>8035</v>
      </c>
      <c r="BI23" s="80"/>
      <c r="BJ23" s="80"/>
      <c r="BK23" s="80"/>
      <c r="BL23" s="80"/>
      <c r="BM23" s="80"/>
      <c r="BN23" s="80"/>
      <c r="BO23" s="80" t="s">
        <v>895</v>
      </c>
      <c r="BP23" s="80" t="b">
        <v>0</v>
      </c>
      <c r="BQ23" s="80"/>
      <c r="BR23" s="80"/>
      <c r="BS23" s="80"/>
      <c r="BT23" s="80" t="b">
        <v>0</v>
      </c>
      <c r="BU23" s="80" t="b">
        <v>0</v>
      </c>
      <c r="BV23" s="80"/>
      <c r="BW23" s="80" t="b">
        <v>0</v>
      </c>
      <c r="BX23" s="80" t="b">
        <v>0</v>
      </c>
      <c r="BY23" s="96" t="s">
        <v>923</v>
      </c>
      <c r="BZ23" s="80"/>
      <c r="CA23" s="80"/>
      <c r="CB23" s="80"/>
      <c r="CC23" s="80"/>
      <c r="CD23" s="80" t="s">
        <v>1024</v>
      </c>
      <c r="CE23" s="80" t="s">
        <v>1087</v>
      </c>
      <c r="CF23" s="80">
        <v>0</v>
      </c>
      <c r="CG23" s="80"/>
      <c r="CH23" s="80" t="s">
        <v>1090</v>
      </c>
      <c r="CI23" s="80"/>
      <c r="CJ23" s="80"/>
      <c r="CK23" s="80"/>
      <c r="CL23" s="80"/>
      <c r="CM23" s="80">
        <v>3485583441</v>
      </c>
      <c r="CN23" s="80"/>
      <c r="CO23" s="80"/>
      <c r="CP23" s="80"/>
      <c r="CQ23" s="80"/>
      <c r="CR23" s="80"/>
      <c r="CS23" s="80"/>
      <c r="CT23" s="80"/>
      <c r="CU23" s="80"/>
      <c r="CV23" s="80"/>
      <c r="CW23" s="80"/>
      <c r="CX23" s="80"/>
      <c r="CY23" s="80"/>
      <c r="CZ23" s="80" t="s">
        <v>1129</v>
      </c>
      <c r="DA23" s="80"/>
      <c r="DB23" s="80"/>
      <c r="DC23" s="80"/>
      <c r="DD23" s="80" t="s">
        <v>1152</v>
      </c>
      <c r="DE23" s="80" t="s">
        <v>1161</v>
      </c>
      <c r="DF23" s="80"/>
      <c r="DG23" s="80">
        <v>42</v>
      </c>
      <c r="DH23" s="80" t="s">
        <v>258</v>
      </c>
      <c r="DI23" s="80" t="s">
        <v>1178</v>
      </c>
      <c r="DJ23" s="80" t="s">
        <v>1198</v>
      </c>
      <c r="DK23" s="80">
        <v>0</v>
      </c>
      <c r="DL23" s="80"/>
      <c r="DM23" s="80"/>
      <c r="DN23" s="80" t="str">
        <f>REPLACE(INDEX(GroupVertices[Group],MATCH(Vertices[[#This Row],[Vertex]],GroupVertices[Vertex],0)),1,1,"")</f>
        <v>3</v>
      </c>
      <c r="DO23" s="48">
        <v>1</v>
      </c>
      <c r="DP23" s="49">
        <v>4</v>
      </c>
      <c r="DQ23" s="48">
        <v>1</v>
      </c>
      <c r="DR23" s="49">
        <v>4</v>
      </c>
      <c r="DS23" s="48">
        <v>0</v>
      </c>
      <c r="DT23" s="49">
        <v>0</v>
      </c>
      <c r="DU23" s="48">
        <v>23</v>
      </c>
      <c r="DV23" s="49">
        <v>92</v>
      </c>
      <c r="DW23" s="48">
        <v>25</v>
      </c>
      <c r="DX23" s="48"/>
      <c r="DY23" s="48"/>
      <c r="DZ23" s="48"/>
      <c r="EA23" s="48"/>
      <c r="EB23" s="2"/>
      <c r="EC23" s="3"/>
      <c r="ED23" s="3"/>
      <c r="EE23" s="3"/>
      <c r="EF23" s="3"/>
    </row>
    <row r="24" spans="1:136" ht="15" customHeight="1">
      <c r="A24" s="66" t="s">
        <v>259</v>
      </c>
      <c r="B24" s="67" t="s">
        <v>1509</v>
      </c>
      <c r="C24" s="67"/>
      <c r="D24" s="68">
        <v>100</v>
      </c>
      <c r="E24" s="70"/>
      <c r="F24" s="97" t="s">
        <v>480</v>
      </c>
      <c r="G24" s="67"/>
      <c r="H24" s="71" t="s">
        <v>259</v>
      </c>
      <c r="I24" s="72"/>
      <c r="J24" s="72"/>
      <c r="K24" s="50" t="s">
        <v>760</v>
      </c>
      <c r="L24" s="75">
        <v>1</v>
      </c>
      <c r="M24" s="76">
        <v>5186.345703125</v>
      </c>
      <c r="N24" s="76">
        <v>8463.287109375</v>
      </c>
      <c r="O24" s="77"/>
      <c r="P24" s="78"/>
      <c r="Q24" s="78"/>
      <c r="R24" s="82"/>
      <c r="S24" s="48">
        <v>1</v>
      </c>
      <c r="T24" s="48">
        <v>0</v>
      </c>
      <c r="U24" s="49">
        <v>0</v>
      </c>
      <c r="V24" s="49">
        <v>0.005435</v>
      </c>
      <c r="W24" s="49">
        <v>0.002114</v>
      </c>
      <c r="X24" s="49">
        <v>0.23345</v>
      </c>
      <c r="Y24" s="49">
        <v>0</v>
      </c>
      <c r="Z24" s="49">
        <v>0</v>
      </c>
      <c r="AA24" s="73">
        <v>24</v>
      </c>
      <c r="AB24" s="73"/>
      <c r="AC24" s="74"/>
      <c r="AD24" s="80" t="s">
        <v>377</v>
      </c>
      <c r="AE24" s="96" t="s">
        <v>399</v>
      </c>
      <c r="AF24" s="80"/>
      <c r="AG24" s="96" t="s">
        <v>480</v>
      </c>
      <c r="AH24" s="80" t="s">
        <v>558</v>
      </c>
      <c r="AI24" s="80"/>
      <c r="AJ24" s="80"/>
      <c r="AK24" s="80"/>
      <c r="AL24" s="80"/>
      <c r="AM24" s="80"/>
      <c r="AN24" s="80"/>
      <c r="AO24" s="80"/>
      <c r="AP24" s="80"/>
      <c r="AQ24" s="80"/>
      <c r="AR24" s="80"/>
      <c r="AS24" s="80" t="s">
        <v>651</v>
      </c>
      <c r="AT24" s="80" t="s">
        <v>651</v>
      </c>
      <c r="AU24" s="80">
        <v>0</v>
      </c>
      <c r="AV24" s="80"/>
      <c r="AW24" s="80"/>
      <c r="AX24" s="80"/>
      <c r="AY24" s="96" t="s">
        <v>692</v>
      </c>
      <c r="AZ24" s="80"/>
      <c r="BA24" s="80"/>
      <c r="BB24" s="80" t="s">
        <v>760</v>
      </c>
      <c r="BC24" s="80"/>
      <c r="BD24" s="80"/>
      <c r="BE24" s="80" t="s">
        <v>808</v>
      </c>
      <c r="BF24" s="80"/>
      <c r="BG24" s="80" t="s">
        <v>830</v>
      </c>
      <c r="BH24" s="80">
        <v>3185</v>
      </c>
      <c r="BI24" s="80"/>
      <c r="BJ24" s="80"/>
      <c r="BK24" s="80"/>
      <c r="BL24" s="80"/>
      <c r="BM24" s="80"/>
      <c r="BN24" s="80"/>
      <c r="BO24" s="80"/>
      <c r="BP24" s="80" t="b">
        <v>0</v>
      </c>
      <c r="BQ24" s="80"/>
      <c r="BR24" s="80"/>
      <c r="BS24" s="80"/>
      <c r="BT24" s="80" t="b">
        <v>0</v>
      </c>
      <c r="BU24" s="80" t="b">
        <v>0</v>
      </c>
      <c r="BV24" s="80"/>
      <c r="BW24" s="80" t="b">
        <v>0</v>
      </c>
      <c r="BX24" s="80" t="b">
        <v>0</v>
      </c>
      <c r="BY24" s="96" t="s">
        <v>924</v>
      </c>
      <c r="BZ24" s="80"/>
      <c r="CA24" s="80"/>
      <c r="CB24" s="80"/>
      <c r="CC24" s="80"/>
      <c r="CD24" s="80" t="s">
        <v>1025</v>
      </c>
      <c r="CE24" s="80"/>
      <c r="CF24" s="80">
        <v>0</v>
      </c>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t="s">
        <v>1161</v>
      </c>
      <c r="DF24" s="80"/>
      <c r="DG24" s="80">
        <v>4</v>
      </c>
      <c r="DH24" s="80" t="s">
        <v>259</v>
      </c>
      <c r="DI24" s="80" t="s">
        <v>1178</v>
      </c>
      <c r="DJ24" s="96" t="s">
        <v>1199</v>
      </c>
      <c r="DK24" s="80">
        <v>0</v>
      </c>
      <c r="DL24" s="80"/>
      <c r="DM24" s="80"/>
      <c r="DN24" s="80" t="str">
        <f>REPLACE(INDEX(GroupVertices[Group],MATCH(Vertices[[#This Row],[Vertex]],GroupVertices[Vertex],0)),1,1,"")</f>
        <v>3</v>
      </c>
      <c r="DO24" s="48">
        <v>0</v>
      </c>
      <c r="DP24" s="49">
        <v>0</v>
      </c>
      <c r="DQ24" s="48">
        <v>0</v>
      </c>
      <c r="DR24" s="49">
        <v>0</v>
      </c>
      <c r="DS24" s="48">
        <v>0</v>
      </c>
      <c r="DT24" s="49">
        <v>0</v>
      </c>
      <c r="DU24" s="48">
        <v>6</v>
      </c>
      <c r="DV24" s="49">
        <v>100</v>
      </c>
      <c r="DW24" s="48">
        <v>6</v>
      </c>
      <c r="DX24" s="48"/>
      <c r="DY24" s="48"/>
      <c r="DZ24" s="48"/>
      <c r="EA24" s="48"/>
      <c r="EB24" s="2"/>
      <c r="EC24" s="3"/>
      <c r="ED24" s="3"/>
      <c r="EE24" s="3"/>
      <c r="EF24" s="3"/>
    </row>
    <row r="25" spans="1:136" ht="15" customHeight="1">
      <c r="A25" s="66" t="s">
        <v>260</v>
      </c>
      <c r="B25" s="67" t="s">
        <v>1509</v>
      </c>
      <c r="C25" s="67"/>
      <c r="D25" s="68">
        <v>100</v>
      </c>
      <c r="E25" s="70"/>
      <c r="F25" s="97" t="s">
        <v>481</v>
      </c>
      <c r="G25" s="67"/>
      <c r="H25" s="71" t="s">
        <v>260</v>
      </c>
      <c r="I25" s="72"/>
      <c r="J25" s="72"/>
      <c r="K25" s="71" t="s">
        <v>761</v>
      </c>
      <c r="L25" s="75">
        <v>1</v>
      </c>
      <c r="M25" s="76">
        <v>5731.45654296875</v>
      </c>
      <c r="N25" s="76">
        <v>9290.677734375</v>
      </c>
      <c r="O25" s="77"/>
      <c r="P25" s="78"/>
      <c r="Q25" s="78"/>
      <c r="R25" s="82"/>
      <c r="S25" s="48">
        <v>1</v>
      </c>
      <c r="T25" s="48">
        <v>0</v>
      </c>
      <c r="U25" s="49">
        <v>0</v>
      </c>
      <c r="V25" s="49">
        <v>0.005435</v>
      </c>
      <c r="W25" s="49">
        <v>0.002114</v>
      </c>
      <c r="X25" s="49">
        <v>0.23345</v>
      </c>
      <c r="Y25" s="49">
        <v>0</v>
      </c>
      <c r="Z25" s="49">
        <v>0</v>
      </c>
      <c r="AA25" s="73">
        <v>25</v>
      </c>
      <c r="AB25" s="73"/>
      <c r="AC25" s="74"/>
      <c r="AD25" s="80" t="s">
        <v>377</v>
      </c>
      <c r="AE25" s="96" t="s">
        <v>400</v>
      </c>
      <c r="AF25" s="80"/>
      <c r="AG25" s="96" t="s">
        <v>481</v>
      </c>
      <c r="AH25" s="80" t="s">
        <v>559</v>
      </c>
      <c r="AI25" s="80"/>
      <c r="AJ25" s="80"/>
      <c r="AK25" s="80"/>
      <c r="AL25" s="80"/>
      <c r="AM25" s="80"/>
      <c r="AN25" s="80"/>
      <c r="AO25" s="80"/>
      <c r="AP25" s="99">
        <v>30280</v>
      </c>
      <c r="AQ25" s="80"/>
      <c r="AR25" s="80"/>
      <c r="AS25" s="80" t="s">
        <v>614</v>
      </c>
      <c r="AT25" s="80" t="s">
        <v>614</v>
      </c>
      <c r="AU25" s="80">
        <v>0</v>
      </c>
      <c r="AV25" s="80"/>
      <c r="AW25" s="80"/>
      <c r="AX25" s="80"/>
      <c r="AY25" s="96" t="s">
        <v>693</v>
      </c>
      <c r="AZ25" s="80"/>
      <c r="BA25" s="80"/>
      <c r="BB25" s="80" t="s">
        <v>761</v>
      </c>
      <c r="BC25" s="80"/>
      <c r="BD25" s="80" t="s">
        <v>796</v>
      </c>
      <c r="BE25" s="80" t="s">
        <v>808</v>
      </c>
      <c r="BF25" s="80"/>
      <c r="BG25" s="80" t="s">
        <v>831</v>
      </c>
      <c r="BH25" s="80">
        <v>36813</v>
      </c>
      <c r="BI25" s="80"/>
      <c r="BJ25" s="80"/>
      <c r="BK25" s="80"/>
      <c r="BL25" s="80"/>
      <c r="BM25" s="80"/>
      <c r="BN25" s="80"/>
      <c r="BO25" s="80"/>
      <c r="BP25" s="80" t="b">
        <v>0</v>
      </c>
      <c r="BQ25" s="80"/>
      <c r="BR25" s="80"/>
      <c r="BS25" s="80"/>
      <c r="BT25" s="80" t="b">
        <v>1</v>
      </c>
      <c r="BU25" s="80" t="b">
        <v>0</v>
      </c>
      <c r="BV25" s="80"/>
      <c r="BW25" s="80" t="b">
        <v>0</v>
      </c>
      <c r="BX25" s="80" t="b">
        <v>0</v>
      </c>
      <c r="BY25" s="96" t="s">
        <v>925</v>
      </c>
      <c r="BZ25" s="80" t="s">
        <v>796</v>
      </c>
      <c r="CA25" s="80"/>
      <c r="CB25" s="80"/>
      <c r="CC25" s="80"/>
      <c r="CD25" s="80" t="s">
        <v>1026</v>
      </c>
      <c r="CE25" s="80"/>
      <c r="CF25" s="80">
        <v>0</v>
      </c>
      <c r="CG25" s="80"/>
      <c r="CH25" s="80" t="s">
        <v>1090</v>
      </c>
      <c r="CI25" s="80"/>
      <c r="CJ25" s="80"/>
      <c r="CK25" s="80"/>
      <c r="CL25" s="80"/>
      <c r="CM25" s="80"/>
      <c r="CN25" s="80"/>
      <c r="CO25" s="80"/>
      <c r="CP25" s="80"/>
      <c r="CQ25" s="80"/>
      <c r="CR25" s="80"/>
      <c r="CS25" s="80"/>
      <c r="CT25" s="80"/>
      <c r="CU25" s="80"/>
      <c r="CV25" s="80"/>
      <c r="CW25" s="80"/>
      <c r="CX25" s="80"/>
      <c r="CY25" s="80"/>
      <c r="CZ25" s="80"/>
      <c r="DA25" s="80"/>
      <c r="DB25" s="80"/>
      <c r="DC25" s="80" t="s">
        <v>796</v>
      </c>
      <c r="DD25" s="80"/>
      <c r="DE25" s="80" t="s">
        <v>1165</v>
      </c>
      <c r="DF25" s="80"/>
      <c r="DG25" s="80">
        <v>27</v>
      </c>
      <c r="DH25" s="80" t="s">
        <v>260</v>
      </c>
      <c r="DI25" s="80" t="s">
        <v>1178</v>
      </c>
      <c r="DJ25" s="96" t="s">
        <v>1200</v>
      </c>
      <c r="DK25" s="80">
        <v>0</v>
      </c>
      <c r="DL25" s="80"/>
      <c r="DM25" s="80"/>
      <c r="DN25" s="80" t="str">
        <f>REPLACE(INDEX(GroupVertices[Group],MATCH(Vertices[[#This Row],[Vertex]],GroupVertices[Vertex],0)),1,1,"")</f>
        <v>3</v>
      </c>
      <c r="DO25" s="48">
        <v>3</v>
      </c>
      <c r="DP25" s="49">
        <v>12</v>
      </c>
      <c r="DQ25" s="48">
        <v>1</v>
      </c>
      <c r="DR25" s="49">
        <v>4</v>
      </c>
      <c r="DS25" s="48">
        <v>0</v>
      </c>
      <c r="DT25" s="49">
        <v>0</v>
      </c>
      <c r="DU25" s="48">
        <v>21</v>
      </c>
      <c r="DV25" s="49">
        <v>84</v>
      </c>
      <c r="DW25" s="48">
        <v>25</v>
      </c>
      <c r="DX25" s="48"/>
      <c r="DY25" s="48"/>
      <c r="DZ25" s="48"/>
      <c r="EA25" s="48"/>
      <c r="EB25" s="2"/>
      <c r="EC25" s="3"/>
      <c r="ED25" s="3"/>
      <c r="EE25" s="3"/>
      <c r="EF25" s="3"/>
    </row>
    <row r="26" spans="1:136" ht="15" customHeight="1">
      <c r="A26" s="66" t="s">
        <v>219</v>
      </c>
      <c r="B26" s="67" t="s">
        <v>1507</v>
      </c>
      <c r="C26" s="67"/>
      <c r="D26" s="68">
        <v>100</v>
      </c>
      <c r="E26" s="70"/>
      <c r="F26" s="97" t="s">
        <v>482</v>
      </c>
      <c r="G26" s="67"/>
      <c r="H26" s="71" t="s">
        <v>219</v>
      </c>
      <c r="I26" s="72"/>
      <c r="J26" s="72"/>
      <c r="K26" s="71"/>
      <c r="L26" s="75">
        <v>1</v>
      </c>
      <c r="M26" s="76">
        <v>7814.34326171875</v>
      </c>
      <c r="N26" s="76">
        <v>8352.8291015625</v>
      </c>
      <c r="O26" s="77"/>
      <c r="P26" s="78"/>
      <c r="Q26" s="78"/>
      <c r="R26" s="82"/>
      <c r="S26" s="48">
        <v>6</v>
      </c>
      <c r="T26" s="48">
        <v>1</v>
      </c>
      <c r="U26" s="49">
        <v>0</v>
      </c>
      <c r="V26" s="49">
        <v>0.00578</v>
      </c>
      <c r="W26" s="49">
        <v>0.004889</v>
      </c>
      <c r="X26" s="49">
        <v>0.803123</v>
      </c>
      <c r="Y26" s="49">
        <v>0.5238095238095238</v>
      </c>
      <c r="Z26" s="49">
        <v>0</v>
      </c>
      <c r="AA26" s="73">
        <v>26</v>
      </c>
      <c r="AB26" s="73"/>
      <c r="AC26" s="74"/>
      <c r="AD26" s="80" t="s">
        <v>377</v>
      </c>
      <c r="AE26" s="96" t="s">
        <v>401</v>
      </c>
      <c r="AF26" s="80"/>
      <c r="AG26" s="96" t="s">
        <v>482</v>
      </c>
      <c r="AH26" s="96" t="s">
        <v>560</v>
      </c>
      <c r="AI26" s="80"/>
      <c r="AJ26" s="80"/>
      <c r="AK26" s="80"/>
      <c r="AL26" s="80"/>
      <c r="AM26" s="80"/>
      <c r="AN26" s="80"/>
      <c r="AO26" s="80"/>
      <c r="AP26" s="99">
        <v>40330</v>
      </c>
      <c r="AQ26" s="80"/>
      <c r="AR26" s="80"/>
      <c r="AS26" s="80" t="s">
        <v>642</v>
      </c>
      <c r="AT26" s="80" t="s">
        <v>642</v>
      </c>
      <c r="AU26" s="80">
        <v>0</v>
      </c>
      <c r="AV26" s="80"/>
      <c r="AW26" s="80"/>
      <c r="AX26" s="80"/>
      <c r="AY26" s="80"/>
      <c r="AZ26" s="80"/>
      <c r="BA26" s="80"/>
      <c r="BB26" s="80"/>
      <c r="BC26" s="80"/>
      <c r="BD26" s="80"/>
      <c r="BE26" s="80" t="s">
        <v>808</v>
      </c>
      <c r="BF26" s="80"/>
      <c r="BG26" s="80" t="s">
        <v>832</v>
      </c>
      <c r="BH26" s="80">
        <v>51504</v>
      </c>
      <c r="BI26" s="80"/>
      <c r="BJ26" s="80"/>
      <c r="BK26" s="80"/>
      <c r="BL26" s="80"/>
      <c r="BM26" s="80"/>
      <c r="BN26" s="80"/>
      <c r="BO26" s="80" t="s">
        <v>896</v>
      </c>
      <c r="BP26" s="80" t="b">
        <v>0</v>
      </c>
      <c r="BQ26" s="80"/>
      <c r="BR26" s="80"/>
      <c r="BS26" s="80"/>
      <c r="BT26" s="80" t="b">
        <v>0</v>
      </c>
      <c r="BU26" s="80" t="b">
        <v>0</v>
      </c>
      <c r="BV26" s="80"/>
      <c r="BW26" s="80" t="b">
        <v>0</v>
      </c>
      <c r="BX26" s="80" t="b">
        <v>0</v>
      </c>
      <c r="BY26" s="96" t="s">
        <v>926</v>
      </c>
      <c r="BZ26" s="80"/>
      <c r="CA26" s="80"/>
      <c r="CB26" s="80"/>
      <c r="CC26" s="80"/>
      <c r="CD26" s="80" t="s">
        <v>1027</v>
      </c>
      <c r="CE26" s="80" t="s">
        <v>1088</v>
      </c>
      <c r="CF26" s="80">
        <v>3</v>
      </c>
      <c r="CG26" s="80"/>
      <c r="CH26" s="80" t="s">
        <v>1090</v>
      </c>
      <c r="CI26" s="80"/>
      <c r="CJ26" s="80" t="s">
        <v>1091</v>
      </c>
      <c r="CK26" s="80"/>
      <c r="CL26" s="80"/>
      <c r="CM26" s="80"/>
      <c r="CN26" s="80"/>
      <c r="CO26" s="80"/>
      <c r="CP26" s="80"/>
      <c r="CQ26" s="80"/>
      <c r="CR26" s="80"/>
      <c r="CS26" s="80"/>
      <c r="CT26" s="80"/>
      <c r="CU26" s="80">
        <v>2</v>
      </c>
      <c r="CV26" s="80"/>
      <c r="CW26" s="80"/>
      <c r="CX26" s="80"/>
      <c r="CY26" s="80"/>
      <c r="CZ26" s="80"/>
      <c r="DA26" s="80"/>
      <c r="DB26" s="80"/>
      <c r="DC26" s="80"/>
      <c r="DD26" s="80"/>
      <c r="DE26" s="80" t="s">
        <v>1166</v>
      </c>
      <c r="DF26" s="80"/>
      <c r="DG26" s="80">
        <v>40</v>
      </c>
      <c r="DH26" s="80"/>
      <c r="DI26" s="80" t="s">
        <v>1178</v>
      </c>
      <c r="DJ26" s="96" t="s">
        <v>560</v>
      </c>
      <c r="DK26" s="80">
        <v>0</v>
      </c>
      <c r="DL26" s="80"/>
      <c r="DM26" s="80"/>
      <c r="DN26" s="80" t="str">
        <f>REPLACE(INDEX(GroupVertices[Group],MATCH(Vertices[[#This Row],[Vertex]],GroupVertices[Vertex],0)),1,1,"")</f>
        <v>3</v>
      </c>
      <c r="DO26" s="48">
        <v>0</v>
      </c>
      <c r="DP26" s="49">
        <v>0</v>
      </c>
      <c r="DQ26" s="48">
        <v>0</v>
      </c>
      <c r="DR26" s="49">
        <v>0</v>
      </c>
      <c r="DS26" s="48">
        <v>0</v>
      </c>
      <c r="DT26" s="49">
        <v>0</v>
      </c>
      <c r="DU26" s="48">
        <v>0</v>
      </c>
      <c r="DV26" s="49">
        <v>0</v>
      </c>
      <c r="DW26" s="48">
        <v>0</v>
      </c>
      <c r="DX26" s="121" t="s">
        <v>1498</v>
      </c>
      <c r="DY26" s="121" t="s">
        <v>1498</v>
      </c>
      <c r="DZ26" s="121" t="s">
        <v>1498</v>
      </c>
      <c r="EA26" s="121" t="s">
        <v>1498</v>
      </c>
      <c r="EB26" s="2"/>
      <c r="EC26" s="3"/>
      <c r="ED26" s="3"/>
      <c r="EE26" s="3"/>
      <c r="EF26" s="3"/>
    </row>
    <row r="27" spans="1:136" ht="15" customHeight="1">
      <c r="A27" s="66" t="s">
        <v>220</v>
      </c>
      <c r="B27" s="67" t="s">
        <v>1511</v>
      </c>
      <c r="C27" s="67"/>
      <c r="D27" s="68">
        <v>100</v>
      </c>
      <c r="E27" s="70"/>
      <c r="F27" s="97" t="s">
        <v>483</v>
      </c>
      <c r="G27" s="67"/>
      <c r="H27" s="71" t="s">
        <v>220</v>
      </c>
      <c r="I27" s="72"/>
      <c r="J27" s="72"/>
      <c r="K27" s="71"/>
      <c r="L27" s="75">
        <v>1</v>
      </c>
      <c r="M27" s="76">
        <v>7331.724609375</v>
      </c>
      <c r="N27" s="76">
        <v>7883.67138671875</v>
      </c>
      <c r="O27" s="77"/>
      <c r="P27" s="78"/>
      <c r="Q27" s="78"/>
      <c r="R27" s="82"/>
      <c r="S27" s="48">
        <v>5</v>
      </c>
      <c r="T27" s="48">
        <v>2</v>
      </c>
      <c r="U27" s="49">
        <v>0</v>
      </c>
      <c r="V27" s="49">
        <v>0.00578</v>
      </c>
      <c r="W27" s="49">
        <v>0.004889</v>
      </c>
      <c r="X27" s="49">
        <v>0.803123</v>
      </c>
      <c r="Y27" s="49">
        <v>0.5238095238095238</v>
      </c>
      <c r="Z27" s="49">
        <v>0</v>
      </c>
      <c r="AA27" s="73">
        <v>27</v>
      </c>
      <c r="AB27" s="73"/>
      <c r="AC27" s="74"/>
      <c r="AD27" s="80" t="s">
        <v>377</v>
      </c>
      <c r="AE27" s="96" t="s">
        <v>402</v>
      </c>
      <c r="AF27" s="80"/>
      <c r="AG27" s="96" t="s">
        <v>483</v>
      </c>
      <c r="AH27" s="80" t="s">
        <v>561</v>
      </c>
      <c r="AI27" s="80"/>
      <c r="AJ27" s="80"/>
      <c r="AK27" s="80"/>
      <c r="AL27" s="80" t="s">
        <v>624</v>
      </c>
      <c r="AM27" s="80"/>
      <c r="AN27" s="80"/>
      <c r="AO27" s="80" t="s">
        <v>631</v>
      </c>
      <c r="AP27" s="80"/>
      <c r="AQ27" s="80"/>
      <c r="AR27" s="80"/>
      <c r="AS27" s="80" t="s">
        <v>650</v>
      </c>
      <c r="AT27" s="80" t="s">
        <v>650</v>
      </c>
      <c r="AU27" s="80">
        <v>0</v>
      </c>
      <c r="AV27" s="80"/>
      <c r="AW27" s="80"/>
      <c r="AX27" s="80"/>
      <c r="AY27" s="96" t="s">
        <v>694</v>
      </c>
      <c r="AZ27" s="80"/>
      <c r="BA27" s="80"/>
      <c r="BB27" s="80"/>
      <c r="BC27" s="80"/>
      <c r="BD27" s="80"/>
      <c r="BE27" s="80" t="s">
        <v>808</v>
      </c>
      <c r="BF27" s="80"/>
      <c r="BG27" s="80" t="s">
        <v>833</v>
      </c>
      <c r="BH27" s="80">
        <v>21186</v>
      </c>
      <c r="BI27" s="80"/>
      <c r="BJ27" s="80"/>
      <c r="BK27" s="80"/>
      <c r="BL27" s="80"/>
      <c r="BM27" s="80"/>
      <c r="BN27" s="80"/>
      <c r="BO27" s="80"/>
      <c r="BP27" s="80" t="b">
        <v>0</v>
      </c>
      <c r="BQ27" s="80"/>
      <c r="BR27" s="80"/>
      <c r="BS27" s="80"/>
      <c r="BT27" s="80" t="b">
        <v>0</v>
      </c>
      <c r="BU27" s="80" t="b">
        <v>0</v>
      </c>
      <c r="BV27" s="80"/>
      <c r="BW27" s="80" t="b">
        <v>0</v>
      </c>
      <c r="BX27" s="80" t="b">
        <v>1</v>
      </c>
      <c r="BY27" s="96" t="s">
        <v>927</v>
      </c>
      <c r="BZ27" s="80"/>
      <c r="CA27" s="80"/>
      <c r="CB27" s="80"/>
      <c r="CC27" s="80"/>
      <c r="CD27" s="80" t="s">
        <v>1028</v>
      </c>
      <c r="CE27" s="80"/>
      <c r="CF27" s="80">
        <v>0</v>
      </c>
      <c r="CG27" s="80"/>
      <c r="CH27" s="80" t="s">
        <v>1090</v>
      </c>
      <c r="CI27" s="80"/>
      <c r="CJ27" s="80"/>
      <c r="CK27" s="80"/>
      <c r="CL27" s="80"/>
      <c r="CM27" s="80"/>
      <c r="CN27" s="80"/>
      <c r="CO27" s="80"/>
      <c r="CP27" s="80"/>
      <c r="CQ27" s="80"/>
      <c r="CR27" s="80"/>
      <c r="CS27" s="80"/>
      <c r="CT27" s="80"/>
      <c r="CU27" s="80"/>
      <c r="CV27" s="80"/>
      <c r="CW27" s="80">
        <v>20100000</v>
      </c>
      <c r="CX27" s="80"/>
      <c r="CY27" s="80"/>
      <c r="CZ27" s="80"/>
      <c r="DA27" s="80"/>
      <c r="DB27" s="80"/>
      <c r="DC27" s="80"/>
      <c r="DD27" s="80"/>
      <c r="DE27" s="80" t="s">
        <v>1161</v>
      </c>
      <c r="DF27" s="80"/>
      <c r="DG27" s="80">
        <v>190</v>
      </c>
      <c r="DH27" s="80" t="s">
        <v>220</v>
      </c>
      <c r="DI27" s="80" t="s">
        <v>1179</v>
      </c>
      <c r="DJ27" s="96" t="s">
        <v>1201</v>
      </c>
      <c r="DK27" s="80">
        <v>0</v>
      </c>
      <c r="DL27" s="80"/>
      <c r="DM27" s="80"/>
      <c r="DN27" s="80" t="str">
        <f>REPLACE(INDEX(GroupVertices[Group],MATCH(Vertices[[#This Row],[Vertex]],GroupVertices[Vertex],0)),1,1,"")</f>
        <v>3</v>
      </c>
      <c r="DO27" s="48">
        <v>0</v>
      </c>
      <c r="DP27" s="49">
        <v>0</v>
      </c>
      <c r="DQ27" s="48">
        <v>0</v>
      </c>
      <c r="DR27" s="49">
        <v>0</v>
      </c>
      <c r="DS27" s="48">
        <v>0</v>
      </c>
      <c r="DT27" s="49">
        <v>0</v>
      </c>
      <c r="DU27" s="48">
        <v>17</v>
      </c>
      <c r="DV27" s="49">
        <v>100</v>
      </c>
      <c r="DW27" s="48">
        <v>17</v>
      </c>
      <c r="DX27" s="121" t="s">
        <v>1498</v>
      </c>
      <c r="DY27" s="121" t="s">
        <v>1498</v>
      </c>
      <c r="DZ27" s="121" t="s">
        <v>1498</v>
      </c>
      <c r="EA27" s="121" t="s">
        <v>1498</v>
      </c>
      <c r="EB27" s="2"/>
      <c r="EC27" s="3"/>
      <c r="ED27" s="3"/>
      <c r="EE27" s="3"/>
      <c r="EF27" s="3"/>
    </row>
    <row r="28" spans="1:136" ht="15" customHeight="1">
      <c r="A28" s="66" t="s">
        <v>221</v>
      </c>
      <c r="B28" s="67" t="s">
        <v>1512</v>
      </c>
      <c r="C28" s="67"/>
      <c r="D28" s="68">
        <v>100</v>
      </c>
      <c r="E28" s="70"/>
      <c r="F28" s="97" t="s">
        <v>484</v>
      </c>
      <c r="G28" s="67"/>
      <c r="H28" s="71" t="s">
        <v>221</v>
      </c>
      <c r="I28" s="72"/>
      <c r="J28" s="72"/>
      <c r="K28" s="50" t="s">
        <v>762</v>
      </c>
      <c r="L28" s="75">
        <v>1</v>
      </c>
      <c r="M28" s="76">
        <v>6869.2021484375</v>
      </c>
      <c r="N28" s="76">
        <v>7483.8994140625</v>
      </c>
      <c r="O28" s="77"/>
      <c r="P28" s="78"/>
      <c r="Q28" s="78"/>
      <c r="R28" s="82"/>
      <c r="S28" s="48">
        <v>4</v>
      </c>
      <c r="T28" s="48">
        <v>3</v>
      </c>
      <c r="U28" s="49">
        <v>0</v>
      </c>
      <c r="V28" s="49">
        <v>0.00578</v>
      </c>
      <c r="W28" s="49">
        <v>0.004889</v>
      </c>
      <c r="X28" s="49">
        <v>0.803123</v>
      </c>
      <c r="Y28" s="49">
        <v>0.5238095238095238</v>
      </c>
      <c r="Z28" s="49">
        <v>0</v>
      </c>
      <c r="AA28" s="73">
        <v>28</v>
      </c>
      <c r="AB28" s="73"/>
      <c r="AC28" s="74"/>
      <c r="AD28" s="80" t="s">
        <v>377</v>
      </c>
      <c r="AE28" s="96" t="s">
        <v>403</v>
      </c>
      <c r="AF28" s="80"/>
      <c r="AG28" s="96" t="s">
        <v>484</v>
      </c>
      <c r="AH28" s="80" t="s">
        <v>562</v>
      </c>
      <c r="AI28" s="80"/>
      <c r="AJ28" s="80"/>
      <c r="AK28" s="80"/>
      <c r="AL28" s="80"/>
      <c r="AM28" s="80"/>
      <c r="AN28" s="80"/>
      <c r="AO28" s="80"/>
      <c r="AP28" s="80"/>
      <c r="AQ28" s="80"/>
      <c r="AR28" s="80"/>
      <c r="AS28" s="80" t="s">
        <v>642</v>
      </c>
      <c r="AT28" s="80" t="s">
        <v>642</v>
      </c>
      <c r="AU28" s="80">
        <v>0</v>
      </c>
      <c r="AV28" s="80"/>
      <c r="AW28" s="80"/>
      <c r="AX28" s="80"/>
      <c r="AY28" s="96" t="s">
        <v>695</v>
      </c>
      <c r="AZ28" s="80"/>
      <c r="BA28" s="80"/>
      <c r="BB28" s="80" t="s">
        <v>762</v>
      </c>
      <c r="BC28" s="80"/>
      <c r="BD28" s="80"/>
      <c r="BE28" s="80" t="s">
        <v>808</v>
      </c>
      <c r="BF28" s="80"/>
      <c r="BG28" s="80" t="s">
        <v>834</v>
      </c>
      <c r="BH28" s="80">
        <v>39932</v>
      </c>
      <c r="BI28" s="80"/>
      <c r="BJ28" s="80"/>
      <c r="BK28" s="80"/>
      <c r="BL28" s="80"/>
      <c r="BM28" s="80"/>
      <c r="BN28" s="80"/>
      <c r="BO28" s="80"/>
      <c r="BP28" s="80" t="b">
        <v>0</v>
      </c>
      <c r="BQ28" s="80"/>
      <c r="BR28" s="80"/>
      <c r="BS28" s="80"/>
      <c r="BT28" s="80" t="b">
        <v>0</v>
      </c>
      <c r="BU28" s="80" t="b">
        <v>0</v>
      </c>
      <c r="BV28" s="80"/>
      <c r="BW28" s="80" t="b">
        <v>0</v>
      </c>
      <c r="BX28" s="80" t="b">
        <v>0</v>
      </c>
      <c r="BY28" s="96" t="s">
        <v>928</v>
      </c>
      <c r="BZ28" s="80"/>
      <c r="CA28" s="80"/>
      <c r="CB28" s="80"/>
      <c r="CC28" s="80"/>
      <c r="CD28" s="80" t="s">
        <v>1029</v>
      </c>
      <c r="CE28" s="80"/>
      <c r="CF28" s="80">
        <v>0</v>
      </c>
      <c r="CG28" s="80"/>
      <c r="CH28" s="80"/>
      <c r="CI28" s="80"/>
      <c r="CJ28" s="80"/>
      <c r="CK28" s="80"/>
      <c r="CL28" s="80"/>
      <c r="CM28" s="80"/>
      <c r="CN28" s="80"/>
      <c r="CO28" s="80"/>
      <c r="CP28" s="80"/>
      <c r="CQ28" s="80"/>
      <c r="CR28" s="80"/>
      <c r="CS28" s="80"/>
      <c r="CT28" s="80"/>
      <c r="CU28" s="80"/>
      <c r="CV28" s="80"/>
      <c r="CW28" s="80">
        <v>20151007</v>
      </c>
      <c r="CX28" s="80"/>
      <c r="CY28" s="80"/>
      <c r="CZ28" s="80" t="s">
        <v>1130</v>
      </c>
      <c r="DA28" s="80"/>
      <c r="DB28" s="80" t="s">
        <v>1136</v>
      </c>
      <c r="DC28" s="80"/>
      <c r="DD28" s="80"/>
      <c r="DE28" s="80" t="s">
        <v>1167</v>
      </c>
      <c r="DF28" s="80"/>
      <c r="DG28" s="80">
        <v>639</v>
      </c>
      <c r="DH28" s="80" t="s">
        <v>221</v>
      </c>
      <c r="DI28" s="80" t="s">
        <v>1178</v>
      </c>
      <c r="DJ28" s="96" t="s">
        <v>1202</v>
      </c>
      <c r="DK28" s="80">
        <v>0</v>
      </c>
      <c r="DL28" s="80"/>
      <c r="DM28" s="80"/>
      <c r="DN28" s="80" t="str">
        <f>REPLACE(INDEX(GroupVertices[Group],MATCH(Vertices[[#This Row],[Vertex]],GroupVertices[Vertex],0)),1,1,"")</f>
        <v>3</v>
      </c>
      <c r="DO28" s="48">
        <v>0</v>
      </c>
      <c r="DP28" s="49">
        <v>0</v>
      </c>
      <c r="DQ28" s="48">
        <v>0</v>
      </c>
      <c r="DR28" s="49">
        <v>0</v>
      </c>
      <c r="DS28" s="48">
        <v>0</v>
      </c>
      <c r="DT28" s="49">
        <v>0</v>
      </c>
      <c r="DU28" s="48">
        <v>25</v>
      </c>
      <c r="DV28" s="49">
        <v>100</v>
      </c>
      <c r="DW28" s="48">
        <v>25</v>
      </c>
      <c r="DX28" s="121" t="s">
        <v>1498</v>
      </c>
      <c r="DY28" s="121" t="s">
        <v>1498</v>
      </c>
      <c r="DZ28" s="121" t="s">
        <v>1498</v>
      </c>
      <c r="EA28" s="121" t="s">
        <v>1498</v>
      </c>
      <c r="EB28" s="2"/>
      <c r="EC28" s="3"/>
      <c r="ED28" s="3"/>
      <c r="EE28" s="3"/>
      <c r="EF28" s="3"/>
    </row>
    <row r="29" spans="1:136" ht="15" customHeight="1">
      <c r="A29" s="66" t="s">
        <v>222</v>
      </c>
      <c r="B29" s="67" t="s">
        <v>1512</v>
      </c>
      <c r="C29" s="67"/>
      <c r="D29" s="68">
        <v>174.1152053943013</v>
      </c>
      <c r="E29" s="70"/>
      <c r="F29" s="97" t="s">
        <v>485</v>
      </c>
      <c r="G29" s="67"/>
      <c r="H29" s="71" t="s">
        <v>222</v>
      </c>
      <c r="I29" s="72"/>
      <c r="J29" s="72"/>
      <c r="K29" s="50" t="s">
        <v>763</v>
      </c>
      <c r="L29" s="75">
        <v>127.01738091583063</v>
      </c>
      <c r="M29" s="76">
        <v>8026.25341796875</v>
      </c>
      <c r="N29" s="76">
        <v>7503.11279296875</v>
      </c>
      <c r="O29" s="77"/>
      <c r="P29" s="78"/>
      <c r="Q29" s="78"/>
      <c r="R29" s="82"/>
      <c r="S29" s="48">
        <v>4</v>
      </c>
      <c r="T29" s="48">
        <v>5</v>
      </c>
      <c r="U29" s="49">
        <v>29.250549</v>
      </c>
      <c r="V29" s="49">
        <v>0.005848</v>
      </c>
      <c r="W29" s="49">
        <v>0.00509</v>
      </c>
      <c r="X29" s="49">
        <v>1.032333</v>
      </c>
      <c r="Y29" s="49">
        <v>0.375</v>
      </c>
      <c r="Z29" s="49">
        <v>0</v>
      </c>
      <c r="AA29" s="73">
        <v>29</v>
      </c>
      <c r="AB29" s="73"/>
      <c r="AC29" s="74"/>
      <c r="AD29" s="80" t="s">
        <v>377</v>
      </c>
      <c r="AE29" s="96" t="s">
        <v>404</v>
      </c>
      <c r="AF29" s="80"/>
      <c r="AG29" s="96" t="s">
        <v>485</v>
      </c>
      <c r="AH29" s="80" t="s">
        <v>563</v>
      </c>
      <c r="AI29" s="80"/>
      <c r="AJ29" s="80"/>
      <c r="AK29" s="80"/>
      <c r="AL29" s="80"/>
      <c r="AM29" s="80"/>
      <c r="AN29" s="80"/>
      <c r="AO29" s="80"/>
      <c r="AP29" s="80"/>
      <c r="AQ29" s="80"/>
      <c r="AR29" s="80"/>
      <c r="AS29" s="80" t="s">
        <v>642</v>
      </c>
      <c r="AT29" s="80" t="s">
        <v>642</v>
      </c>
      <c r="AU29" s="80">
        <v>0</v>
      </c>
      <c r="AV29" s="80"/>
      <c r="AW29" s="80"/>
      <c r="AX29" s="80"/>
      <c r="AY29" s="96" t="s">
        <v>696</v>
      </c>
      <c r="AZ29" s="80"/>
      <c r="BA29" s="80"/>
      <c r="BB29" s="80" t="s">
        <v>763</v>
      </c>
      <c r="BC29" s="80"/>
      <c r="BD29" s="80"/>
      <c r="BE29" s="80" t="s">
        <v>808</v>
      </c>
      <c r="BF29" s="80"/>
      <c r="BG29" s="80" t="s">
        <v>835</v>
      </c>
      <c r="BH29" s="80">
        <v>14126</v>
      </c>
      <c r="BI29" s="80"/>
      <c r="BJ29" s="80"/>
      <c r="BK29" s="80"/>
      <c r="BL29" s="80"/>
      <c r="BM29" s="80"/>
      <c r="BN29" s="80"/>
      <c r="BO29" s="80"/>
      <c r="BP29" s="80" t="b">
        <v>0</v>
      </c>
      <c r="BQ29" s="80"/>
      <c r="BR29" s="80"/>
      <c r="BS29" s="80"/>
      <c r="BT29" s="80" t="b">
        <v>0</v>
      </c>
      <c r="BU29" s="80" t="b">
        <v>0</v>
      </c>
      <c r="BV29" s="80"/>
      <c r="BW29" s="80" t="b">
        <v>0</v>
      </c>
      <c r="BX29" s="80" t="b">
        <v>0</v>
      </c>
      <c r="BY29" s="96" t="s">
        <v>929</v>
      </c>
      <c r="BZ29" s="80"/>
      <c r="CA29" s="80"/>
      <c r="CB29" s="80"/>
      <c r="CC29" s="80"/>
      <c r="CD29" s="80" t="s">
        <v>1030</v>
      </c>
      <c r="CE29" s="80"/>
      <c r="CF29" s="80">
        <v>0</v>
      </c>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t="s">
        <v>1161</v>
      </c>
      <c r="DF29" s="80"/>
      <c r="DG29" s="80">
        <v>619</v>
      </c>
      <c r="DH29" s="80" t="s">
        <v>222</v>
      </c>
      <c r="DI29" s="80" t="s">
        <v>1178</v>
      </c>
      <c r="DJ29" s="96" t="s">
        <v>1203</v>
      </c>
      <c r="DK29" s="80">
        <v>0</v>
      </c>
      <c r="DL29" s="80"/>
      <c r="DM29" s="80"/>
      <c r="DN29" s="80" t="str">
        <f>REPLACE(INDEX(GroupVertices[Group],MATCH(Vertices[[#This Row],[Vertex]],GroupVertices[Vertex],0)),1,1,"")</f>
        <v>3</v>
      </c>
      <c r="DO29" s="48">
        <v>0</v>
      </c>
      <c r="DP29" s="49">
        <v>0</v>
      </c>
      <c r="DQ29" s="48">
        <v>0</v>
      </c>
      <c r="DR29" s="49">
        <v>0</v>
      </c>
      <c r="DS29" s="48">
        <v>0</v>
      </c>
      <c r="DT29" s="49">
        <v>0</v>
      </c>
      <c r="DU29" s="48">
        <v>17</v>
      </c>
      <c r="DV29" s="49">
        <v>100</v>
      </c>
      <c r="DW29" s="48">
        <v>17</v>
      </c>
      <c r="DX29" s="121" t="s">
        <v>1498</v>
      </c>
      <c r="DY29" s="121" t="s">
        <v>1498</v>
      </c>
      <c r="DZ29" s="121" t="s">
        <v>1498</v>
      </c>
      <c r="EA29" s="121" t="s">
        <v>1498</v>
      </c>
      <c r="EB29" s="2"/>
      <c r="EC29" s="3"/>
      <c r="ED29" s="3"/>
      <c r="EE29" s="3"/>
      <c r="EF29" s="3"/>
    </row>
    <row r="30" spans="1:136" ht="15" customHeight="1">
      <c r="A30" s="66" t="s">
        <v>223</v>
      </c>
      <c r="B30" s="67" t="s">
        <v>1510</v>
      </c>
      <c r="C30" s="67"/>
      <c r="D30" s="68">
        <v>152.27756619978015</v>
      </c>
      <c r="E30" s="70"/>
      <c r="F30" s="97" t="s">
        <v>486</v>
      </c>
      <c r="G30" s="67"/>
      <c r="H30" s="71" t="s">
        <v>223</v>
      </c>
      <c r="I30" s="72"/>
      <c r="J30" s="72"/>
      <c r="K30" s="50" t="s">
        <v>764</v>
      </c>
      <c r="L30" s="75">
        <v>89.88705007429944</v>
      </c>
      <c r="M30" s="76">
        <v>6992.08056640625</v>
      </c>
      <c r="N30" s="76">
        <v>6992.396484375</v>
      </c>
      <c r="O30" s="77"/>
      <c r="P30" s="78"/>
      <c r="Q30" s="78"/>
      <c r="R30" s="82"/>
      <c r="S30" s="48">
        <v>2</v>
      </c>
      <c r="T30" s="48">
        <v>6</v>
      </c>
      <c r="U30" s="49">
        <v>20.632035</v>
      </c>
      <c r="V30" s="49">
        <v>0.005814</v>
      </c>
      <c r="W30" s="49">
        <v>0.004973</v>
      </c>
      <c r="X30" s="49">
        <v>0.94078</v>
      </c>
      <c r="Y30" s="49">
        <v>0.4107142857142857</v>
      </c>
      <c r="Z30" s="49">
        <v>0</v>
      </c>
      <c r="AA30" s="73">
        <v>30</v>
      </c>
      <c r="AB30" s="73"/>
      <c r="AC30" s="74"/>
      <c r="AD30" s="80" t="s">
        <v>377</v>
      </c>
      <c r="AE30" s="96" t="s">
        <v>405</v>
      </c>
      <c r="AF30" s="80"/>
      <c r="AG30" s="96" t="s">
        <v>486</v>
      </c>
      <c r="AH30" s="80" t="s">
        <v>564</v>
      </c>
      <c r="AI30" s="80"/>
      <c r="AJ30" s="80"/>
      <c r="AK30" s="80"/>
      <c r="AL30" s="80"/>
      <c r="AM30" s="80"/>
      <c r="AN30" s="80"/>
      <c r="AO30" s="80"/>
      <c r="AP30" s="99">
        <v>42207</v>
      </c>
      <c r="AQ30" s="80"/>
      <c r="AR30" s="80"/>
      <c r="AS30" s="80" t="s">
        <v>648</v>
      </c>
      <c r="AT30" s="80" t="s">
        <v>665</v>
      </c>
      <c r="AU30" s="80">
        <v>407</v>
      </c>
      <c r="AV30" s="80"/>
      <c r="AW30" s="80"/>
      <c r="AX30" s="80"/>
      <c r="AY30" s="96" t="s">
        <v>697</v>
      </c>
      <c r="AZ30" s="80"/>
      <c r="BA30" s="80"/>
      <c r="BB30" s="80" t="s">
        <v>764</v>
      </c>
      <c r="BC30" s="80"/>
      <c r="BD30" s="80" t="s">
        <v>797</v>
      </c>
      <c r="BE30" s="80" t="s">
        <v>808</v>
      </c>
      <c r="BF30" s="80"/>
      <c r="BG30" s="80" t="s">
        <v>836</v>
      </c>
      <c r="BH30" s="80">
        <v>2674932</v>
      </c>
      <c r="BI30" s="80"/>
      <c r="BJ30" s="80"/>
      <c r="BK30" s="80"/>
      <c r="BL30" s="80"/>
      <c r="BM30" s="80"/>
      <c r="BN30" s="80"/>
      <c r="BO30" s="80"/>
      <c r="BP30" s="80" t="b">
        <v>0</v>
      </c>
      <c r="BQ30" s="80"/>
      <c r="BR30" s="80"/>
      <c r="BS30" s="80"/>
      <c r="BT30" s="80" t="b">
        <v>0</v>
      </c>
      <c r="BU30" s="80" t="b">
        <v>0</v>
      </c>
      <c r="BV30" s="80"/>
      <c r="BW30" s="80" t="b">
        <v>0</v>
      </c>
      <c r="BX30" s="80" t="b">
        <v>1</v>
      </c>
      <c r="BY30" s="96" t="s">
        <v>930</v>
      </c>
      <c r="BZ30" s="80" t="s">
        <v>984</v>
      </c>
      <c r="CA30" s="80"/>
      <c r="CB30" s="80"/>
      <c r="CC30" s="80"/>
      <c r="CD30" s="80" t="s">
        <v>1031</v>
      </c>
      <c r="CE30" s="80"/>
      <c r="CF30" s="80">
        <v>0</v>
      </c>
      <c r="CG30" s="80"/>
      <c r="CH30" s="80"/>
      <c r="CI30" s="80"/>
      <c r="CJ30" s="80"/>
      <c r="CK30" s="80"/>
      <c r="CL30" s="80"/>
      <c r="CM30" s="80" t="s">
        <v>1103</v>
      </c>
      <c r="CN30" s="80" t="s">
        <v>1111</v>
      </c>
      <c r="CO30" s="80"/>
      <c r="CP30" s="80"/>
      <c r="CQ30" s="80"/>
      <c r="CR30" s="80"/>
      <c r="CS30" s="80"/>
      <c r="CT30" s="80"/>
      <c r="CU30" s="80"/>
      <c r="CV30" s="80"/>
      <c r="CW30" s="80"/>
      <c r="CX30" s="80"/>
      <c r="CY30" s="80"/>
      <c r="CZ30" s="80"/>
      <c r="DA30" s="80"/>
      <c r="DB30" s="80"/>
      <c r="DC30" s="80" t="s">
        <v>1138</v>
      </c>
      <c r="DD30" s="80"/>
      <c r="DE30" s="80" t="s">
        <v>1168</v>
      </c>
      <c r="DF30" s="80"/>
      <c r="DG30" s="80">
        <v>288675</v>
      </c>
      <c r="DH30" s="80" t="s">
        <v>223</v>
      </c>
      <c r="DI30" s="80" t="s">
        <v>1179</v>
      </c>
      <c r="DJ30" s="96" t="s">
        <v>1204</v>
      </c>
      <c r="DK30" s="80">
        <v>0</v>
      </c>
      <c r="DL30" s="80"/>
      <c r="DM30" s="80"/>
      <c r="DN30" s="80" t="str">
        <f>REPLACE(INDEX(GroupVertices[Group],MATCH(Vertices[[#This Row],[Vertex]],GroupVertices[Vertex],0)),1,1,"")</f>
        <v>3</v>
      </c>
      <c r="DO30" s="48">
        <v>0</v>
      </c>
      <c r="DP30" s="49">
        <v>0</v>
      </c>
      <c r="DQ30" s="48">
        <v>0</v>
      </c>
      <c r="DR30" s="49">
        <v>0</v>
      </c>
      <c r="DS30" s="48">
        <v>0</v>
      </c>
      <c r="DT30" s="49">
        <v>0</v>
      </c>
      <c r="DU30" s="48">
        <v>13</v>
      </c>
      <c r="DV30" s="49">
        <v>100</v>
      </c>
      <c r="DW30" s="48">
        <v>13</v>
      </c>
      <c r="DX30" s="121" t="s">
        <v>1498</v>
      </c>
      <c r="DY30" s="121" t="s">
        <v>1498</v>
      </c>
      <c r="DZ30" s="121" t="s">
        <v>1498</v>
      </c>
      <c r="EA30" s="121" t="s">
        <v>1498</v>
      </c>
      <c r="EB30" s="2"/>
      <c r="EC30" s="3"/>
      <c r="ED30" s="3"/>
      <c r="EE30" s="3"/>
      <c r="EF30" s="3"/>
    </row>
    <row r="31" spans="1:136" ht="15" customHeight="1">
      <c r="A31" s="66" t="s">
        <v>224</v>
      </c>
      <c r="B31" s="67" t="s">
        <v>1509</v>
      </c>
      <c r="C31" s="67"/>
      <c r="D31" s="68">
        <v>174.1152053943013</v>
      </c>
      <c r="E31" s="70"/>
      <c r="F31" s="97" t="s">
        <v>487</v>
      </c>
      <c r="G31" s="67"/>
      <c r="H31" s="71" t="s">
        <v>224</v>
      </c>
      <c r="I31" s="72"/>
      <c r="J31" s="72"/>
      <c r="K31" s="71"/>
      <c r="L31" s="75">
        <v>127.01738091583063</v>
      </c>
      <c r="M31" s="76">
        <v>8329.49609375</v>
      </c>
      <c r="N31" s="76">
        <v>7868.56591796875</v>
      </c>
      <c r="O31" s="77"/>
      <c r="P31" s="78"/>
      <c r="Q31" s="78"/>
      <c r="R31" s="82"/>
      <c r="S31" s="48">
        <v>1</v>
      </c>
      <c r="T31" s="48">
        <v>8</v>
      </c>
      <c r="U31" s="49">
        <v>29.250549</v>
      </c>
      <c r="V31" s="49">
        <v>0.005848</v>
      </c>
      <c r="W31" s="49">
        <v>0.00509</v>
      </c>
      <c r="X31" s="49">
        <v>1.032333</v>
      </c>
      <c r="Y31" s="49">
        <v>0.375</v>
      </c>
      <c r="Z31" s="49">
        <v>0</v>
      </c>
      <c r="AA31" s="73">
        <v>31</v>
      </c>
      <c r="AB31" s="73"/>
      <c r="AC31" s="74"/>
      <c r="AD31" s="80" t="s">
        <v>377</v>
      </c>
      <c r="AE31" s="96" t="s">
        <v>406</v>
      </c>
      <c r="AF31" s="80"/>
      <c r="AG31" s="96" t="s">
        <v>487</v>
      </c>
      <c r="AH31" s="80"/>
      <c r="AI31" s="80"/>
      <c r="AJ31" s="80"/>
      <c r="AK31" s="80"/>
      <c r="AL31" s="80"/>
      <c r="AM31" s="80"/>
      <c r="AN31" s="80"/>
      <c r="AO31" s="80"/>
      <c r="AP31" s="80"/>
      <c r="AQ31" s="80"/>
      <c r="AR31" s="80"/>
      <c r="AS31" s="80" t="s">
        <v>643</v>
      </c>
      <c r="AT31" s="80" t="s">
        <v>643</v>
      </c>
      <c r="AU31" s="80">
        <v>0</v>
      </c>
      <c r="AV31" s="80"/>
      <c r="AW31" s="80"/>
      <c r="AX31" s="80"/>
      <c r="AY31" s="96" t="s">
        <v>698</v>
      </c>
      <c r="AZ31" s="80"/>
      <c r="BA31" s="80"/>
      <c r="BB31" s="80"/>
      <c r="BC31" s="80"/>
      <c r="BD31" s="80"/>
      <c r="BE31" s="80" t="s">
        <v>808</v>
      </c>
      <c r="BF31" s="80"/>
      <c r="BG31" s="80" t="s">
        <v>837</v>
      </c>
      <c r="BH31" s="80">
        <v>22539</v>
      </c>
      <c r="BI31" s="80"/>
      <c r="BJ31" s="80"/>
      <c r="BK31" s="80"/>
      <c r="BL31" s="80"/>
      <c r="BM31" s="80"/>
      <c r="BN31" s="80"/>
      <c r="BO31" s="80"/>
      <c r="BP31" s="80" t="b">
        <v>0</v>
      </c>
      <c r="BQ31" s="80"/>
      <c r="BR31" s="80"/>
      <c r="BS31" s="80"/>
      <c r="BT31" s="80" t="b">
        <v>0</v>
      </c>
      <c r="BU31" s="80" t="b">
        <v>0</v>
      </c>
      <c r="BV31" s="80"/>
      <c r="BW31" s="80" t="b">
        <v>0</v>
      </c>
      <c r="BX31" s="80" t="b">
        <v>0</v>
      </c>
      <c r="BY31" s="96" t="s">
        <v>931</v>
      </c>
      <c r="BZ31" s="80"/>
      <c r="CA31" s="80"/>
      <c r="CB31" s="80"/>
      <c r="CC31" s="80"/>
      <c r="CD31" s="80" t="s">
        <v>1032</v>
      </c>
      <c r="CE31" s="80"/>
      <c r="CF31" s="80">
        <v>4.7</v>
      </c>
      <c r="CG31" s="80"/>
      <c r="CH31" s="80"/>
      <c r="CI31" s="80"/>
      <c r="CJ31" s="80"/>
      <c r="CK31" s="80"/>
      <c r="CL31" s="80"/>
      <c r="CM31" s="80"/>
      <c r="CN31" s="80"/>
      <c r="CO31" s="80"/>
      <c r="CP31" s="80"/>
      <c r="CQ31" s="80"/>
      <c r="CR31" s="80"/>
      <c r="CS31" s="80"/>
      <c r="CT31" s="80"/>
      <c r="CU31" s="80">
        <v>37</v>
      </c>
      <c r="CV31" s="80"/>
      <c r="CW31" s="80"/>
      <c r="CX31" s="80"/>
      <c r="CY31" s="80"/>
      <c r="CZ31" s="80"/>
      <c r="DA31" s="80"/>
      <c r="DB31" s="80"/>
      <c r="DC31" s="80"/>
      <c r="DD31" s="80"/>
      <c r="DE31" s="80" t="s">
        <v>1161</v>
      </c>
      <c r="DF31" s="80"/>
      <c r="DG31" s="80">
        <v>94</v>
      </c>
      <c r="DH31" s="80" t="s">
        <v>224</v>
      </c>
      <c r="DI31" s="80" t="s">
        <v>1178</v>
      </c>
      <c r="DJ31" s="96" t="s">
        <v>1205</v>
      </c>
      <c r="DK31" s="80">
        <v>0</v>
      </c>
      <c r="DL31" s="80"/>
      <c r="DM31" s="80"/>
      <c r="DN31" s="80" t="str">
        <f>REPLACE(INDEX(GroupVertices[Group],MATCH(Vertices[[#This Row],[Vertex]],GroupVertices[Vertex],0)),1,1,"")</f>
        <v>3</v>
      </c>
      <c r="DO31" s="48"/>
      <c r="DP31" s="49"/>
      <c r="DQ31" s="48"/>
      <c r="DR31" s="49"/>
      <c r="DS31" s="48"/>
      <c r="DT31" s="49"/>
      <c r="DU31" s="48"/>
      <c r="DV31" s="49"/>
      <c r="DW31" s="48"/>
      <c r="DX31" s="121" t="s">
        <v>1498</v>
      </c>
      <c r="DY31" s="121" t="s">
        <v>1498</v>
      </c>
      <c r="DZ31" s="121" t="s">
        <v>1498</v>
      </c>
      <c r="EA31" s="121" t="s">
        <v>1498</v>
      </c>
      <c r="EB31" s="2"/>
      <c r="EC31" s="3"/>
      <c r="ED31" s="3"/>
      <c r="EE31" s="3"/>
      <c r="EF31" s="3"/>
    </row>
    <row r="32" spans="1:136" ht="15" customHeight="1">
      <c r="A32" s="66" t="s">
        <v>261</v>
      </c>
      <c r="B32" s="67" t="s">
        <v>1510</v>
      </c>
      <c r="C32" s="67"/>
      <c r="D32" s="68">
        <v>100</v>
      </c>
      <c r="E32" s="70"/>
      <c r="F32" s="97" t="s">
        <v>488</v>
      </c>
      <c r="G32" s="67"/>
      <c r="H32" s="71" t="s">
        <v>261</v>
      </c>
      <c r="I32" s="72"/>
      <c r="J32" s="72"/>
      <c r="K32" s="71"/>
      <c r="L32" s="75">
        <v>1</v>
      </c>
      <c r="M32" s="76">
        <v>7063.333984375</v>
      </c>
      <c r="N32" s="76">
        <v>5709.2744140625</v>
      </c>
      <c r="O32" s="77"/>
      <c r="P32" s="78"/>
      <c r="Q32" s="78"/>
      <c r="R32" s="82"/>
      <c r="S32" s="48">
        <v>2</v>
      </c>
      <c r="T32" s="48">
        <v>0</v>
      </c>
      <c r="U32" s="49">
        <v>0</v>
      </c>
      <c r="V32" s="49">
        <v>0.004808</v>
      </c>
      <c r="W32" s="49">
        <v>0.0018</v>
      </c>
      <c r="X32" s="49">
        <v>0.329632</v>
      </c>
      <c r="Y32" s="49">
        <v>0.5</v>
      </c>
      <c r="Z32" s="49">
        <v>0</v>
      </c>
      <c r="AA32" s="73">
        <v>32</v>
      </c>
      <c r="AB32" s="73"/>
      <c r="AC32" s="74"/>
      <c r="AD32" s="80" t="s">
        <v>377</v>
      </c>
      <c r="AE32" s="96" t="s">
        <v>407</v>
      </c>
      <c r="AF32" s="80"/>
      <c r="AG32" s="96" t="s">
        <v>488</v>
      </c>
      <c r="AH32" s="80" t="s">
        <v>565</v>
      </c>
      <c r="AI32" s="80"/>
      <c r="AJ32" s="80"/>
      <c r="AK32" s="80"/>
      <c r="AL32" s="80"/>
      <c r="AM32" s="80"/>
      <c r="AN32" s="80"/>
      <c r="AO32" s="80" t="s">
        <v>632</v>
      </c>
      <c r="AP32" s="80"/>
      <c r="AQ32" s="80"/>
      <c r="AR32" s="80"/>
      <c r="AS32" s="80" t="s">
        <v>652</v>
      </c>
      <c r="AT32" s="80" t="s">
        <v>652</v>
      </c>
      <c r="AU32" s="80">
        <v>0</v>
      </c>
      <c r="AV32" s="80"/>
      <c r="AW32" s="80"/>
      <c r="AX32" s="80"/>
      <c r="AY32" s="80"/>
      <c r="AZ32" s="80"/>
      <c r="BA32" s="80"/>
      <c r="BB32" s="80"/>
      <c r="BC32" s="80"/>
      <c r="BD32" s="80"/>
      <c r="BE32" s="80" t="s">
        <v>808</v>
      </c>
      <c r="BF32" s="80"/>
      <c r="BG32" s="80" t="s">
        <v>809</v>
      </c>
      <c r="BH32" s="80">
        <v>5380</v>
      </c>
      <c r="BI32" s="80"/>
      <c r="BJ32" s="80"/>
      <c r="BK32" s="80"/>
      <c r="BL32" s="80"/>
      <c r="BM32" s="80"/>
      <c r="BN32" s="80"/>
      <c r="BO32" s="80"/>
      <c r="BP32" s="80" t="b">
        <v>0</v>
      </c>
      <c r="BQ32" s="80"/>
      <c r="BR32" s="80"/>
      <c r="BS32" s="80"/>
      <c r="BT32" s="80" t="b">
        <v>0</v>
      </c>
      <c r="BU32" s="80" t="b">
        <v>0</v>
      </c>
      <c r="BV32" s="80"/>
      <c r="BW32" s="80" t="b">
        <v>0</v>
      </c>
      <c r="BX32" s="80" t="b">
        <v>0</v>
      </c>
      <c r="BY32" s="96" t="s">
        <v>932</v>
      </c>
      <c r="BZ32" s="80"/>
      <c r="CA32" s="80"/>
      <c r="CB32" s="80"/>
      <c r="CC32" s="80"/>
      <c r="CD32" s="80" t="s">
        <v>1033</v>
      </c>
      <c r="CE32" s="80"/>
      <c r="CF32" s="80">
        <v>0</v>
      </c>
      <c r="CG32" s="80"/>
      <c r="CH32" s="80" t="s">
        <v>1090</v>
      </c>
      <c r="CI32" s="80"/>
      <c r="CJ32" s="80" t="s">
        <v>1092</v>
      </c>
      <c r="CK32" s="80"/>
      <c r="CL32" s="80"/>
      <c r="CM32" s="80"/>
      <c r="CN32" s="80"/>
      <c r="CO32" s="80"/>
      <c r="CP32" s="80"/>
      <c r="CQ32" s="80"/>
      <c r="CR32" s="80"/>
      <c r="CS32" s="80"/>
      <c r="CT32" s="80"/>
      <c r="CU32" s="80"/>
      <c r="CV32" s="80"/>
      <c r="CW32" s="80"/>
      <c r="CX32" s="80"/>
      <c r="CY32" s="80"/>
      <c r="CZ32" s="80"/>
      <c r="DA32" s="80"/>
      <c r="DB32" s="80"/>
      <c r="DC32" s="80"/>
      <c r="DD32" s="80"/>
      <c r="DE32" s="80" t="s">
        <v>1161</v>
      </c>
      <c r="DF32" s="80"/>
      <c r="DG32" s="80">
        <v>20</v>
      </c>
      <c r="DH32" s="80"/>
      <c r="DI32" s="80" t="s">
        <v>1178</v>
      </c>
      <c r="DJ32" s="96" t="s">
        <v>1206</v>
      </c>
      <c r="DK32" s="80">
        <v>0</v>
      </c>
      <c r="DL32" s="80"/>
      <c r="DM32" s="80"/>
      <c r="DN32" s="80" t="str">
        <f>REPLACE(INDEX(GroupVertices[Group],MATCH(Vertices[[#This Row],[Vertex]],GroupVertices[Vertex],0)),1,1,"")</f>
        <v>3</v>
      </c>
      <c r="DO32" s="48">
        <v>0</v>
      </c>
      <c r="DP32" s="49">
        <v>0</v>
      </c>
      <c r="DQ32" s="48">
        <v>0</v>
      </c>
      <c r="DR32" s="49">
        <v>0</v>
      </c>
      <c r="DS32" s="48">
        <v>0</v>
      </c>
      <c r="DT32" s="49">
        <v>0</v>
      </c>
      <c r="DU32" s="48">
        <v>9</v>
      </c>
      <c r="DV32" s="49">
        <v>100</v>
      </c>
      <c r="DW32" s="48">
        <v>9</v>
      </c>
      <c r="DX32" s="48"/>
      <c r="DY32" s="48"/>
      <c r="DZ32" s="48"/>
      <c r="EA32" s="48"/>
      <c r="EB32" s="2"/>
      <c r="EC32" s="3"/>
      <c r="ED32" s="3"/>
      <c r="EE32" s="3"/>
      <c r="EF32" s="3"/>
    </row>
    <row r="33" spans="1:136" ht="15" customHeight="1">
      <c r="A33" s="66" t="s">
        <v>262</v>
      </c>
      <c r="B33" s="67" t="s">
        <v>1509</v>
      </c>
      <c r="C33" s="67"/>
      <c r="D33" s="68">
        <v>100</v>
      </c>
      <c r="E33" s="70"/>
      <c r="F33" s="97" t="s">
        <v>489</v>
      </c>
      <c r="G33" s="67"/>
      <c r="H33" s="71" t="s">
        <v>262</v>
      </c>
      <c r="I33" s="72"/>
      <c r="J33" s="72"/>
      <c r="K33" s="71"/>
      <c r="L33" s="75">
        <v>1</v>
      </c>
      <c r="M33" s="76">
        <v>8310.8564453125</v>
      </c>
      <c r="N33" s="76">
        <v>5563.02734375</v>
      </c>
      <c r="O33" s="77"/>
      <c r="P33" s="78"/>
      <c r="Q33" s="78"/>
      <c r="R33" s="82"/>
      <c r="S33" s="48">
        <v>1</v>
      </c>
      <c r="T33" s="48">
        <v>0</v>
      </c>
      <c r="U33" s="49">
        <v>0</v>
      </c>
      <c r="V33" s="49">
        <v>0.004785</v>
      </c>
      <c r="W33" s="49">
        <v>0.001557</v>
      </c>
      <c r="X33" s="49">
        <v>0.229675</v>
      </c>
      <c r="Y33" s="49">
        <v>0</v>
      </c>
      <c r="Z33" s="49">
        <v>0</v>
      </c>
      <c r="AA33" s="73">
        <v>33</v>
      </c>
      <c r="AB33" s="73"/>
      <c r="AC33" s="74"/>
      <c r="AD33" s="80" t="s">
        <v>377</v>
      </c>
      <c r="AE33" s="96" t="s">
        <v>408</v>
      </c>
      <c r="AF33" s="80"/>
      <c r="AG33" s="96" t="s">
        <v>489</v>
      </c>
      <c r="AH33" s="80" t="s">
        <v>566</v>
      </c>
      <c r="AI33" s="80"/>
      <c r="AJ33" s="80"/>
      <c r="AK33" s="80"/>
      <c r="AL33" s="80"/>
      <c r="AM33" s="80"/>
      <c r="AN33" s="80"/>
      <c r="AO33" s="80"/>
      <c r="AP33" s="80"/>
      <c r="AQ33" s="80"/>
      <c r="AR33" s="80"/>
      <c r="AS33" s="80" t="s">
        <v>653</v>
      </c>
      <c r="AT33" s="80" t="s">
        <v>653</v>
      </c>
      <c r="AU33" s="80">
        <v>28</v>
      </c>
      <c r="AV33" s="80"/>
      <c r="AW33" s="80"/>
      <c r="AX33" s="80"/>
      <c r="AY33" s="96" t="s">
        <v>699</v>
      </c>
      <c r="AZ33" s="80"/>
      <c r="BA33" s="80"/>
      <c r="BB33" s="80"/>
      <c r="BC33" s="80"/>
      <c r="BD33" s="80" t="s">
        <v>798</v>
      </c>
      <c r="BE33" s="80" t="s">
        <v>808</v>
      </c>
      <c r="BF33" s="80"/>
      <c r="BG33" s="80" t="s">
        <v>838</v>
      </c>
      <c r="BH33" s="80">
        <v>15342</v>
      </c>
      <c r="BI33" s="80"/>
      <c r="BJ33" s="80"/>
      <c r="BK33" s="80"/>
      <c r="BL33" s="80"/>
      <c r="BM33" s="80"/>
      <c r="BN33" s="80"/>
      <c r="BO33" s="80"/>
      <c r="BP33" s="80" t="b">
        <v>0</v>
      </c>
      <c r="BQ33" s="80"/>
      <c r="BR33" s="80"/>
      <c r="BS33" s="80"/>
      <c r="BT33" s="80" t="b">
        <v>0</v>
      </c>
      <c r="BU33" s="80" t="b">
        <v>0</v>
      </c>
      <c r="BV33" s="80"/>
      <c r="BW33" s="80" t="b">
        <v>0</v>
      </c>
      <c r="BX33" s="80" t="b">
        <v>0</v>
      </c>
      <c r="BY33" s="96" t="s">
        <v>933</v>
      </c>
      <c r="BZ33" s="80" t="s">
        <v>989</v>
      </c>
      <c r="CA33" s="80"/>
      <c r="CB33" s="80"/>
      <c r="CC33" s="80"/>
      <c r="CD33" s="80" t="s">
        <v>1034</v>
      </c>
      <c r="CE33" s="80"/>
      <c r="CF33" s="80">
        <v>4.2</v>
      </c>
      <c r="CG33" s="80"/>
      <c r="CH33" s="80" t="s">
        <v>1090</v>
      </c>
      <c r="CI33" s="80"/>
      <c r="CJ33" s="80"/>
      <c r="CK33" s="80"/>
      <c r="CL33" s="80"/>
      <c r="CM33" s="80"/>
      <c r="CN33" s="80" t="s">
        <v>1111</v>
      </c>
      <c r="CO33" s="80"/>
      <c r="CP33" s="80"/>
      <c r="CQ33" s="80"/>
      <c r="CR33" s="80"/>
      <c r="CS33" s="80"/>
      <c r="CT33" s="80"/>
      <c r="CU33" s="80">
        <v>110</v>
      </c>
      <c r="CV33" s="80"/>
      <c r="CW33" s="80"/>
      <c r="CX33" s="80"/>
      <c r="CY33" s="80"/>
      <c r="CZ33" s="80"/>
      <c r="DA33" s="80"/>
      <c r="DB33" s="80"/>
      <c r="DC33" s="80" t="s">
        <v>1141</v>
      </c>
      <c r="DD33" s="80"/>
      <c r="DE33" s="80" t="s">
        <v>1161</v>
      </c>
      <c r="DF33" s="80"/>
      <c r="DG33" s="80">
        <v>6</v>
      </c>
      <c r="DH33" s="80" t="s">
        <v>262</v>
      </c>
      <c r="DI33" s="80" t="s">
        <v>1178</v>
      </c>
      <c r="DJ33" s="96" t="s">
        <v>1204</v>
      </c>
      <c r="DK33" s="80">
        <v>28</v>
      </c>
      <c r="DL33" s="80"/>
      <c r="DM33" s="80"/>
      <c r="DN33" s="80" t="str">
        <f>REPLACE(INDEX(GroupVertices[Group],MATCH(Vertices[[#This Row],[Vertex]],GroupVertices[Vertex],0)),1,1,"")</f>
        <v>3</v>
      </c>
      <c r="DO33" s="48">
        <v>0</v>
      </c>
      <c r="DP33" s="49">
        <v>0</v>
      </c>
      <c r="DQ33" s="48">
        <v>0</v>
      </c>
      <c r="DR33" s="49">
        <v>0</v>
      </c>
      <c r="DS33" s="48">
        <v>0</v>
      </c>
      <c r="DT33" s="49">
        <v>0</v>
      </c>
      <c r="DU33" s="48">
        <v>8</v>
      </c>
      <c r="DV33" s="49">
        <v>100</v>
      </c>
      <c r="DW33" s="48">
        <v>8</v>
      </c>
      <c r="DX33" s="48"/>
      <c r="DY33" s="48"/>
      <c r="DZ33" s="48"/>
      <c r="EA33" s="48"/>
      <c r="EB33" s="2"/>
      <c r="EC33" s="3"/>
      <c r="ED33" s="3"/>
      <c r="EE33" s="3"/>
      <c r="EF33" s="3"/>
    </row>
    <row r="34" spans="1:136" ht="15" customHeight="1">
      <c r="A34" s="66" t="s">
        <v>263</v>
      </c>
      <c r="B34" s="67" t="s">
        <v>1512</v>
      </c>
      <c r="C34" s="67"/>
      <c r="D34" s="68">
        <v>100</v>
      </c>
      <c r="E34" s="70"/>
      <c r="F34" s="97" t="s">
        <v>490</v>
      </c>
      <c r="G34" s="67"/>
      <c r="H34" s="71" t="s">
        <v>263</v>
      </c>
      <c r="I34" s="72"/>
      <c r="J34" s="72"/>
      <c r="K34" s="71" t="s">
        <v>765</v>
      </c>
      <c r="L34" s="75">
        <v>1</v>
      </c>
      <c r="M34" s="76">
        <v>9173.5751953125</v>
      </c>
      <c r="N34" s="76">
        <v>6513.98779296875</v>
      </c>
      <c r="O34" s="77"/>
      <c r="P34" s="78"/>
      <c r="Q34" s="78"/>
      <c r="R34" s="82"/>
      <c r="S34" s="48">
        <v>4</v>
      </c>
      <c r="T34" s="48">
        <v>0</v>
      </c>
      <c r="U34" s="49">
        <v>0</v>
      </c>
      <c r="V34" s="49">
        <v>0.004854</v>
      </c>
      <c r="W34" s="49">
        <v>0.00216</v>
      </c>
      <c r="X34" s="49">
        <v>0.539264</v>
      </c>
      <c r="Y34" s="49">
        <v>0.5</v>
      </c>
      <c r="Z34" s="49">
        <v>0</v>
      </c>
      <c r="AA34" s="73">
        <v>34</v>
      </c>
      <c r="AB34" s="73"/>
      <c r="AC34" s="74"/>
      <c r="AD34" s="80" t="s">
        <v>377</v>
      </c>
      <c r="AE34" s="96" t="s">
        <v>409</v>
      </c>
      <c r="AF34" s="80"/>
      <c r="AG34" s="96" t="s">
        <v>490</v>
      </c>
      <c r="AH34" s="80" t="s">
        <v>567</v>
      </c>
      <c r="AI34" s="80"/>
      <c r="AJ34" s="80"/>
      <c r="AK34" s="80"/>
      <c r="AL34" s="80"/>
      <c r="AM34" s="80"/>
      <c r="AN34" s="80"/>
      <c r="AO34" s="80"/>
      <c r="AP34" s="99">
        <v>43063</v>
      </c>
      <c r="AQ34" s="80"/>
      <c r="AR34" s="80"/>
      <c r="AS34" s="80" t="s">
        <v>648</v>
      </c>
      <c r="AT34" s="80" t="s">
        <v>648</v>
      </c>
      <c r="AU34" s="80">
        <v>0</v>
      </c>
      <c r="AV34" s="80"/>
      <c r="AW34" s="80"/>
      <c r="AX34" s="80"/>
      <c r="AY34" s="96" t="s">
        <v>700</v>
      </c>
      <c r="AZ34" s="80"/>
      <c r="BA34" s="80"/>
      <c r="BB34" s="80" t="s">
        <v>765</v>
      </c>
      <c r="BC34" s="80"/>
      <c r="BD34" s="80"/>
      <c r="BE34" s="80" t="s">
        <v>808</v>
      </c>
      <c r="BF34" s="80"/>
      <c r="BG34" s="80" t="s">
        <v>839</v>
      </c>
      <c r="BH34" s="80">
        <v>275093</v>
      </c>
      <c r="BI34" s="80"/>
      <c r="BJ34" s="80"/>
      <c r="BK34" s="80"/>
      <c r="BL34" s="80"/>
      <c r="BM34" s="80"/>
      <c r="BN34" s="80"/>
      <c r="BO34" s="80"/>
      <c r="BP34" s="80" t="b">
        <v>0</v>
      </c>
      <c r="BQ34" s="80"/>
      <c r="BR34" s="80"/>
      <c r="BS34" s="80"/>
      <c r="BT34" s="80" t="b">
        <v>0</v>
      </c>
      <c r="BU34" s="80" t="b">
        <v>0</v>
      </c>
      <c r="BV34" s="80"/>
      <c r="BW34" s="80" t="b">
        <v>0</v>
      </c>
      <c r="BX34" s="80" t="b">
        <v>0</v>
      </c>
      <c r="BY34" s="96" t="s">
        <v>934</v>
      </c>
      <c r="BZ34" s="80"/>
      <c r="CA34" s="80"/>
      <c r="CB34" s="80"/>
      <c r="CC34" s="80"/>
      <c r="CD34" s="80" t="s">
        <v>1035</v>
      </c>
      <c r="CE34" s="80"/>
      <c r="CF34" s="80">
        <v>4.5</v>
      </c>
      <c r="CG34" s="80"/>
      <c r="CH34" s="80"/>
      <c r="CI34" s="80"/>
      <c r="CJ34" s="80"/>
      <c r="CK34" s="80"/>
      <c r="CL34" s="80"/>
      <c r="CM34" s="80"/>
      <c r="CN34" s="80"/>
      <c r="CO34" s="80"/>
      <c r="CP34" s="80"/>
      <c r="CQ34" s="80"/>
      <c r="CR34" s="80"/>
      <c r="CS34" s="80"/>
      <c r="CT34" s="80"/>
      <c r="CU34" s="80">
        <v>165</v>
      </c>
      <c r="CV34" s="80"/>
      <c r="CW34" s="80"/>
      <c r="CX34" s="80"/>
      <c r="CY34" s="80"/>
      <c r="CZ34" s="80"/>
      <c r="DA34" s="80"/>
      <c r="DB34" s="80"/>
      <c r="DC34" s="80"/>
      <c r="DD34" s="80"/>
      <c r="DE34" s="80" t="s">
        <v>1169</v>
      </c>
      <c r="DF34" s="80"/>
      <c r="DG34" s="80">
        <v>22108</v>
      </c>
      <c r="DH34" s="80" t="s">
        <v>263</v>
      </c>
      <c r="DI34" s="80" t="s">
        <v>1178</v>
      </c>
      <c r="DJ34" s="96" t="s">
        <v>1207</v>
      </c>
      <c r="DK34" s="80">
        <v>0</v>
      </c>
      <c r="DL34" s="80"/>
      <c r="DM34" s="80"/>
      <c r="DN34" s="80" t="str">
        <f>REPLACE(INDEX(GroupVertices[Group],MATCH(Vertices[[#This Row],[Vertex]],GroupVertices[Vertex],0)),1,1,"")</f>
        <v>3</v>
      </c>
      <c r="DO34" s="48">
        <v>0</v>
      </c>
      <c r="DP34" s="49">
        <v>0</v>
      </c>
      <c r="DQ34" s="48">
        <v>0</v>
      </c>
      <c r="DR34" s="49">
        <v>0</v>
      </c>
      <c r="DS34" s="48">
        <v>0</v>
      </c>
      <c r="DT34" s="49">
        <v>0</v>
      </c>
      <c r="DU34" s="48">
        <v>7</v>
      </c>
      <c r="DV34" s="49">
        <v>100</v>
      </c>
      <c r="DW34" s="48">
        <v>7</v>
      </c>
      <c r="DX34" s="48"/>
      <c r="DY34" s="48"/>
      <c r="DZ34" s="48"/>
      <c r="EA34" s="48"/>
      <c r="EB34" s="2"/>
      <c r="EC34" s="3"/>
      <c r="ED34" s="3"/>
      <c r="EE34" s="3"/>
      <c r="EF34" s="3"/>
    </row>
    <row r="35" spans="1:136" ht="15" customHeight="1">
      <c r="A35" s="66" t="s">
        <v>225</v>
      </c>
      <c r="B35" s="67" t="s">
        <v>1510</v>
      </c>
      <c r="C35" s="67"/>
      <c r="D35" s="68">
        <v>100</v>
      </c>
      <c r="E35" s="70"/>
      <c r="F35" s="97" t="s">
        <v>491</v>
      </c>
      <c r="G35" s="67"/>
      <c r="H35" s="71" t="s">
        <v>225</v>
      </c>
      <c r="I35" s="72"/>
      <c r="J35" s="72"/>
      <c r="K35" s="71"/>
      <c r="L35" s="75">
        <v>1</v>
      </c>
      <c r="M35" s="76">
        <v>9494.705078125</v>
      </c>
      <c r="N35" s="76">
        <v>7059.97705078125</v>
      </c>
      <c r="O35" s="77"/>
      <c r="P35" s="78"/>
      <c r="Q35" s="78"/>
      <c r="R35" s="82"/>
      <c r="S35" s="48">
        <v>2</v>
      </c>
      <c r="T35" s="48">
        <v>2</v>
      </c>
      <c r="U35" s="49">
        <v>0</v>
      </c>
      <c r="V35" s="49">
        <v>0.004854</v>
      </c>
      <c r="W35" s="49">
        <v>0.00216</v>
      </c>
      <c r="X35" s="49">
        <v>0.539264</v>
      </c>
      <c r="Y35" s="49">
        <v>0.5</v>
      </c>
      <c r="Z35" s="49">
        <v>0</v>
      </c>
      <c r="AA35" s="73">
        <v>35</v>
      </c>
      <c r="AB35" s="73"/>
      <c r="AC35" s="74"/>
      <c r="AD35" s="80" t="s">
        <v>377</v>
      </c>
      <c r="AE35" s="96" t="s">
        <v>410</v>
      </c>
      <c r="AF35" s="80"/>
      <c r="AG35" s="96" t="s">
        <v>491</v>
      </c>
      <c r="AH35" s="80" t="s">
        <v>568</v>
      </c>
      <c r="AI35" s="80"/>
      <c r="AJ35" s="80"/>
      <c r="AK35" s="80"/>
      <c r="AL35" s="80"/>
      <c r="AM35" s="80"/>
      <c r="AN35" s="80"/>
      <c r="AO35" s="80"/>
      <c r="AP35" s="80"/>
      <c r="AQ35" s="80"/>
      <c r="AR35" s="80"/>
      <c r="AS35" s="80" t="s">
        <v>614</v>
      </c>
      <c r="AT35" s="80" t="s">
        <v>614</v>
      </c>
      <c r="AU35" s="80">
        <v>0</v>
      </c>
      <c r="AV35" s="80"/>
      <c r="AW35" s="80"/>
      <c r="AX35" s="80"/>
      <c r="AY35" s="96" t="s">
        <v>701</v>
      </c>
      <c r="AZ35" s="80"/>
      <c r="BA35" s="80"/>
      <c r="BB35" s="80"/>
      <c r="BC35" s="80"/>
      <c r="BD35" s="80"/>
      <c r="BE35" s="80" t="s">
        <v>808</v>
      </c>
      <c r="BF35" s="80"/>
      <c r="BG35" s="80" t="s">
        <v>840</v>
      </c>
      <c r="BH35" s="80">
        <v>902</v>
      </c>
      <c r="BI35" s="80"/>
      <c r="BJ35" s="80"/>
      <c r="BK35" s="80"/>
      <c r="BL35" s="80"/>
      <c r="BM35" s="80"/>
      <c r="BN35" s="80"/>
      <c r="BO35" s="80"/>
      <c r="BP35" s="80" t="b">
        <v>0</v>
      </c>
      <c r="BQ35" s="80"/>
      <c r="BR35" s="80"/>
      <c r="BS35" s="80"/>
      <c r="BT35" s="80" t="b">
        <v>0</v>
      </c>
      <c r="BU35" s="80" t="b">
        <v>0</v>
      </c>
      <c r="BV35" s="80"/>
      <c r="BW35" s="80" t="b">
        <v>0</v>
      </c>
      <c r="BX35" s="80" t="b">
        <v>0</v>
      </c>
      <c r="BY35" s="96" t="s">
        <v>935</v>
      </c>
      <c r="BZ35" s="80"/>
      <c r="CA35" s="80"/>
      <c r="CB35" s="80"/>
      <c r="CC35" s="80"/>
      <c r="CD35" s="80" t="s">
        <v>1036</v>
      </c>
      <c r="CE35" s="80"/>
      <c r="CF35" s="80">
        <v>5</v>
      </c>
      <c r="CG35" s="80"/>
      <c r="CH35" s="80"/>
      <c r="CI35" s="80"/>
      <c r="CJ35" s="80"/>
      <c r="CK35" s="80"/>
      <c r="CL35" s="80"/>
      <c r="CM35" s="80"/>
      <c r="CN35" s="80"/>
      <c r="CO35" s="80"/>
      <c r="CP35" s="80"/>
      <c r="CQ35" s="80"/>
      <c r="CR35" s="80"/>
      <c r="CS35" s="80"/>
      <c r="CT35" s="80"/>
      <c r="CU35" s="80">
        <v>4</v>
      </c>
      <c r="CV35" s="80"/>
      <c r="CW35" s="80"/>
      <c r="CX35" s="80"/>
      <c r="CY35" s="80"/>
      <c r="CZ35" s="80"/>
      <c r="DA35" s="80"/>
      <c r="DB35" s="80"/>
      <c r="DC35" s="80"/>
      <c r="DD35" s="80"/>
      <c r="DE35" s="80" t="s">
        <v>1161</v>
      </c>
      <c r="DF35" s="80"/>
      <c r="DG35" s="80">
        <v>6</v>
      </c>
      <c r="DH35" s="80" t="s">
        <v>225</v>
      </c>
      <c r="DI35" s="80" t="s">
        <v>1178</v>
      </c>
      <c r="DJ35" s="80"/>
      <c r="DK35" s="80">
        <v>0</v>
      </c>
      <c r="DL35" s="80"/>
      <c r="DM35" s="80"/>
      <c r="DN35" s="80" t="str">
        <f>REPLACE(INDEX(GroupVertices[Group],MATCH(Vertices[[#This Row],[Vertex]],GroupVertices[Vertex],0)),1,1,"")</f>
        <v>3</v>
      </c>
      <c r="DO35" s="48">
        <v>0</v>
      </c>
      <c r="DP35" s="49">
        <v>0</v>
      </c>
      <c r="DQ35" s="48">
        <v>0</v>
      </c>
      <c r="DR35" s="49">
        <v>0</v>
      </c>
      <c r="DS35" s="48">
        <v>0</v>
      </c>
      <c r="DT35" s="49">
        <v>0</v>
      </c>
      <c r="DU35" s="48">
        <v>23</v>
      </c>
      <c r="DV35" s="49">
        <v>100</v>
      </c>
      <c r="DW35" s="48">
        <v>23</v>
      </c>
      <c r="DX35" s="121" t="s">
        <v>1498</v>
      </c>
      <c r="DY35" s="121" t="s">
        <v>1498</v>
      </c>
      <c r="DZ35" s="121" t="s">
        <v>1498</v>
      </c>
      <c r="EA35" s="121" t="s">
        <v>1498</v>
      </c>
      <c r="EB35" s="2"/>
      <c r="EC35" s="3"/>
      <c r="ED35" s="3"/>
      <c r="EE35" s="3"/>
      <c r="EF35" s="3"/>
    </row>
    <row r="36" spans="1:136" ht="15" customHeight="1">
      <c r="A36" s="66" t="s">
        <v>264</v>
      </c>
      <c r="B36" s="67" t="s">
        <v>1509</v>
      </c>
      <c r="C36" s="67"/>
      <c r="D36" s="68">
        <v>100</v>
      </c>
      <c r="E36" s="70"/>
      <c r="F36" s="97" t="s">
        <v>492</v>
      </c>
      <c r="G36" s="67"/>
      <c r="H36" s="71" t="s">
        <v>264</v>
      </c>
      <c r="I36" s="72"/>
      <c r="J36" s="72"/>
      <c r="K36" s="71"/>
      <c r="L36" s="75">
        <v>1</v>
      </c>
      <c r="M36" s="76">
        <v>9876.931640625</v>
      </c>
      <c r="N36" s="76">
        <v>8010.072265625</v>
      </c>
      <c r="O36" s="77"/>
      <c r="P36" s="78"/>
      <c r="Q36" s="78"/>
      <c r="R36" s="82"/>
      <c r="S36" s="48">
        <v>1</v>
      </c>
      <c r="T36" s="48">
        <v>0</v>
      </c>
      <c r="U36" s="49">
        <v>0</v>
      </c>
      <c r="V36" s="49">
        <v>0.004785</v>
      </c>
      <c r="W36" s="49">
        <v>0.001557</v>
      </c>
      <c r="X36" s="49">
        <v>0.229675</v>
      </c>
      <c r="Y36" s="49">
        <v>0</v>
      </c>
      <c r="Z36" s="49">
        <v>0</v>
      </c>
      <c r="AA36" s="73">
        <v>36</v>
      </c>
      <c r="AB36" s="73"/>
      <c r="AC36" s="74"/>
      <c r="AD36" s="80" t="s">
        <v>377</v>
      </c>
      <c r="AE36" s="96" t="s">
        <v>411</v>
      </c>
      <c r="AF36" s="80"/>
      <c r="AG36" s="96" t="s">
        <v>492</v>
      </c>
      <c r="AH36" s="80" t="s">
        <v>569</v>
      </c>
      <c r="AI36" s="80"/>
      <c r="AJ36" s="80"/>
      <c r="AK36" s="80"/>
      <c r="AL36" s="80"/>
      <c r="AM36" s="80"/>
      <c r="AN36" s="80"/>
      <c r="AO36" s="80"/>
      <c r="AP36" s="80"/>
      <c r="AQ36" s="80"/>
      <c r="AR36" s="80"/>
      <c r="AS36" s="80" t="s">
        <v>648</v>
      </c>
      <c r="AT36" s="80" t="s">
        <v>648</v>
      </c>
      <c r="AU36" s="80">
        <v>0</v>
      </c>
      <c r="AV36" s="80"/>
      <c r="AW36" s="80"/>
      <c r="AX36" s="80"/>
      <c r="AY36" s="96" t="s">
        <v>702</v>
      </c>
      <c r="AZ36" s="80"/>
      <c r="BA36" s="80"/>
      <c r="BB36" s="80"/>
      <c r="BC36" s="80"/>
      <c r="BD36" s="80"/>
      <c r="BE36" s="80" t="s">
        <v>808</v>
      </c>
      <c r="BF36" s="80"/>
      <c r="BG36" s="80" t="s">
        <v>841</v>
      </c>
      <c r="BH36" s="80">
        <v>110644</v>
      </c>
      <c r="BI36" s="80"/>
      <c r="BJ36" s="80"/>
      <c r="BK36" s="80"/>
      <c r="BL36" s="80"/>
      <c r="BM36" s="80"/>
      <c r="BN36" s="80"/>
      <c r="BO36" s="80"/>
      <c r="BP36" s="80" t="b">
        <v>0</v>
      </c>
      <c r="BQ36" s="80"/>
      <c r="BR36" s="80"/>
      <c r="BS36" s="80"/>
      <c r="BT36" s="80" t="b">
        <v>0</v>
      </c>
      <c r="BU36" s="80" t="b">
        <v>0</v>
      </c>
      <c r="BV36" s="80"/>
      <c r="BW36" s="80" t="b">
        <v>0</v>
      </c>
      <c r="BX36" s="80" t="b">
        <v>0</v>
      </c>
      <c r="BY36" s="96" t="s">
        <v>936</v>
      </c>
      <c r="BZ36" s="80"/>
      <c r="CA36" s="80"/>
      <c r="CB36" s="80"/>
      <c r="CC36" s="80"/>
      <c r="CD36" s="80" t="s">
        <v>1037</v>
      </c>
      <c r="CE36" s="80"/>
      <c r="CF36" s="80">
        <v>4.9</v>
      </c>
      <c r="CG36" s="80"/>
      <c r="CH36" s="80"/>
      <c r="CI36" s="80"/>
      <c r="CJ36" s="80"/>
      <c r="CK36" s="80"/>
      <c r="CL36" s="80"/>
      <c r="CM36" s="80"/>
      <c r="CN36" s="80"/>
      <c r="CO36" s="80"/>
      <c r="CP36" s="80"/>
      <c r="CQ36" s="80"/>
      <c r="CR36" s="80"/>
      <c r="CS36" s="80"/>
      <c r="CT36" s="80"/>
      <c r="CU36" s="80">
        <v>27</v>
      </c>
      <c r="CV36" s="80"/>
      <c r="CW36" s="80"/>
      <c r="CX36" s="80"/>
      <c r="CY36" s="80"/>
      <c r="CZ36" s="80"/>
      <c r="DA36" s="80"/>
      <c r="DB36" s="80"/>
      <c r="DC36" s="80"/>
      <c r="DD36" s="80"/>
      <c r="DE36" s="80" t="s">
        <v>1161</v>
      </c>
      <c r="DF36" s="80"/>
      <c r="DG36" s="80">
        <v>53352</v>
      </c>
      <c r="DH36" s="80" t="s">
        <v>264</v>
      </c>
      <c r="DI36" s="80" t="s">
        <v>1178</v>
      </c>
      <c r="DJ36" s="80"/>
      <c r="DK36" s="80">
        <v>0</v>
      </c>
      <c r="DL36" s="80"/>
      <c r="DM36" s="80"/>
      <c r="DN36" s="80" t="str">
        <f>REPLACE(INDEX(GroupVertices[Group],MATCH(Vertices[[#This Row],[Vertex]],GroupVertices[Vertex],0)),1,1,"")</f>
        <v>3</v>
      </c>
      <c r="DO36" s="48">
        <v>0</v>
      </c>
      <c r="DP36" s="49">
        <v>0</v>
      </c>
      <c r="DQ36" s="48">
        <v>0</v>
      </c>
      <c r="DR36" s="49">
        <v>0</v>
      </c>
      <c r="DS36" s="48">
        <v>0</v>
      </c>
      <c r="DT36" s="49">
        <v>0</v>
      </c>
      <c r="DU36" s="48">
        <v>10</v>
      </c>
      <c r="DV36" s="49">
        <v>100</v>
      </c>
      <c r="DW36" s="48">
        <v>10</v>
      </c>
      <c r="DX36" s="48"/>
      <c r="DY36" s="48"/>
      <c r="DZ36" s="48"/>
      <c r="EA36" s="48"/>
      <c r="EB36" s="2"/>
      <c r="EC36" s="3"/>
      <c r="ED36" s="3"/>
      <c r="EE36" s="3"/>
      <c r="EF36" s="3"/>
    </row>
    <row r="37" spans="1:136" ht="15" customHeight="1">
      <c r="A37" s="66" t="s">
        <v>226</v>
      </c>
      <c r="B37" s="67" t="s">
        <v>1512</v>
      </c>
      <c r="C37" s="67"/>
      <c r="D37" s="68">
        <v>100</v>
      </c>
      <c r="E37" s="70"/>
      <c r="F37" s="97" t="s">
        <v>493</v>
      </c>
      <c r="G37" s="67"/>
      <c r="H37" s="71" t="s">
        <v>226</v>
      </c>
      <c r="I37" s="72"/>
      <c r="J37" s="72"/>
      <c r="K37" s="71"/>
      <c r="L37" s="75">
        <v>1</v>
      </c>
      <c r="M37" s="76">
        <v>122.06847381591797</v>
      </c>
      <c r="N37" s="76">
        <v>7475.2919921875</v>
      </c>
      <c r="O37" s="77"/>
      <c r="P37" s="78"/>
      <c r="Q37" s="78"/>
      <c r="R37" s="82"/>
      <c r="S37" s="48">
        <v>4</v>
      </c>
      <c r="T37" s="48">
        <v>3</v>
      </c>
      <c r="U37" s="49">
        <v>0</v>
      </c>
      <c r="V37" s="49">
        <v>0.006024</v>
      </c>
      <c r="W37" s="49">
        <v>0.00851</v>
      </c>
      <c r="X37" s="49">
        <v>0.531429</v>
      </c>
      <c r="Y37" s="49">
        <v>0.75</v>
      </c>
      <c r="Z37" s="49">
        <v>0.4</v>
      </c>
      <c r="AA37" s="73">
        <v>37</v>
      </c>
      <c r="AB37" s="73"/>
      <c r="AC37" s="74"/>
      <c r="AD37" s="80" t="s">
        <v>377</v>
      </c>
      <c r="AE37" s="96" t="s">
        <v>412</v>
      </c>
      <c r="AF37" s="80"/>
      <c r="AG37" s="96" t="s">
        <v>493</v>
      </c>
      <c r="AH37" s="80" t="s">
        <v>570</v>
      </c>
      <c r="AI37" s="80" t="s">
        <v>614</v>
      </c>
      <c r="AJ37" s="80"/>
      <c r="AK37" s="80"/>
      <c r="AL37" s="80"/>
      <c r="AM37" s="80"/>
      <c r="AN37" s="80"/>
      <c r="AO37" s="80"/>
      <c r="AP37" s="80"/>
      <c r="AQ37" s="80"/>
      <c r="AR37" s="80"/>
      <c r="AS37" s="80" t="s">
        <v>614</v>
      </c>
      <c r="AT37" s="80" t="s">
        <v>666</v>
      </c>
      <c r="AU37" s="80">
        <v>0</v>
      </c>
      <c r="AV37" s="80"/>
      <c r="AW37" s="80"/>
      <c r="AX37" s="80"/>
      <c r="AY37" s="96" t="s">
        <v>703</v>
      </c>
      <c r="AZ37" s="80"/>
      <c r="BA37" s="80"/>
      <c r="BB37" s="80"/>
      <c r="BC37" s="80"/>
      <c r="BD37" s="80"/>
      <c r="BE37" s="80" t="s">
        <v>808</v>
      </c>
      <c r="BF37" s="80"/>
      <c r="BG37" s="80" t="s">
        <v>842</v>
      </c>
      <c r="BH37" s="80">
        <v>198408</v>
      </c>
      <c r="BI37" s="80"/>
      <c r="BJ37" s="80"/>
      <c r="BK37" s="80"/>
      <c r="BL37" s="80"/>
      <c r="BM37" s="80"/>
      <c r="BN37" s="80"/>
      <c r="BO37" s="80"/>
      <c r="BP37" s="80" t="b">
        <v>0</v>
      </c>
      <c r="BQ37" s="80"/>
      <c r="BR37" s="80"/>
      <c r="BS37" s="80"/>
      <c r="BT37" s="80" t="b">
        <v>0</v>
      </c>
      <c r="BU37" s="80" t="b">
        <v>0</v>
      </c>
      <c r="BV37" s="80"/>
      <c r="BW37" s="80" t="b">
        <v>0</v>
      </c>
      <c r="BX37" s="80" t="b">
        <v>0</v>
      </c>
      <c r="BY37" s="96" t="s">
        <v>937</v>
      </c>
      <c r="BZ37" s="80"/>
      <c r="CA37" s="80"/>
      <c r="CB37" s="80"/>
      <c r="CC37" s="80"/>
      <c r="CD37" s="80" t="s">
        <v>1038</v>
      </c>
      <c r="CE37" s="80"/>
      <c r="CF37" s="80">
        <v>0</v>
      </c>
      <c r="CG37" s="80"/>
      <c r="CH37" s="80" t="s">
        <v>1090</v>
      </c>
      <c r="CI37" s="80"/>
      <c r="CJ37" s="80"/>
      <c r="CK37" s="80"/>
      <c r="CL37" s="80"/>
      <c r="CM37" s="80"/>
      <c r="CN37" s="80"/>
      <c r="CO37" s="80"/>
      <c r="CP37" s="80"/>
      <c r="CQ37" s="80"/>
      <c r="CR37" s="80"/>
      <c r="CS37" s="80"/>
      <c r="CT37" s="80"/>
      <c r="CU37" s="80"/>
      <c r="CV37" s="80"/>
      <c r="CW37" s="80"/>
      <c r="CX37" s="80"/>
      <c r="CY37" s="80"/>
      <c r="CZ37" s="80"/>
      <c r="DA37" s="80"/>
      <c r="DB37" s="80"/>
      <c r="DC37" s="80"/>
      <c r="DD37" s="80"/>
      <c r="DE37" s="80" t="s">
        <v>1161</v>
      </c>
      <c r="DF37" s="80"/>
      <c r="DG37" s="80">
        <v>1046</v>
      </c>
      <c r="DH37" s="80" t="s">
        <v>226</v>
      </c>
      <c r="DI37" s="80" t="s">
        <v>1178</v>
      </c>
      <c r="DJ37" s="96" t="s">
        <v>1208</v>
      </c>
      <c r="DK37" s="80">
        <v>0</v>
      </c>
      <c r="DL37" s="80"/>
      <c r="DM37" s="80"/>
      <c r="DN37" s="80" t="str">
        <f>REPLACE(INDEX(GroupVertices[Group],MATCH(Vertices[[#This Row],[Vertex]],GroupVertices[Vertex],0)),1,1,"")</f>
        <v>1</v>
      </c>
      <c r="DO37" s="48">
        <v>0</v>
      </c>
      <c r="DP37" s="49">
        <v>0</v>
      </c>
      <c r="DQ37" s="48">
        <v>1</v>
      </c>
      <c r="DR37" s="49">
        <v>5.2631578947368425</v>
      </c>
      <c r="DS37" s="48">
        <v>0</v>
      </c>
      <c r="DT37" s="49">
        <v>0</v>
      </c>
      <c r="DU37" s="48">
        <v>18</v>
      </c>
      <c r="DV37" s="49">
        <v>94.73684210526316</v>
      </c>
      <c r="DW37" s="48">
        <v>19</v>
      </c>
      <c r="DX37" s="121" t="s">
        <v>1498</v>
      </c>
      <c r="DY37" s="121" t="s">
        <v>1498</v>
      </c>
      <c r="DZ37" s="121" t="s">
        <v>1498</v>
      </c>
      <c r="EA37" s="121" t="s">
        <v>1498</v>
      </c>
      <c r="EB37" s="2"/>
      <c r="EC37" s="3"/>
      <c r="ED37" s="3"/>
      <c r="EE37" s="3"/>
      <c r="EF37" s="3"/>
    </row>
    <row r="38" spans="1:136" ht="15" customHeight="1">
      <c r="A38" s="66" t="s">
        <v>227</v>
      </c>
      <c r="B38" s="67" t="s">
        <v>1504</v>
      </c>
      <c r="C38" s="67"/>
      <c r="D38" s="68">
        <v>215.73897539546607</v>
      </c>
      <c r="E38" s="70"/>
      <c r="F38" s="97" t="s">
        <v>494</v>
      </c>
      <c r="G38" s="67"/>
      <c r="H38" s="71" t="s">
        <v>227</v>
      </c>
      <c r="I38" s="72"/>
      <c r="J38" s="72"/>
      <c r="K38" s="71" t="s">
        <v>766</v>
      </c>
      <c r="L38" s="75">
        <v>197.78988234092975</v>
      </c>
      <c r="M38" s="76">
        <v>2075.2734375</v>
      </c>
      <c r="N38" s="76">
        <v>8703.232421875</v>
      </c>
      <c r="O38" s="77"/>
      <c r="P38" s="78"/>
      <c r="Q38" s="78"/>
      <c r="R38" s="82"/>
      <c r="S38" s="48">
        <v>13</v>
      </c>
      <c r="T38" s="48">
        <v>4</v>
      </c>
      <c r="U38" s="49">
        <v>45.677922</v>
      </c>
      <c r="V38" s="49">
        <v>0.006667</v>
      </c>
      <c r="W38" s="49">
        <v>0.022209</v>
      </c>
      <c r="X38" s="49">
        <v>1.475471</v>
      </c>
      <c r="Y38" s="49">
        <v>0.4117647058823529</v>
      </c>
      <c r="Z38" s="49">
        <v>0</v>
      </c>
      <c r="AA38" s="73">
        <v>38</v>
      </c>
      <c r="AB38" s="73"/>
      <c r="AC38" s="74"/>
      <c r="AD38" s="80" t="s">
        <v>377</v>
      </c>
      <c r="AE38" s="96" t="s">
        <v>413</v>
      </c>
      <c r="AF38" s="80"/>
      <c r="AG38" s="96" t="s">
        <v>494</v>
      </c>
      <c r="AH38" s="80" t="s">
        <v>571</v>
      </c>
      <c r="AI38" s="80"/>
      <c r="AJ38" s="80"/>
      <c r="AK38" s="80"/>
      <c r="AL38" s="80"/>
      <c r="AM38" s="80"/>
      <c r="AN38" s="80"/>
      <c r="AO38" s="80" t="s">
        <v>633</v>
      </c>
      <c r="AP38" s="99">
        <v>14813</v>
      </c>
      <c r="AQ38" s="80"/>
      <c r="AR38" s="80"/>
      <c r="AS38" s="80" t="s">
        <v>650</v>
      </c>
      <c r="AT38" s="80" t="s">
        <v>650</v>
      </c>
      <c r="AU38" s="80">
        <v>0</v>
      </c>
      <c r="AV38" s="80"/>
      <c r="AW38" s="80"/>
      <c r="AX38" s="80"/>
      <c r="AY38" s="96" t="s">
        <v>704</v>
      </c>
      <c r="AZ38" s="80"/>
      <c r="BA38" s="80"/>
      <c r="BB38" s="80" t="s">
        <v>766</v>
      </c>
      <c r="BC38" s="80"/>
      <c r="BD38" s="80" t="s">
        <v>799</v>
      </c>
      <c r="BE38" s="80" t="s">
        <v>808</v>
      </c>
      <c r="BF38" s="80"/>
      <c r="BG38" s="80" t="s">
        <v>843</v>
      </c>
      <c r="BH38" s="80">
        <v>334244</v>
      </c>
      <c r="BI38" s="80"/>
      <c r="BJ38" s="80"/>
      <c r="BK38" s="80"/>
      <c r="BL38" s="80"/>
      <c r="BM38" s="80"/>
      <c r="BN38" s="80"/>
      <c r="BO38" s="80"/>
      <c r="BP38" s="80" t="b">
        <v>0</v>
      </c>
      <c r="BQ38" s="80"/>
      <c r="BR38" s="80"/>
      <c r="BS38" s="80"/>
      <c r="BT38" s="80" t="b">
        <v>0</v>
      </c>
      <c r="BU38" s="80" t="b">
        <v>0</v>
      </c>
      <c r="BV38" s="80"/>
      <c r="BW38" s="80" t="b">
        <v>0</v>
      </c>
      <c r="BX38" s="80" t="b">
        <v>1</v>
      </c>
      <c r="BY38" s="96" t="s">
        <v>938</v>
      </c>
      <c r="BZ38" s="80" t="s">
        <v>990</v>
      </c>
      <c r="CA38" s="80"/>
      <c r="CB38" s="80"/>
      <c r="CC38" s="80"/>
      <c r="CD38" s="80" t="s">
        <v>1039</v>
      </c>
      <c r="CE38" s="80"/>
      <c r="CF38" s="80">
        <v>0</v>
      </c>
      <c r="CG38" s="80"/>
      <c r="CH38" s="80" t="s">
        <v>1090</v>
      </c>
      <c r="CI38" s="80"/>
      <c r="CJ38" s="80" t="s">
        <v>1093</v>
      </c>
      <c r="CK38" s="80" t="s">
        <v>1100</v>
      </c>
      <c r="CL38" s="80"/>
      <c r="CM38" s="80"/>
      <c r="CN38" s="80" t="s">
        <v>1111</v>
      </c>
      <c r="CO38" s="80"/>
      <c r="CP38" s="80"/>
      <c r="CQ38" s="80"/>
      <c r="CR38" s="80"/>
      <c r="CS38" s="80"/>
      <c r="CT38" s="80"/>
      <c r="CU38" s="80"/>
      <c r="CV38" s="80"/>
      <c r="CW38" s="80"/>
      <c r="CX38" s="80"/>
      <c r="CY38" s="80"/>
      <c r="CZ38" s="80"/>
      <c r="DA38" s="80"/>
      <c r="DB38" s="80"/>
      <c r="DC38" s="80" t="s">
        <v>1142</v>
      </c>
      <c r="DD38" s="80"/>
      <c r="DE38" s="80" t="s">
        <v>1170</v>
      </c>
      <c r="DF38" s="80"/>
      <c r="DG38" s="80">
        <v>10755</v>
      </c>
      <c r="DH38" s="80" t="s">
        <v>227</v>
      </c>
      <c r="DI38" s="80" t="s">
        <v>1179</v>
      </c>
      <c r="DJ38" s="96" t="s">
        <v>1209</v>
      </c>
      <c r="DK38" s="80">
        <v>0</v>
      </c>
      <c r="DL38" s="80"/>
      <c r="DM38" s="80"/>
      <c r="DN38" s="80" t="str">
        <f>REPLACE(INDEX(GroupVertices[Group],MATCH(Vertices[[#This Row],[Vertex]],GroupVertices[Vertex],0)),1,1,"")</f>
        <v>1</v>
      </c>
      <c r="DO38" s="48">
        <v>1</v>
      </c>
      <c r="DP38" s="49">
        <v>3.8461538461538463</v>
      </c>
      <c r="DQ38" s="48">
        <v>0</v>
      </c>
      <c r="DR38" s="49">
        <v>0</v>
      </c>
      <c r="DS38" s="48">
        <v>0</v>
      </c>
      <c r="DT38" s="49">
        <v>0</v>
      </c>
      <c r="DU38" s="48">
        <v>25</v>
      </c>
      <c r="DV38" s="49">
        <v>96.15384615384616</v>
      </c>
      <c r="DW38" s="48">
        <v>26</v>
      </c>
      <c r="DX38" s="121" t="s">
        <v>1498</v>
      </c>
      <c r="DY38" s="121" t="s">
        <v>1498</v>
      </c>
      <c r="DZ38" s="121" t="s">
        <v>1498</v>
      </c>
      <c r="EA38" s="121" t="s">
        <v>1498</v>
      </c>
      <c r="EB38" s="2"/>
      <c r="EC38" s="3"/>
      <c r="ED38" s="3"/>
      <c r="EE38" s="3"/>
      <c r="EF38" s="3"/>
    </row>
    <row r="39" spans="1:136" ht="15" customHeight="1">
      <c r="A39" s="66" t="s">
        <v>228</v>
      </c>
      <c r="B39" s="67" t="s">
        <v>1504</v>
      </c>
      <c r="C39" s="67"/>
      <c r="D39" s="68">
        <v>127.40129862460759</v>
      </c>
      <c r="E39" s="70"/>
      <c r="F39" s="97" t="s">
        <v>495</v>
      </c>
      <c r="G39" s="67"/>
      <c r="H39" s="71" t="s">
        <v>228</v>
      </c>
      <c r="I39" s="72"/>
      <c r="J39" s="72"/>
      <c r="K39" s="71" t="s">
        <v>767</v>
      </c>
      <c r="L39" s="75">
        <v>47.5901682117055</v>
      </c>
      <c r="M39" s="76">
        <v>3709.365234375</v>
      </c>
      <c r="N39" s="76">
        <v>8545.9580078125</v>
      </c>
      <c r="O39" s="77"/>
      <c r="P39" s="78"/>
      <c r="Q39" s="78"/>
      <c r="R39" s="82"/>
      <c r="S39" s="48">
        <v>12</v>
      </c>
      <c r="T39" s="48">
        <v>3</v>
      </c>
      <c r="U39" s="49">
        <v>10.814286</v>
      </c>
      <c r="V39" s="49">
        <v>0.006579</v>
      </c>
      <c r="W39" s="49">
        <v>0.021675</v>
      </c>
      <c r="X39" s="49">
        <v>1.25974</v>
      </c>
      <c r="Y39" s="49">
        <v>0.5047619047619047</v>
      </c>
      <c r="Z39" s="49">
        <v>0</v>
      </c>
      <c r="AA39" s="73">
        <v>39</v>
      </c>
      <c r="AB39" s="73"/>
      <c r="AC39" s="74"/>
      <c r="AD39" s="80" t="s">
        <v>377</v>
      </c>
      <c r="AE39" s="96" t="s">
        <v>414</v>
      </c>
      <c r="AF39" s="80"/>
      <c r="AG39" s="96" t="s">
        <v>495</v>
      </c>
      <c r="AH39" s="80" t="s">
        <v>572</v>
      </c>
      <c r="AI39" s="80"/>
      <c r="AJ39" s="80"/>
      <c r="AK39" s="80"/>
      <c r="AL39" s="80"/>
      <c r="AM39" s="80"/>
      <c r="AN39" s="80"/>
      <c r="AO39" s="80"/>
      <c r="AP39" s="80"/>
      <c r="AQ39" s="80"/>
      <c r="AR39" s="80"/>
      <c r="AS39" s="80" t="s">
        <v>642</v>
      </c>
      <c r="AT39" s="80" t="s">
        <v>667</v>
      </c>
      <c r="AU39" s="80">
        <v>0</v>
      </c>
      <c r="AV39" s="80"/>
      <c r="AW39" s="80"/>
      <c r="AX39" s="80"/>
      <c r="AY39" s="96" t="s">
        <v>705</v>
      </c>
      <c r="AZ39" s="80"/>
      <c r="BA39" s="80"/>
      <c r="BB39" s="80" t="s">
        <v>767</v>
      </c>
      <c r="BC39" s="80"/>
      <c r="BD39" s="80"/>
      <c r="BE39" s="80" t="s">
        <v>808</v>
      </c>
      <c r="BF39" s="80"/>
      <c r="BG39" s="80" t="s">
        <v>844</v>
      </c>
      <c r="BH39" s="80">
        <v>77823</v>
      </c>
      <c r="BI39" s="80"/>
      <c r="BJ39" s="80"/>
      <c r="BK39" s="80"/>
      <c r="BL39" s="80"/>
      <c r="BM39" s="80"/>
      <c r="BN39" s="80"/>
      <c r="BO39" s="80" t="s">
        <v>897</v>
      </c>
      <c r="BP39" s="80" t="b">
        <v>0</v>
      </c>
      <c r="BQ39" s="80"/>
      <c r="BR39" s="80"/>
      <c r="BS39" s="80"/>
      <c r="BT39" s="80" t="b">
        <v>1</v>
      </c>
      <c r="BU39" s="80" t="b">
        <v>0</v>
      </c>
      <c r="BV39" s="80"/>
      <c r="BW39" s="80" t="b">
        <v>0</v>
      </c>
      <c r="BX39" s="80" t="b">
        <v>1</v>
      </c>
      <c r="BY39" s="96" t="s">
        <v>939</v>
      </c>
      <c r="BZ39" s="80"/>
      <c r="CA39" s="80"/>
      <c r="CB39" s="80"/>
      <c r="CC39" s="80"/>
      <c r="CD39" s="80" t="s">
        <v>1040</v>
      </c>
      <c r="CE39" s="80"/>
      <c r="CF39" s="80">
        <v>0</v>
      </c>
      <c r="CG39" s="80"/>
      <c r="CH39" s="80" t="s">
        <v>1090</v>
      </c>
      <c r="CI39" s="80"/>
      <c r="CJ39" s="80"/>
      <c r="CK39" s="80"/>
      <c r="CL39" s="80"/>
      <c r="CM39" s="80"/>
      <c r="CN39" s="80"/>
      <c r="CO39" s="80"/>
      <c r="CP39" s="80"/>
      <c r="CQ39" s="80"/>
      <c r="CR39" s="80"/>
      <c r="CS39" s="80"/>
      <c r="CT39" s="80"/>
      <c r="CU39" s="80"/>
      <c r="CV39" s="80"/>
      <c r="CW39" s="80"/>
      <c r="CX39" s="80"/>
      <c r="CY39" s="80"/>
      <c r="CZ39" s="80"/>
      <c r="DA39" s="80"/>
      <c r="DB39" s="80"/>
      <c r="DC39" s="80"/>
      <c r="DD39" s="80" t="s">
        <v>1153</v>
      </c>
      <c r="DE39" s="80" t="s">
        <v>1161</v>
      </c>
      <c r="DF39" s="80"/>
      <c r="DG39" s="80">
        <v>6683</v>
      </c>
      <c r="DH39" s="80" t="s">
        <v>228</v>
      </c>
      <c r="DI39" s="80" t="s">
        <v>1179</v>
      </c>
      <c r="DJ39" s="96" t="s">
        <v>1210</v>
      </c>
      <c r="DK39" s="80">
        <v>0</v>
      </c>
      <c r="DL39" s="80"/>
      <c r="DM39" s="80"/>
      <c r="DN39" s="80" t="str">
        <f>REPLACE(INDEX(GroupVertices[Group],MATCH(Vertices[[#This Row],[Vertex]],GroupVertices[Vertex],0)),1,1,"")</f>
        <v>1</v>
      </c>
      <c r="DO39" s="48">
        <v>0</v>
      </c>
      <c r="DP39" s="49">
        <v>0</v>
      </c>
      <c r="DQ39" s="48">
        <v>0</v>
      </c>
      <c r="DR39" s="49">
        <v>0</v>
      </c>
      <c r="DS39" s="48">
        <v>0</v>
      </c>
      <c r="DT39" s="49">
        <v>0</v>
      </c>
      <c r="DU39" s="48">
        <v>5</v>
      </c>
      <c r="DV39" s="49">
        <v>100</v>
      </c>
      <c r="DW39" s="48">
        <v>5</v>
      </c>
      <c r="DX39" s="121" t="s">
        <v>1498</v>
      </c>
      <c r="DY39" s="121" t="s">
        <v>1498</v>
      </c>
      <c r="DZ39" s="121" t="s">
        <v>1498</v>
      </c>
      <c r="EA39" s="121" t="s">
        <v>1498</v>
      </c>
      <c r="EB39" s="2"/>
      <c r="EC39" s="3"/>
      <c r="ED39" s="3"/>
      <c r="EE39" s="3"/>
      <c r="EF39" s="3"/>
    </row>
    <row r="40" spans="1:136" ht="15" customHeight="1">
      <c r="A40" s="66" t="s">
        <v>229</v>
      </c>
      <c r="B40" s="67" t="s">
        <v>1504</v>
      </c>
      <c r="C40" s="67"/>
      <c r="D40" s="68">
        <v>172.8481201511512</v>
      </c>
      <c r="E40" s="70"/>
      <c r="F40" s="97" t="s">
        <v>496</v>
      </c>
      <c r="G40" s="67"/>
      <c r="H40" s="71" t="s">
        <v>229</v>
      </c>
      <c r="I40" s="72"/>
      <c r="J40" s="72"/>
      <c r="K40" s="50" t="s">
        <v>768</v>
      </c>
      <c r="L40" s="75">
        <v>124.8629678923574</v>
      </c>
      <c r="M40" s="76">
        <v>2791.66259765625</v>
      </c>
      <c r="N40" s="76">
        <v>7144.0478515625</v>
      </c>
      <c r="O40" s="77"/>
      <c r="P40" s="78"/>
      <c r="Q40" s="78"/>
      <c r="R40" s="82"/>
      <c r="S40" s="48">
        <v>15</v>
      </c>
      <c r="T40" s="48">
        <v>6</v>
      </c>
      <c r="U40" s="49">
        <v>28.750477</v>
      </c>
      <c r="V40" s="49">
        <v>0.007092</v>
      </c>
      <c r="W40" s="49">
        <v>0.028985</v>
      </c>
      <c r="X40" s="49">
        <v>1.701718</v>
      </c>
      <c r="Y40" s="49">
        <v>0.44285714285714284</v>
      </c>
      <c r="Z40" s="49">
        <v>0</v>
      </c>
      <c r="AA40" s="73">
        <v>40</v>
      </c>
      <c r="AB40" s="73"/>
      <c r="AC40" s="74"/>
      <c r="AD40" s="80" t="s">
        <v>377</v>
      </c>
      <c r="AE40" s="96" t="s">
        <v>415</v>
      </c>
      <c r="AF40" s="80"/>
      <c r="AG40" s="96" t="s">
        <v>496</v>
      </c>
      <c r="AH40" s="80" t="s">
        <v>573</v>
      </c>
      <c r="AI40" s="80"/>
      <c r="AJ40" s="80"/>
      <c r="AK40" s="80"/>
      <c r="AL40" s="80"/>
      <c r="AM40" s="80"/>
      <c r="AN40" s="80"/>
      <c r="AO40" s="80"/>
      <c r="AP40" s="80"/>
      <c r="AQ40" s="80"/>
      <c r="AR40" s="80"/>
      <c r="AS40" s="80" t="s">
        <v>648</v>
      </c>
      <c r="AT40" s="80" t="s">
        <v>648</v>
      </c>
      <c r="AU40" s="80">
        <v>46</v>
      </c>
      <c r="AV40" s="80"/>
      <c r="AW40" s="80"/>
      <c r="AX40" s="80"/>
      <c r="AY40" s="96" t="s">
        <v>706</v>
      </c>
      <c r="AZ40" s="80"/>
      <c r="BA40" s="80"/>
      <c r="BB40" s="80" t="s">
        <v>768</v>
      </c>
      <c r="BC40" s="80"/>
      <c r="BD40" s="80" t="s">
        <v>800</v>
      </c>
      <c r="BE40" s="80" t="s">
        <v>808</v>
      </c>
      <c r="BF40" s="80"/>
      <c r="BG40" s="80" t="s">
        <v>845</v>
      </c>
      <c r="BH40" s="80">
        <v>391139</v>
      </c>
      <c r="BI40" s="80"/>
      <c r="BJ40" s="80"/>
      <c r="BK40" s="80"/>
      <c r="BL40" s="80"/>
      <c r="BM40" s="80"/>
      <c r="BN40" s="80"/>
      <c r="BO40" s="80"/>
      <c r="BP40" s="80" t="b">
        <v>0</v>
      </c>
      <c r="BQ40" s="80"/>
      <c r="BR40" s="80"/>
      <c r="BS40" s="80"/>
      <c r="BT40" s="80" t="b">
        <v>0</v>
      </c>
      <c r="BU40" s="80" t="b">
        <v>0</v>
      </c>
      <c r="BV40" s="80"/>
      <c r="BW40" s="80" t="b">
        <v>0</v>
      </c>
      <c r="BX40" s="80" t="b">
        <v>1</v>
      </c>
      <c r="BY40" s="96" t="s">
        <v>940</v>
      </c>
      <c r="BZ40" s="80" t="s">
        <v>991</v>
      </c>
      <c r="CA40" s="80"/>
      <c r="CB40" s="80" t="s">
        <v>999</v>
      </c>
      <c r="CC40" s="80"/>
      <c r="CD40" s="80" t="s">
        <v>1041</v>
      </c>
      <c r="CE40" s="80"/>
      <c r="CF40" s="80">
        <v>3.5</v>
      </c>
      <c r="CG40" s="80"/>
      <c r="CH40" s="80" t="s">
        <v>1090</v>
      </c>
      <c r="CI40" s="80"/>
      <c r="CJ40" s="80"/>
      <c r="CK40" s="80"/>
      <c r="CL40" s="80"/>
      <c r="CM40" s="80" t="s">
        <v>1106</v>
      </c>
      <c r="CN40" s="80" t="s">
        <v>1111</v>
      </c>
      <c r="CO40" s="80"/>
      <c r="CP40" s="80"/>
      <c r="CQ40" s="80"/>
      <c r="CR40" s="80"/>
      <c r="CS40" s="80"/>
      <c r="CT40" s="80"/>
      <c r="CU40" s="80">
        <v>2739</v>
      </c>
      <c r="CV40" s="80"/>
      <c r="CW40" s="80"/>
      <c r="CX40" s="80"/>
      <c r="CY40" s="80"/>
      <c r="CZ40" s="80"/>
      <c r="DA40" s="80"/>
      <c r="DB40" s="80"/>
      <c r="DC40" s="80" t="s">
        <v>1143</v>
      </c>
      <c r="DD40" s="80"/>
      <c r="DE40" s="80" t="s">
        <v>1161</v>
      </c>
      <c r="DF40" s="80"/>
      <c r="DG40" s="80">
        <v>39181</v>
      </c>
      <c r="DH40" s="80" t="s">
        <v>229</v>
      </c>
      <c r="DI40" s="80" t="s">
        <v>1179</v>
      </c>
      <c r="DJ40" s="96" t="s">
        <v>1211</v>
      </c>
      <c r="DK40" s="80">
        <v>46</v>
      </c>
      <c r="DL40" s="80"/>
      <c r="DM40" s="80"/>
      <c r="DN40" s="80" t="str">
        <f>REPLACE(INDEX(GroupVertices[Group],MATCH(Vertices[[#This Row],[Vertex]],GroupVertices[Vertex],0)),1,1,"")</f>
        <v>1</v>
      </c>
      <c r="DO40" s="48">
        <v>0</v>
      </c>
      <c r="DP40" s="49">
        <v>0</v>
      </c>
      <c r="DQ40" s="48">
        <v>0</v>
      </c>
      <c r="DR40" s="49">
        <v>0</v>
      </c>
      <c r="DS40" s="48">
        <v>0</v>
      </c>
      <c r="DT40" s="49">
        <v>0</v>
      </c>
      <c r="DU40" s="48">
        <v>20</v>
      </c>
      <c r="DV40" s="49">
        <v>100</v>
      </c>
      <c r="DW40" s="48">
        <v>20</v>
      </c>
      <c r="DX40" s="121" t="s">
        <v>1498</v>
      </c>
      <c r="DY40" s="121" t="s">
        <v>1498</v>
      </c>
      <c r="DZ40" s="121" t="s">
        <v>1498</v>
      </c>
      <c r="EA40" s="121" t="s">
        <v>1498</v>
      </c>
      <c r="EB40" s="2"/>
      <c r="EC40" s="3"/>
      <c r="ED40" s="3"/>
      <c r="EE40" s="3"/>
      <c r="EF40" s="3"/>
    </row>
    <row r="41" spans="1:136" ht="15" customHeight="1">
      <c r="A41" s="66" t="s">
        <v>230</v>
      </c>
      <c r="B41" s="67" t="s">
        <v>1506</v>
      </c>
      <c r="C41" s="67"/>
      <c r="D41" s="68">
        <v>186.0572517143964</v>
      </c>
      <c r="E41" s="70"/>
      <c r="F41" s="97" t="s">
        <v>497</v>
      </c>
      <c r="G41" s="67"/>
      <c r="H41" s="71" t="s">
        <v>230</v>
      </c>
      <c r="I41" s="72"/>
      <c r="J41" s="72"/>
      <c r="K41" s="71"/>
      <c r="L41" s="75">
        <v>147.32232903042666</v>
      </c>
      <c r="M41" s="76">
        <v>2684.250244140625</v>
      </c>
      <c r="N41" s="76">
        <v>8904.421875</v>
      </c>
      <c r="O41" s="77"/>
      <c r="P41" s="78"/>
      <c r="Q41" s="78"/>
      <c r="R41" s="82"/>
      <c r="S41" s="48">
        <v>8</v>
      </c>
      <c r="T41" s="48">
        <v>8</v>
      </c>
      <c r="U41" s="49">
        <v>33.963636</v>
      </c>
      <c r="V41" s="49">
        <v>0.006623</v>
      </c>
      <c r="W41" s="49">
        <v>0.021891</v>
      </c>
      <c r="X41" s="49">
        <v>1.383425</v>
      </c>
      <c r="Y41" s="49">
        <v>0.45</v>
      </c>
      <c r="Z41" s="49">
        <v>0</v>
      </c>
      <c r="AA41" s="73">
        <v>41</v>
      </c>
      <c r="AB41" s="73"/>
      <c r="AC41" s="74"/>
      <c r="AD41" s="80" t="s">
        <v>377</v>
      </c>
      <c r="AE41" s="96" t="s">
        <v>416</v>
      </c>
      <c r="AF41" s="80"/>
      <c r="AG41" s="96" t="s">
        <v>497</v>
      </c>
      <c r="AH41" s="80" t="s">
        <v>574</v>
      </c>
      <c r="AI41" s="80" t="s">
        <v>615</v>
      </c>
      <c r="AJ41" s="80"/>
      <c r="AK41" s="80"/>
      <c r="AL41" s="80"/>
      <c r="AM41" s="80"/>
      <c r="AN41" s="80"/>
      <c r="AO41" s="80"/>
      <c r="AP41" s="80"/>
      <c r="AQ41" s="80"/>
      <c r="AR41" s="80"/>
      <c r="AS41" s="80" t="s">
        <v>614</v>
      </c>
      <c r="AT41" s="80" t="s">
        <v>614</v>
      </c>
      <c r="AU41" s="80">
        <v>0</v>
      </c>
      <c r="AV41" s="80"/>
      <c r="AW41" s="80"/>
      <c r="AX41" s="80"/>
      <c r="AY41" s="80"/>
      <c r="AZ41" s="80"/>
      <c r="BA41" s="80"/>
      <c r="BB41" s="80"/>
      <c r="BC41" s="80"/>
      <c r="BD41" s="80"/>
      <c r="BE41" s="80" t="s">
        <v>808</v>
      </c>
      <c r="BF41" s="80"/>
      <c r="BG41" s="80" t="s">
        <v>846</v>
      </c>
      <c r="BH41" s="80">
        <v>775</v>
      </c>
      <c r="BI41" s="80"/>
      <c r="BJ41" s="80"/>
      <c r="BK41" s="80"/>
      <c r="BL41" s="80"/>
      <c r="BM41" s="80"/>
      <c r="BN41" s="80"/>
      <c r="BO41" s="80"/>
      <c r="BP41" s="80" t="b">
        <v>0</v>
      </c>
      <c r="BQ41" s="80"/>
      <c r="BR41" s="80"/>
      <c r="BS41" s="80"/>
      <c r="BT41" s="80" t="b">
        <v>0</v>
      </c>
      <c r="BU41" s="80" t="b">
        <v>0</v>
      </c>
      <c r="BV41" s="80"/>
      <c r="BW41" s="80" t="b">
        <v>0</v>
      </c>
      <c r="BX41" s="80" t="b">
        <v>0</v>
      </c>
      <c r="BY41" s="96" t="s">
        <v>941</v>
      </c>
      <c r="BZ41" s="80"/>
      <c r="CA41" s="80"/>
      <c r="CB41" s="80"/>
      <c r="CC41" s="80"/>
      <c r="CD41" s="80" t="s">
        <v>1042</v>
      </c>
      <c r="CE41" s="80"/>
      <c r="CF41" s="80">
        <v>0</v>
      </c>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t="s">
        <v>1161</v>
      </c>
      <c r="DF41" s="80"/>
      <c r="DG41" s="80">
        <v>10</v>
      </c>
      <c r="DH41" s="80" t="s">
        <v>230</v>
      </c>
      <c r="DI41" s="80" t="s">
        <v>1178</v>
      </c>
      <c r="DJ41" s="96" t="s">
        <v>1212</v>
      </c>
      <c r="DK41" s="80">
        <v>0</v>
      </c>
      <c r="DL41" s="80"/>
      <c r="DM41" s="80"/>
      <c r="DN41" s="80" t="str">
        <f>REPLACE(INDEX(GroupVertices[Group],MATCH(Vertices[[#This Row],[Vertex]],GroupVertices[Vertex],0)),1,1,"")</f>
        <v>1</v>
      </c>
      <c r="DO41" s="48">
        <v>0</v>
      </c>
      <c r="DP41" s="49">
        <v>0</v>
      </c>
      <c r="DQ41" s="48">
        <v>0</v>
      </c>
      <c r="DR41" s="49">
        <v>0</v>
      </c>
      <c r="DS41" s="48">
        <v>0</v>
      </c>
      <c r="DT41" s="49">
        <v>0</v>
      </c>
      <c r="DU41" s="48">
        <v>2</v>
      </c>
      <c r="DV41" s="49">
        <v>100</v>
      </c>
      <c r="DW41" s="48">
        <v>2</v>
      </c>
      <c r="DX41" s="121" t="s">
        <v>1498</v>
      </c>
      <c r="DY41" s="121" t="s">
        <v>1498</v>
      </c>
      <c r="DZ41" s="121" t="s">
        <v>1498</v>
      </c>
      <c r="EA41" s="121" t="s">
        <v>1498</v>
      </c>
      <c r="EB41" s="2"/>
      <c r="EC41" s="3"/>
      <c r="ED41" s="3"/>
      <c r="EE41" s="3"/>
      <c r="EF41" s="3"/>
    </row>
    <row r="42" spans="1:136" ht="15" customHeight="1">
      <c r="A42" s="66" t="s">
        <v>231</v>
      </c>
      <c r="B42" s="67" t="s">
        <v>1506</v>
      </c>
      <c r="C42" s="67"/>
      <c r="D42" s="68">
        <v>243.2228684818131</v>
      </c>
      <c r="E42" s="70"/>
      <c r="F42" s="97" t="s">
        <v>498</v>
      </c>
      <c r="G42" s="67"/>
      <c r="H42" s="71" t="s">
        <v>231</v>
      </c>
      <c r="I42" s="72"/>
      <c r="J42" s="72"/>
      <c r="K42" s="71"/>
      <c r="L42" s="75">
        <v>244.52048513270805</v>
      </c>
      <c r="M42" s="76">
        <v>2183.480712890625</v>
      </c>
      <c r="N42" s="76">
        <v>7762.6396484375</v>
      </c>
      <c r="O42" s="77"/>
      <c r="P42" s="78"/>
      <c r="Q42" s="78"/>
      <c r="R42" s="82"/>
      <c r="S42" s="48">
        <v>8</v>
      </c>
      <c r="T42" s="48">
        <v>14</v>
      </c>
      <c r="U42" s="49">
        <v>56.524805</v>
      </c>
      <c r="V42" s="49">
        <v>0.007143</v>
      </c>
      <c r="W42" s="49">
        <v>0.029222</v>
      </c>
      <c r="X42" s="49">
        <v>1.788946</v>
      </c>
      <c r="Y42" s="49">
        <v>0.4090909090909091</v>
      </c>
      <c r="Z42" s="49">
        <v>0</v>
      </c>
      <c r="AA42" s="73">
        <v>42</v>
      </c>
      <c r="AB42" s="73"/>
      <c r="AC42" s="74"/>
      <c r="AD42" s="80" t="s">
        <v>377</v>
      </c>
      <c r="AE42" s="96" t="s">
        <v>417</v>
      </c>
      <c r="AF42" s="80"/>
      <c r="AG42" s="96" t="s">
        <v>498</v>
      </c>
      <c r="AH42" s="80" t="s">
        <v>575</v>
      </c>
      <c r="AI42" s="80"/>
      <c r="AJ42" s="80"/>
      <c r="AK42" s="80"/>
      <c r="AL42" s="80"/>
      <c r="AM42" s="80"/>
      <c r="AN42" s="80"/>
      <c r="AO42" s="80"/>
      <c r="AP42" s="80"/>
      <c r="AQ42" s="80"/>
      <c r="AR42" s="80"/>
      <c r="AS42" s="80" t="s">
        <v>652</v>
      </c>
      <c r="AT42" s="80" t="s">
        <v>652</v>
      </c>
      <c r="AU42" s="80">
        <v>0</v>
      </c>
      <c r="AV42" s="80"/>
      <c r="AW42" s="80"/>
      <c r="AX42" s="80"/>
      <c r="AY42" s="96" t="s">
        <v>707</v>
      </c>
      <c r="AZ42" s="80"/>
      <c r="BA42" s="80"/>
      <c r="BB42" s="80"/>
      <c r="BC42" s="80"/>
      <c r="BD42" s="80"/>
      <c r="BE42" s="80" t="s">
        <v>808</v>
      </c>
      <c r="BF42" s="80"/>
      <c r="BG42" s="80" t="s">
        <v>847</v>
      </c>
      <c r="BH42" s="80">
        <v>699800</v>
      </c>
      <c r="BI42" s="80"/>
      <c r="BJ42" s="80"/>
      <c r="BK42" s="80"/>
      <c r="BL42" s="80"/>
      <c r="BM42" s="80"/>
      <c r="BN42" s="80"/>
      <c r="BO42" s="80"/>
      <c r="BP42" s="80" t="b">
        <v>0</v>
      </c>
      <c r="BQ42" s="80"/>
      <c r="BR42" s="80"/>
      <c r="BS42" s="80"/>
      <c r="BT42" s="80" t="b">
        <v>0</v>
      </c>
      <c r="BU42" s="80" t="b">
        <v>0</v>
      </c>
      <c r="BV42" s="80"/>
      <c r="BW42" s="80" t="b">
        <v>0</v>
      </c>
      <c r="BX42" s="80" t="b">
        <v>1</v>
      </c>
      <c r="BY42" s="96" t="s">
        <v>942</v>
      </c>
      <c r="BZ42" s="80"/>
      <c r="CA42" s="80"/>
      <c r="CB42" s="80"/>
      <c r="CC42" s="80"/>
      <c r="CD42" s="80" t="s">
        <v>1043</v>
      </c>
      <c r="CE42" s="80"/>
      <c r="CF42" s="80">
        <v>0</v>
      </c>
      <c r="CG42" s="80"/>
      <c r="CH42" s="80" t="s">
        <v>1090</v>
      </c>
      <c r="CI42" s="80"/>
      <c r="CJ42" s="80"/>
      <c r="CK42" s="80"/>
      <c r="CL42" s="80"/>
      <c r="CM42" s="80"/>
      <c r="CN42" s="80"/>
      <c r="CO42" s="80"/>
      <c r="CP42" s="80"/>
      <c r="CQ42" s="80"/>
      <c r="CR42" s="80"/>
      <c r="CS42" s="80"/>
      <c r="CT42" s="80"/>
      <c r="CU42" s="80"/>
      <c r="CV42" s="80"/>
      <c r="CW42" s="80"/>
      <c r="CX42" s="80"/>
      <c r="CY42" s="80"/>
      <c r="CZ42" s="80"/>
      <c r="DA42" s="80"/>
      <c r="DB42" s="80"/>
      <c r="DC42" s="80"/>
      <c r="DD42" s="80"/>
      <c r="DE42" s="80" t="s">
        <v>1161</v>
      </c>
      <c r="DF42" s="80"/>
      <c r="DG42" s="80">
        <v>1275</v>
      </c>
      <c r="DH42" s="80" t="s">
        <v>231</v>
      </c>
      <c r="DI42" s="80" t="s">
        <v>1179</v>
      </c>
      <c r="DJ42" s="96" t="s">
        <v>1213</v>
      </c>
      <c r="DK42" s="80">
        <v>0</v>
      </c>
      <c r="DL42" s="80"/>
      <c r="DM42" s="80"/>
      <c r="DN42" s="80" t="str">
        <f>REPLACE(INDEX(GroupVertices[Group],MATCH(Vertices[[#This Row],[Vertex]],GroupVertices[Vertex],0)),1,1,"")</f>
        <v>1</v>
      </c>
      <c r="DO42" s="48">
        <v>3</v>
      </c>
      <c r="DP42" s="49">
        <v>37.5</v>
      </c>
      <c r="DQ42" s="48">
        <v>0</v>
      </c>
      <c r="DR42" s="49">
        <v>0</v>
      </c>
      <c r="DS42" s="48">
        <v>0</v>
      </c>
      <c r="DT42" s="49">
        <v>0</v>
      </c>
      <c r="DU42" s="48">
        <v>5</v>
      </c>
      <c r="DV42" s="49">
        <v>62.5</v>
      </c>
      <c r="DW42" s="48">
        <v>8</v>
      </c>
      <c r="DX42" s="121" t="s">
        <v>1498</v>
      </c>
      <c r="DY42" s="121" t="s">
        <v>1498</v>
      </c>
      <c r="DZ42" s="121" t="s">
        <v>1498</v>
      </c>
      <c r="EA42" s="121" t="s">
        <v>1498</v>
      </c>
      <c r="EB42" s="2"/>
      <c r="EC42" s="3"/>
      <c r="ED42" s="3"/>
      <c r="EE42" s="3"/>
      <c r="EF42" s="3"/>
    </row>
    <row r="43" spans="1:136" ht="15" customHeight="1">
      <c r="A43" s="66" t="s">
        <v>232</v>
      </c>
      <c r="B43" s="67" t="s">
        <v>1513</v>
      </c>
      <c r="C43" s="67"/>
      <c r="D43" s="68">
        <v>123.88333249850471</v>
      </c>
      <c r="E43" s="70"/>
      <c r="F43" s="97" t="s">
        <v>499</v>
      </c>
      <c r="G43" s="67"/>
      <c r="H43" s="71" t="s">
        <v>232</v>
      </c>
      <c r="I43" s="72"/>
      <c r="J43" s="72"/>
      <c r="K43" s="71"/>
      <c r="L43" s="75">
        <v>41.608603767492504</v>
      </c>
      <c r="M43" s="76">
        <v>3457.92041015625</v>
      </c>
      <c r="N43" s="76">
        <v>7323.953125</v>
      </c>
      <c r="O43" s="77"/>
      <c r="P43" s="78"/>
      <c r="Q43" s="78"/>
      <c r="R43" s="82"/>
      <c r="S43" s="48">
        <v>7</v>
      </c>
      <c r="T43" s="48">
        <v>12</v>
      </c>
      <c r="U43" s="49">
        <v>9.425874</v>
      </c>
      <c r="V43" s="49">
        <v>0.006993</v>
      </c>
      <c r="W43" s="49">
        <v>0.028143</v>
      </c>
      <c r="X43" s="49">
        <v>1.519665</v>
      </c>
      <c r="Y43" s="49">
        <v>0.5116959064327485</v>
      </c>
      <c r="Z43" s="49">
        <v>0</v>
      </c>
      <c r="AA43" s="73">
        <v>43</v>
      </c>
      <c r="AB43" s="73"/>
      <c r="AC43" s="74"/>
      <c r="AD43" s="80" t="s">
        <v>377</v>
      </c>
      <c r="AE43" s="96" t="s">
        <v>418</v>
      </c>
      <c r="AF43" s="80"/>
      <c r="AG43" s="96" t="s">
        <v>499</v>
      </c>
      <c r="AH43" s="80" t="s">
        <v>576</v>
      </c>
      <c r="AI43" s="80"/>
      <c r="AJ43" s="80"/>
      <c r="AK43" s="80"/>
      <c r="AL43" s="80" t="s">
        <v>625</v>
      </c>
      <c r="AM43" s="80"/>
      <c r="AN43" s="80"/>
      <c r="AO43" s="80" t="s">
        <v>634</v>
      </c>
      <c r="AP43" s="80"/>
      <c r="AQ43" s="80"/>
      <c r="AR43" s="80"/>
      <c r="AS43" s="80" t="s">
        <v>614</v>
      </c>
      <c r="AT43" s="80" t="s">
        <v>614</v>
      </c>
      <c r="AU43" s="80">
        <v>0</v>
      </c>
      <c r="AV43" s="80"/>
      <c r="AW43" s="80"/>
      <c r="AX43" s="80"/>
      <c r="AY43" s="96" t="s">
        <v>708</v>
      </c>
      <c r="AZ43" s="80"/>
      <c r="BA43" s="80"/>
      <c r="BB43" s="80"/>
      <c r="BC43" s="80"/>
      <c r="BD43" s="80" t="s">
        <v>801</v>
      </c>
      <c r="BE43" s="80" t="s">
        <v>808</v>
      </c>
      <c r="BF43" s="80"/>
      <c r="BG43" s="80" t="s">
        <v>848</v>
      </c>
      <c r="BH43" s="80">
        <v>3523</v>
      </c>
      <c r="BI43" s="80"/>
      <c r="BJ43" s="80"/>
      <c r="BK43" s="80"/>
      <c r="BL43" s="80"/>
      <c r="BM43" s="80"/>
      <c r="BN43" s="80"/>
      <c r="BO43" s="80"/>
      <c r="BP43" s="80" t="b">
        <v>0</v>
      </c>
      <c r="BQ43" s="80"/>
      <c r="BR43" s="80"/>
      <c r="BS43" s="80"/>
      <c r="BT43" s="80" t="b">
        <v>0</v>
      </c>
      <c r="BU43" s="80" t="b">
        <v>0</v>
      </c>
      <c r="BV43" s="80"/>
      <c r="BW43" s="80" t="b">
        <v>0</v>
      </c>
      <c r="BX43" s="80" t="b">
        <v>1</v>
      </c>
      <c r="BY43" s="96" t="s">
        <v>943</v>
      </c>
      <c r="BZ43" s="80" t="s">
        <v>992</v>
      </c>
      <c r="CA43" s="80"/>
      <c r="CB43" s="80"/>
      <c r="CC43" s="80"/>
      <c r="CD43" s="80" t="s">
        <v>1044</v>
      </c>
      <c r="CE43" s="80"/>
      <c r="CF43" s="80">
        <v>0</v>
      </c>
      <c r="CG43" s="80"/>
      <c r="CH43" s="80" t="s">
        <v>1090</v>
      </c>
      <c r="CI43" s="80"/>
      <c r="CJ43" s="80"/>
      <c r="CK43" s="80" t="s">
        <v>1101</v>
      </c>
      <c r="CL43" s="80"/>
      <c r="CM43" s="80"/>
      <c r="CN43" s="80"/>
      <c r="CO43" s="80"/>
      <c r="CP43" s="80"/>
      <c r="CQ43" s="80"/>
      <c r="CR43" s="80"/>
      <c r="CS43" s="80"/>
      <c r="CT43" s="80"/>
      <c r="CU43" s="80"/>
      <c r="CV43" s="80"/>
      <c r="CW43" s="80"/>
      <c r="CX43" s="80"/>
      <c r="CY43" s="80"/>
      <c r="CZ43" s="80"/>
      <c r="DA43" s="80"/>
      <c r="DB43" s="80"/>
      <c r="DC43" s="80" t="s">
        <v>801</v>
      </c>
      <c r="DD43" s="80"/>
      <c r="DE43" s="80" t="s">
        <v>1161</v>
      </c>
      <c r="DF43" s="80"/>
      <c r="DG43" s="80">
        <v>170</v>
      </c>
      <c r="DH43" s="80" t="s">
        <v>232</v>
      </c>
      <c r="DI43" s="80" t="s">
        <v>1179</v>
      </c>
      <c r="DJ43" s="96" t="s">
        <v>1214</v>
      </c>
      <c r="DK43" s="80">
        <v>0</v>
      </c>
      <c r="DL43" s="80"/>
      <c r="DM43" s="80"/>
      <c r="DN43" s="80" t="str">
        <f>REPLACE(INDEX(GroupVertices[Group],MATCH(Vertices[[#This Row],[Vertex]],GroupVertices[Vertex],0)),1,1,"")</f>
        <v>1</v>
      </c>
      <c r="DO43" s="48">
        <v>3</v>
      </c>
      <c r="DP43" s="49">
        <v>13.636363636363637</v>
      </c>
      <c r="DQ43" s="48">
        <v>0</v>
      </c>
      <c r="DR43" s="49">
        <v>0</v>
      </c>
      <c r="DS43" s="48">
        <v>0</v>
      </c>
      <c r="DT43" s="49">
        <v>0</v>
      </c>
      <c r="DU43" s="48">
        <v>19</v>
      </c>
      <c r="DV43" s="49">
        <v>86.36363636363636</v>
      </c>
      <c r="DW43" s="48">
        <v>22</v>
      </c>
      <c r="DX43" s="121" t="s">
        <v>1498</v>
      </c>
      <c r="DY43" s="121" t="s">
        <v>1498</v>
      </c>
      <c r="DZ43" s="121" t="s">
        <v>1498</v>
      </c>
      <c r="EA43" s="121" t="s">
        <v>1498</v>
      </c>
      <c r="EB43" s="2"/>
      <c r="EC43" s="3"/>
      <c r="ED43" s="3"/>
      <c r="EE43" s="3"/>
      <c r="EF43" s="3"/>
    </row>
    <row r="44" spans="1:136" ht="15" customHeight="1">
      <c r="A44" s="66" t="s">
        <v>233</v>
      </c>
      <c r="B44" s="67" t="s">
        <v>1510</v>
      </c>
      <c r="C44" s="67"/>
      <c r="D44" s="68">
        <v>100</v>
      </c>
      <c r="E44" s="70"/>
      <c r="F44" s="97" t="s">
        <v>500</v>
      </c>
      <c r="G44" s="67"/>
      <c r="H44" s="71" t="s">
        <v>233</v>
      </c>
      <c r="I44" s="72"/>
      <c r="J44" s="72"/>
      <c r="K44" s="71"/>
      <c r="L44" s="75">
        <v>1</v>
      </c>
      <c r="M44" s="76">
        <v>3193.037353515625</v>
      </c>
      <c r="N44" s="76">
        <v>8751.431640625</v>
      </c>
      <c r="O44" s="77"/>
      <c r="P44" s="78"/>
      <c r="Q44" s="78"/>
      <c r="R44" s="82"/>
      <c r="S44" s="48">
        <v>2</v>
      </c>
      <c r="T44" s="48">
        <v>12</v>
      </c>
      <c r="U44" s="49">
        <v>0</v>
      </c>
      <c r="V44" s="49">
        <v>0.006536</v>
      </c>
      <c r="W44" s="49">
        <v>0.021378</v>
      </c>
      <c r="X44" s="49">
        <v>1.164309</v>
      </c>
      <c r="Y44" s="49">
        <v>0.5659340659340659</v>
      </c>
      <c r="Z44" s="49">
        <v>0</v>
      </c>
      <c r="AA44" s="73">
        <v>44</v>
      </c>
      <c r="AB44" s="73"/>
      <c r="AC44" s="74"/>
      <c r="AD44" s="80" t="s">
        <v>377</v>
      </c>
      <c r="AE44" s="96" t="s">
        <v>419</v>
      </c>
      <c r="AF44" s="80"/>
      <c r="AG44" s="96" t="s">
        <v>500</v>
      </c>
      <c r="AH44" s="80" t="s">
        <v>577</v>
      </c>
      <c r="AI44" s="80"/>
      <c r="AJ44" s="80"/>
      <c r="AK44" s="80"/>
      <c r="AL44" s="80"/>
      <c r="AM44" s="80"/>
      <c r="AN44" s="80"/>
      <c r="AO44" s="80"/>
      <c r="AP44" s="80"/>
      <c r="AQ44" s="80"/>
      <c r="AR44" s="80"/>
      <c r="AS44" s="80" t="s">
        <v>614</v>
      </c>
      <c r="AT44" s="80" t="s">
        <v>614</v>
      </c>
      <c r="AU44" s="80">
        <v>0</v>
      </c>
      <c r="AV44" s="80"/>
      <c r="AW44" s="80"/>
      <c r="AX44" s="80"/>
      <c r="AY44" s="80"/>
      <c r="AZ44" s="80"/>
      <c r="BA44" s="80"/>
      <c r="BB44" s="80"/>
      <c r="BC44" s="80"/>
      <c r="BD44" s="80" t="s">
        <v>790</v>
      </c>
      <c r="BE44" s="80" t="s">
        <v>808</v>
      </c>
      <c r="BF44" s="80"/>
      <c r="BG44" s="80" t="s">
        <v>849</v>
      </c>
      <c r="BH44" s="80">
        <v>585</v>
      </c>
      <c r="BI44" s="80"/>
      <c r="BJ44" s="80"/>
      <c r="BK44" s="80"/>
      <c r="BL44" s="80"/>
      <c r="BM44" s="80"/>
      <c r="BN44" s="80"/>
      <c r="BO44" s="80"/>
      <c r="BP44" s="80" t="b">
        <v>0</v>
      </c>
      <c r="BQ44" s="80"/>
      <c r="BR44" s="80"/>
      <c r="BS44" s="80"/>
      <c r="BT44" s="80" t="b">
        <v>0</v>
      </c>
      <c r="BU44" s="80" t="b">
        <v>0</v>
      </c>
      <c r="BV44" s="80"/>
      <c r="BW44" s="80" t="b">
        <v>0</v>
      </c>
      <c r="BX44" s="80" t="b">
        <v>0</v>
      </c>
      <c r="BY44" s="96" t="s">
        <v>944</v>
      </c>
      <c r="BZ44" s="80" t="s">
        <v>985</v>
      </c>
      <c r="CA44" s="80"/>
      <c r="CB44" s="80"/>
      <c r="CC44" s="80"/>
      <c r="CD44" s="80" t="s">
        <v>1045</v>
      </c>
      <c r="CE44" s="80"/>
      <c r="CF44" s="80">
        <v>0</v>
      </c>
      <c r="CG44" s="80"/>
      <c r="CH44" s="80"/>
      <c r="CI44" s="80"/>
      <c r="CJ44" s="80"/>
      <c r="CK44" s="80"/>
      <c r="CL44" s="80"/>
      <c r="CM44" s="80"/>
      <c r="CN44" s="80"/>
      <c r="CO44" s="80"/>
      <c r="CP44" s="80"/>
      <c r="CQ44" s="80"/>
      <c r="CR44" s="80"/>
      <c r="CS44" s="80"/>
      <c r="CT44" s="80"/>
      <c r="CU44" s="80"/>
      <c r="CV44" s="80"/>
      <c r="CW44" s="80"/>
      <c r="CX44" s="80"/>
      <c r="CY44" s="80"/>
      <c r="CZ44" s="80"/>
      <c r="DA44" s="80"/>
      <c r="DB44" s="80"/>
      <c r="DC44" s="80" t="s">
        <v>790</v>
      </c>
      <c r="DD44" s="80"/>
      <c r="DE44" s="80" t="s">
        <v>1161</v>
      </c>
      <c r="DF44" s="80"/>
      <c r="DG44" s="80">
        <v>16</v>
      </c>
      <c r="DH44" s="80" t="s">
        <v>233</v>
      </c>
      <c r="DI44" s="80" t="s">
        <v>1178</v>
      </c>
      <c r="DJ44" s="96" t="s">
        <v>1215</v>
      </c>
      <c r="DK44" s="80">
        <v>0</v>
      </c>
      <c r="DL44" s="80"/>
      <c r="DM44" s="80"/>
      <c r="DN44" s="80" t="str">
        <f>REPLACE(INDEX(GroupVertices[Group],MATCH(Vertices[[#This Row],[Vertex]],GroupVertices[Vertex],0)),1,1,"")</f>
        <v>1</v>
      </c>
      <c r="DO44" s="48">
        <v>1</v>
      </c>
      <c r="DP44" s="49">
        <v>3.5714285714285716</v>
      </c>
      <c r="DQ44" s="48">
        <v>0</v>
      </c>
      <c r="DR44" s="49">
        <v>0</v>
      </c>
      <c r="DS44" s="48">
        <v>0</v>
      </c>
      <c r="DT44" s="49">
        <v>0</v>
      </c>
      <c r="DU44" s="48">
        <v>27</v>
      </c>
      <c r="DV44" s="49">
        <v>96.42857142857143</v>
      </c>
      <c r="DW44" s="48">
        <v>28</v>
      </c>
      <c r="DX44" s="121" t="s">
        <v>1498</v>
      </c>
      <c r="DY44" s="121" t="s">
        <v>1498</v>
      </c>
      <c r="DZ44" s="121" t="s">
        <v>1498</v>
      </c>
      <c r="EA44" s="121" t="s">
        <v>1498</v>
      </c>
      <c r="EB44" s="2"/>
      <c r="EC44" s="3"/>
      <c r="ED44" s="3"/>
      <c r="EE44" s="3"/>
      <c r="EF44" s="3"/>
    </row>
    <row r="45" spans="1:136" ht="15" customHeight="1">
      <c r="A45" s="66" t="s">
        <v>234</v>
      </c>
      <c r="B45" s="67" t="s">
        <v>1508</v>
      </c>
      <c r="C45" s="67"/>
      <c r="D45" s="68">
        <v>202.03916984043315</v>
      </c>
      <c r="E45" s="70"/>
      <c r="F45" s="97" t="s">
        <v>501</v>
      </c>
      <c r="G45" s="67"/>
      <c r="H45" s="71" t="s">
        <v>234</v>
      </c>
      <c r="I45" s="72"/>
      <c r="J45" s="72"/>
      <c r="K45" s="50" t="s">
        <v>769</v>
      </c>
      <c r="L45" s="75">
        <v>174.49623286756355</v>
      </c>
      <c r="M45" s="76">
        <v>3803.25537109375</v>
      </c>
      <c r="N45" s="76">
        <v>7653.953125</v>
      </c>
      <c r="O45" s="77"/>
      <c r="P45" s="78"/>
      <c r="Q45" s="78"/>
      <c r="R45" s="82"/>
      <c r="S45" s="48">
        <v>3</v>
      </c>
      <c r="T45" s="48">
        <v>18</v>
      </c>
      <c r="U45" s="49">
        <v>40.271112</v>
      </c>
      <c r="V45" s="49">
        <v>0.007092</v>
      </c>
      <c r="W45" s="49">
        <v>0.028787</v>
      </c>
      <c r="X45" s="49">
        <v>1.713126</v>
      </c>
      <c r="Y45" s="49">
        <v>0.430952380952381</v>
      </c>
      <c r="Z45" s="49">
        <v>0</v>
      </c>
      <c r="AA45" s="73">
        <v>45</v>
      </c>
      <c r="AB45" s="73"/>
      <c r="AC45" s="74"/>
      <c r="AD45" s="80" t="s">
        <v>377</v>
      </c>
      <c r="AE45" s="96" t="s">
        <v>420</v>
      </c>
      <c r="AF45" s="80"/>
      <c r="AG45" s="96" t="s">
        <v>501</v>
      </c>
      <c r="AH45" s="80" t="s">
        <v>578</v>
      </c>
      <c r="AI45" s="80"/>
      <c r="AJ45" s="80"/>
      <c r="AK45" s="80"/>
      <c r="AL45" s="80"/>
      <c r="AM45" s="80"/>
      <c r="AN45" s="80"/>
      <c r="AO45" s="80"/>
      <c r="AP45" s="80"/>
      <c r="AQ45" s="80"/>
      <c r="AR45" s="80"/>
      <c r="AS45" s="80" t="s">
        <v>642</v>
      </c>
      <c r="AT45" s="80" t="s">
        <v>642</v>
      </c>
      <c r="AU45" s="80">
        <v>0</v>
      </c>
      <c r="AV45" s="80"/>
      <c r="AW45" s="80"/>
      <c r="AX45" s="80"/>
      <c r="AY45" s="96" t="s">
        <v>709</v>
      </c>
      <c r="AZ45" s="80"/>
      <c r="BA45" s="80"/>
      <c r="BB45" s="80" t="s">
        <v>769</v>
      </c>
      <c r="BC45" s="80"/>
      <c r="BD45" s="80"/>
      <c r="BE45" s="80" t="s">
        <v>808</v>
      </c>
      <c r="BF45" s="80"/>
      <c r="BG45" s="80" t="s">
        <v>850</v>
      </c>
      <c r="BH45" s="80">
        <v>4849</v>
      </c>
      <c r="BI45" s="80"/>
      <c r="BJ45" s="80"/>
      <c r="BK45" s="80"/>
      <c r="BL45" s="80"/>
      <c r="BM45" s="80"/>
      <c r="BN45" s="80"/>
      <c r="BO45" s="80" t="s">
        <v>898</v>
      </c>
      <c r="BP45" s="80" t="b">
        <v>0</v>
      </c>
      <c r="BQ45" s="80"/>
      <c r="BR45" s="80"/>
      <c r="BS45" s="80"/>
      <c r="BT45" s="80" t="b">
        <v>0</v>
      </c>
      <c r="BU45" s="80" t="b">
        <v>0</v>
      </c>
      <c r="BV45" s="80"/>
      <c r="BW45" s="80" t="b">
        <v>0</v>
      </c>
      <c r="BX45" s="80" t="b">
        <v>0</v>
      </c>
      <c r="BY45" s="96" t="s">
        <v>945</v>
      </c>
      <c r="BZ45" s="80"/>
      <c r="CA45" s="80"/>
      <c r="CB45" s="80"/>
      <c r="CC45" s="80"/>
      <c r="CD45" s="80" t="s">
        <v>1046</v>
      </c>
      <c r="CE45" s="80"/>
      <c r="CF45" s="80">
        <v>0</v>
      </c>
      <c r="CG45" s="80"/>
      <c r="CH45" s="80"/>
      <c r="CI45" s="80"/>
      <c r="CJ45" s="80"/>
      <c r="CK45" s="80"/>
      <c r="CL45" s="80"/>
      <c r="CM45" s="80"/>
      <c r="CN45" s="80"/>
      <c r="CO45" s="80"/>
      <c r="CP45" s="80"/>
      <c r="CQ45" s="80"/>
      <c r="CR45" s="80"/>
      <c r="CS45" s="80"/>
      <c r="CT45" s="80"/>
      <c r="CU45" s="80"/>
      <c r="CV45" s="80"/>
      <c r="CW45" s="80">
        <v>20160612</v>
      </c>
      <c r="CX45" s="80"/>
      <c r="CY45" s="80"/>
      <c r="CZ45" s="80" t="s">
        <v>1131</v>
      </c>
      <c r="DA45" s="80"/>
      <c r="DB45" s="80"/>
      <c r="DC45" s="80"/>
      <c r="DD45" s="80"/>
      <c r="DE45" s="80" t="s">
        <v>1161</v>
      </c>
      <c r="DF45" s="80"/>
      <c r="DG45" s="80">
        <v>239</v>
      </c>
      <c r="DH45" s="80" t="s">
        <v>234</v>
      </c>
      <c r="DI45" s="80" t="s">
        <v>1178</v>
      </c>
      <c r="DJ45" s="80" t="s">
        <v>1216</v>
      </c>
      <c r="DK45" s="80">
        <v>0</v>
      </c>
      <c r="DL45" s="80"/>
      <c r="DM45" s="80"/>
      <c r="DN45" s="80" t="str">
        <f>REPLACE(INDEX(GroupVertices[Group],MATCH(Vertices[[#This Row],[Vertex]],GroupVertices[Vertex],0)),1,1,"")</f>
        <v>1</v>
      </c>
      <c r="DO45" s="48">
        <v>0</v>
      </c>
      <c r="DP45" s="49">
        <v>0</v>
      </c>
      <c r="DQ45" s="48">
        <v>0</v>
      </c>
      <c r="DR45" s="49">
        <v>0</v>
      </c>
      <c r="DS45" s="48">
        <v>0</v>
      </c>
      <c r="DT45" s="49">
        <v>0</v>
      </c>
      <c r="DU45" s="48">
        <v>26</v>
      </c>
      <c r="DV45" s="49">
        <v>100</v>
      </c>
      <c r="DW45" s="48">
        <v>26</v>
      </c>
      <c r="DX45" s="121" t="s">
        <v>1498</v>
      </c>
      <c r="DY45" s="121" t="s">
        <v>1498</v>
      </c>
      <c r="DZ45" s="121" t="s">
        <v>1498</v>
      </c>
      <c r="EA45" s="121" t="s">
        <v>1498</v>
      </c>
      <c r="EB45" s="2"/>
      <c r="EC45" s="3"/>
      <c r="ED45" s="3"/>
      <c r="EE45" s="3"/>
      <c r="EF45" s="3"/>
    </row>
    <row r="46" spans="1:136" ht="15" customHeight="1">
      <c r="A46" s="66" t="s">
        <v>236</v>
      </c>
      <c r="B46" s="67" t="s">
        <v>1511</v>
      </c>
      <c r="C46" s="67"/>
      <c r="D46" s="68">
        <v>101.01352224731647</v>
      </c>
      <c r="E46" s="70"/>
      <c r="F46" s="97" t="s">
        <v>502</v>
      </c>
      <c r="G46" s="67"/>
      <c r="H46" s="71" t="s">
        <v>236</v>
      </c>
      <c r="I46" s="72"/>
      <c r="J46" s="72"/>
      <c r="K46" s="50" t="s">
        <v>770</v>
      </c>
      <c r="L46" s="75">
        <v>2.7232822661322444</v>
      </c>
      <c r="M46" s="76">
        <v>1936.2716064453125</v>
      </c>
      <c r="N46" s="76">
        <v>9832.83203125</v>
      </c>
      <c r="O46" s="77"/>
      <c r="P46" s="78"/>
      <c r="Q46" s="78"/>
      <c r="R46" s="82"/>
      <c r="S46" s="48">
        <v>5</v>
      </c>
      <c r="T46" s="48">
        <v>1</v>
      </c>
      <c r="U46" s="49">
        <v>0.4</v>
      </c>
      <c r="V46" s="49">
        <v>0.005682</v>
      </c>
      <c r="W46" s="49">
        <v>0.007836</v>
      </c>
      <c r="X46" s="49">
        <v>0.620228</v>
      </c>
      <c r="Y46" s="49">
        <v>0.5</v>
      </c>
      <c r="Z46" s="49">
        <v>0</v>
      </c>
      <c r="AA46" s="73">
        <v>46</v>
      </c>
      <c r="AB46" s="73"/>
      <c r="AC46" s="74"/>
      <c r="AD46" s="80" t="s">
        <v>377</v>
      </c>
      <c r="AE46" s="96" t="s">
        <v>421</v>
      </c>
      <c r="AF46" s="80"/>
      <c r="AG46" s="96" t="s">
        <v>502</v>
      </c>
      <c r="AH46" s="80" t="s">
        <v>579</v>
      </c>
      <c r="AI46" s="80"/>
      <c r="AJ46" s="80"/>
      <c r="AK46" s="80"/>
      <c r="AL46" s="80"/>
      <c r="AM46" s="80"/>
      <c r="AN46" s="80"/>
      <c r="AO46" s="80"/>
      <c r="AP46" s="80"/>
      <c r="AQ46" s="80"/>
      <c r="AR46" s="80"/>
      <c r="AS46" s="80" t="s">
        <v>652</v>
      </c>
      <c r="AT46" s="80" t="s">
        <v>652</v>
      </c>
      <c r="AU46" s="80">
        <v>0</v>
      </c>
      <c r="AV46" s="80"/>
      <c r="AW46" s="80"/>
      <c r="AX46" s="80"/>
      <c r="AY46" s="96" t="s">
        <v>710</v>
      </c>
      <c r="AZ46" s="80"/>
      <c r="BA46" s="80"/>
      <c r="BB46" s="80" t="s">
        <v>770</v>
      </c>
      <c r="BC46" s="80"/>
      <c r="BD46" s="80"/>
      <c r="BE46" s="80" t="s">
        <v>808</v>
      </c>
      <c r="BF46" s="80"/>
      <c r="BG46" s="80" t="s">
        <v>851</v>
      </c>
      <c r="BH46" s="80">
        <v>360786</v>
      </c>
      <c r="BI46" s="80"/>
      <c r="BJ46" s="80"/>
      <c r="BK46" s="80"/>
      <c r="BL46" s="80"/>
      <c r="BM46" s="80"/>
      <c r="BN46" s="80"/>
      <c r="BO46" s="80"/>
      <c r="BP46" s="80" t="b">
        <v>0</v>
      </c>
      <c r="BQ46" s="80"/>
      <c r="BR46" s="80"/>
      <c r="BS46" s="80"/>
      <c r="BT46" s="80" t="b">
        <v>0</v>
      </c>
      <c r="BU46" s="80" t="b">
        <v>0</v>
      </c>
      <c r="BV46" s="80"/>
      <c r="BW46" s="80" t="b">
        <v>0</v>
      </c>
      <c r="BX46" s="80" t="b">
        <v>1</v>
      </c>
      <c r="BY46" s="96" t="s">
        <v>946</v>
      </c>
      <c r="BZ46" s="80"/>
      <c r="CA46" s="80"/>
      <c r="CB46" s="80"/>
      <c r="CC46" s="80"/>
      <c r="CD46" s="80" t="s">
        <v>1047</v>
      </c>
      <c r="CE46" s="80"/>
      <c r="CF46" s="80">
        <v>0</v>
      </c>
      <c r="CG46" s="80"/>
      <c r="CH46" s="80" t="s">
        <v>1090</v>
      </c>
      <c r="CI46" s="80"/>
      <c r="CJ46" s="80" t="s">
        <v>1094</v>
      </c>
      <c r="CK46" s="80"/>
      <c r="CL46" s="80"/>
      <c r="CM46" s="80"/>
      <c r="CN46" s="80"/>
      <c r="CO46" s="80"/>
      <c r="CP46" s="80"/>
      <c r="CQ46" s="80"/>
      <c r="CR46" s="80"/>
      <c r="CS46" s="80"/>
      <c r="CT46" s="80"/>
      <c r="CU46" s="80"/>
      <c r="CV46" s="80"/>
      <c r="CW46" s="80"/>
      <c r="CX46" s="80"/>
      <c r="CY46" s="80"/>
      <c r="CZ46" s="80"/>
      <c r="DA46" s="80"/>
      <c r="DB46" s="80"/>
      <c r="DC46" s="80"/>
      <c r="DD46" s="80"/>
      <c r="DE46" s="80" t="s">
        <v>1167</v>
      </c>
      <c r="DF46" s="80"/>
      <c r="DG46" s="80">
        <v>409</v>
      </c>
      <c r="DH46" s="80" t="s">
        <v>236</v>
      </c>
      <c r="DI46" s="80" t="s">
        <v>1179</v>
      </c>
      <c r="DJ46" s="96" t="s">
        <v>1217</v>
      </c>
      <c r="DK46" s="80">
        <v>0</v>
      </c>
      <c r="DL46" s="80"/>
      <c r="DM46" s="80"/>
      <c r="DN46" s="80" t="str">
        <f>REPLACE(INDEX(GroupVertices[Group],MATCH(Vertices[[#This Row],[Vertex]],GroupVertices[Vertex],0)),1,1,"")</f>
        <v>1</v>
      </c>
      <c r="DO46" s="48">
        <v>0</v>
      </c>
      <c r="DP46" s="49">
        <v>0</v>
      </c>
      <c r="DQ46" s="48">
        <v>1</v>
      </c>
      <c r="DR46" s="49">
        <v>4.545454545454546</v>
      </c>
      <c r="DS46" s="48">
        <v>0</v>
      </c>
      <c r="DT46" s="49">
        <v>0</v>
      </c>
      <c r="DU46" s="48">
        <v>21</v>
      </c>
      <c r="DV46" s="49">
        <v>95.45454545454545</v>
      </c>
      <c r="DW46" s="48">
        <v>22</v>
      </c>
      <c r="DX46" s="121" t="s">
        <v>1498</v>
      </c>
      <c r="DY46" s="121" t="s">
        <v>1498</v>
      </c>
      <c r="DZ46" s="121" t="s">
        <v>1498</v>
      </c>
      <c r="EA46" s="121" t="s">
        <v>1498</v>
      </c>
      <c r="EB46" s="2"/>
      <c r="EC46" s="3"/>
      <c r="ED46" s="3"/>
      <c r="EE46" s="3"/>
      <c r="EF46" s="3"/>
    </row>
    <row r="47" spans="1:136" ht="15" customHeight="1">
      <c r="A47" s="66" t="s">
        <v>265</v>
      </c>
      <c r="B47" s="67" t="s">
        <v>1511</v>
      </c>
      <c r="C47" s="67"/>
      <c r="D47" s="68">
        <v>100</v>
      </c>
      <c r="E47" s="70"/>
      <c r="F47" s="97" t="s">
        <v>503</v>
      </c>
      <c r="G47" s="67"/>
      <c r="H47" s="71" t="s">
        <v>265</v>
      </c>
      <c r="I47" s="72"/>
      <c r="J47" s="72"/>
      <c r="K47" s="50" t="s">
        <v>771</v>
      </c>
      <c r="L47" s="75">
        <v>1</v>
      </c>
      <c r="M47" s="76">
        <v>946.462890625</v>
      </c>
      <c r="N47" s="76">
        <v>9289.6337890625</v>
      </c>
      <c r="O47" s="77"/>
      <c r="P47" s="78"/>
      <c r="Q47" s="78"/>
      <c r="R47" s="82"/>
      <c r="S47" s="48">
        <v>5</v>
      </c>
      <c r="T47" s="48">
        <v>0</v>
      </c>
      <c r="U47" s="49">
        <v>0</v>
      </c>
      <c r="V47" s="49">
        <v>0.00565</v>
      </c>
      <c r="W47" s="49">
        <v>0.006816</v>
      </c>
      <c r="X47" s="49">
        <v>0.542393</v>
      </c>
      <c r="Y47" s="49">
        <v>0.55</v>
      </c>
      <c r="Z47" s="49">
        <v>0</v>
      </c>
      <c r="AA47" s="73">
        <v>47</v>
      </c>
      <c r="AB47" s="73"/>
      <c r="AC47" s="74"/>
      <c r="AD47" s="80" t="s">
        <v>377</v>
      </c>
      <c r="AE47" s="96" t="s">
        <v>422</v>
      </c>
      <c r="AF47" s="80"/>
      <c r="AG47" s="96" t="s">
        <v>503</v>
      </c>
      <c r="AH47" s="80" t="s">
        <v>580</v>
      </c>
      <c r="AI47" s="80"/>
      <c r="AJ47" s="80"/>
      <c r="AK47" s="80"/>
      <c r="AL47" s="80"/>
      <c r="AM47" s="80"/>
      <c r="AN47" s="80"/>
      <c r="AO47" s="80"/>
      <c r="AP47" s="80"/>
      <c r="AQ47" s="80"/>
      <c r="AR47" s="80"/>
      <c r="AS47" s="80" t="s">
        <v>654</v>
      </c>
      <c r="AT47" s="80" t="s">
        <v>654</v>
      </c>
      <c r="AU47" s="80">
        <v>0</v>
      </c>
      <c r="AV47" s="80"/>
      <c r="AW47" s="80"/>
      <c r="AX47" s="80"/>
      <c r="AY47" s="96" t="s">
        <v>711</v>
      </c>
      <c r="AZ47" s="80"/>
      <c r="BA47" s="80"/>
      <c r="BB47" s="80" t="s">
        <v>771</v>
      </c>
      <c r="BC47" s="80"/>
      <c r="BD47" s="80"/>
      <c r="BE47" s="80" t="s">
        <v>808</v>
      </c>
      <c r="BF47" s="80"/>
      <c r="BG47" s="80" t="s">
        <v>852</v>
      </c>
      <c r="BH47" s="80">
        <v>37898</v>
      </c>
      <c r="BI47" s="80"/>
      <c r="BJ47" s="80"/>
      <c r="BK47" s="80"/>
      <c r="BL47" s="80"/>
      <c r="BM47" s="80"/>
      <c r="BN47" s="80"/>
      <c r="BO47" s="80"/>
      <c r="BP47" s="80" t="b">
        <v>0</v>
      </c>
      <c r="BQ47" s="80"/>
      <c r="BR47" s="80"/>
      <c r="BS47" s="80"/>
      <c r="BT47" s="80" t="b">
        <v>0</v>
      </c>
      <c r="BU47" s="80" t="b">
        <v>0</v>
      </c>
      <c r="BV47" s="80"/>
      <c r="BW47" s="80" t="b">
        <v>0</v>
      </c>
      <c r="BX47" s="80" t="b">
        <v>1</v>
      </c>
      <c r="BY47" s="96" t="s">
        <v>947</v>
      </c>
      <c r="BZ47" s="80"/>
      <c r="CA47" s="80"/>
      <c r="CB47" s="80"/>
      <c r="CC47" s="80"/>
      <c r="CD47" s="80" t="s">
        <v>1048</v>
      </c>
      <c r="CE47" s="80" t="s">
        <v>1048</v>
      </c>
      <c r="CF47" s="80">
        <v>0</v>
      </c>
      <c r="CG47" s="80"/>
      <c r="CH47" s="80" t="s">
        <v>1090</v>
      </c>
      <c r="CI47" s="80"/>
      <c r="CJ47" s="80"/>
      <c r="CK47" s="80"/>
      <c r="CL47" s="80"/>
      <c r="CM47" s="80"/>
      <c r="CN47" s="80"/>
      <c r="CO47" s="80"/>
      <c r="CP47" s="80"/>
      <c r="CQ47" s="80"/>
      <c r="CR47" s="80"/>
      <c r="CS47" s="80"/>
      <c r="CT47" s="80"/>
      <c r="CU47" s="80"/>
      <c r="CV47" s="80"/>
      <c r="CW47" s="80"/>
      <c r="CX47" s="80"/>
      <c r="CY47" s="80"/>
      <c r="CZ47" s="80"/>
      <c r="DA47" s="80"/>
      <c r="DB47" s="80"/>
      <c r="DC47" s="80"/>
      <c r="DD47" s="80"/>
      <c r="DE47" s="80" t="s">
        <v>323</v>
      </c>
      <c r="DF47" s="80"/>
      <c r="DG47" s="80">
        <v>85</v>
      </c>
      <c r="DH47" s="80" t="s">
        <v>265</v>
      </c>
      <c r="DI47" s="80" t="s">
        <v>1179</v>
      </c>
      <c r="DJ47" s="80" t="s">
        <v>1218</v>
      </c>
      <c r="DK47" s="80">
        <v>0</v>
      </c>
      <c r="DL47" s="80"/>
      <c r="DM47" s="80"/>
      <c r="DN47" s="80" t="str">
        <f>REPLACE(INDEX(GroupVertices[Group],MATCH(Vertices[[#This Row],[Vertex]],GroupVertices[Vertex],0)),1,1,"")</f>
        <v>1</v>
      </c>
      <c r="DO47" s="48">
        <v>1</v>
      </c>
      <c r="DP47" s="49">
        <v>4.761904761904762</v>
      </c>
      <c r="DQ47" s="48">
        <v>0</v>
      </c>
      <c r="DR47" s="49">
        <v>0</v>
      </c>
      <c r="DS47" s="48">
        <v>0</v>
      </c>
      <c r="DT47" s="49">
        <v>0</v>
      </c>
      <c r="DU47" s="48">
        <v>20</v>
      </c>
      <c r="DV47" s="49">
        <v>95.23809523809524</v>
      </c>
      <c r="DW47" s="48">
        <v>21</v>
      </c>
      <c r="DX47" s="48"/>
      <c r="DY47" s="48"/>
      <c r="DZ47" s="48"/>
      <c r="EA47" s="48"/>
      <c r="EB47" s="2"/>
      <c r="EC47" s="3"/>
      <c r="ED47" s="3"/>
      <c r="EE47" s="3"/>
      <c r="EF47" s="3"/>
    </row>
    <row r="48" spans="1:136" ht="15" customHeight="1">
      <c r="A48" s="66" t="s">
        <v>266</v>
      </c>
      <c r="B48" s="67" t="s">
        <v>1509</v>
      </c>
      <c r="C48" s="67"/>
      <c r="D48" s="68">
        <v>100</v>
      </c>
      <c r="E48" s="70"/>
      <c r="F48" s="97" t="s">
        <v>504</v>
      </c>
      <c r="G48" s="67"/>
      <c r="H48" s="71" t="s">
        <v>266</v>
      </c>
      <c r="I48" s="72"/>
      <c r="J48" s="72"/>
      <c r="K48" s="71"/>
      <c r="L48" s="75">
        <v>1</v>
      </c>
      <c r="M48" s="76">
        <v>3286.95166015625</v>
      </c>
      <c r="N48" s="76">
        <v>4566.017578125</v>
      </c>
      <c r="O48" s="77"/>
      <c r="P48" s="78"/>
      <c r="Q48" s="78"/>
      <c r="R48" s="82"/>
      <c r="S48" s="48">
        <v>1</v>
      </c>
      <c r="T48" s="48">
        <v>0</v>
      </c>
      <c r="U48" s="49">
        <v>0</v>
      </c>
      <c r="V48" s="49">
        <v>0.005495</v>
      </c>
      <c r="W48" s="49">
        <v>0.002112</v>
      </c>
      <c r="X48" s="49">
        <v>0.241929</v>
      </c>
      <c r="Y48" s="49">
        <v>0</v>
      </c>
      <c r="Z48" s="49">
        <v>0</v>
      </c>
      <c r="AA48" s="73">
        <v>48</v>
      </c>
      <c r="AB48" s="73"/>
      <c r="AC48" s="74"/>
      <c r="AD48" s="80" t="s">
        <v>377</v>
      </c>
      <c r="AE48" s="96" t="s">
        <v>423</v>
      </c>
      <c r="AF48" s="80"/>
      <c r="AG48" s="96" t="s">
        <v>504</v>
      </c>
      <c r="AH48" s="80" t="s">
        <v>581</v>
      </c>
      <c r="AI48" s="80" t="s">
        <v>616</v>
      </c>
      <c r="AJ48" s="80"/>
      <c r="AK48" s="80"/>
      <c r="AL48" s="80" t="s">
        <v>626</v>
      </c>
      <c r="AM48" s="80"/>
      <c r="AN48" s="80"/>
      <c r="AO48" s="80" t="s">
        <v>635</v>
      </c>
      <c r="AP48" s="80"/>
      <c r="AQ48" s="80"/>
      <c r="AR48" s="80"/>
      <c r="AS48" s="80" t="s">
        <v>650</v>
      </c>
      <c r="AT48" s="80" t="s">
        <v>650</v>
      </c>
      <c r="AU48" s="80">
        <v>0</v>
      </c>
      <c r="AV48" s="80"/>
      <c r="AW48" s="80"/>
      <c r="AX48" s="80"/>
      <c r="AY48" s="96" t="s">
        <v>712</v>
      </c>
      <c r="AZ48" s="80"/>
      <c r="BA48" s="80"/>
      <c r="BB48" s="80"/>
      <c r="BC48" s="80"/>
      <c r="BD48" s="80" t="s">
        <v>802</v>
      </c>
      <c r="BE48" s="80" t="s">
        <v>808</v>
      </c>
      <c r="BF48" s="80"/>
      <c r="BG48" s="80" t="s">
        <v>853</v>
      </c>
      <c r="BH48" s="80">
        <v>138922</v>
      </c>
      <c r="BI48" s="80"/>
      <c r="BJ48" s="80"/>
      <c r="BK48" s="80"/>
      <c r="BL48" s="80"/>
      <c r="BM48" s="80"/>
      <c r="BN48" s="80"/>
      <c r="BO48" s="80"/>
      <c r="BP48" s="80" t="b">
        <v>0</v>
      </c>
      <c r="BQ48" s="80"/>
      <c r="BR48" s="80"/>
      <c r="BS48" s="80"/>
      <c r="BT48" s="80" t="b">
        <v>0</v>
      </c>
      <c r="BU48" s="80" t="b">
        <v>0</v>
      </c>
      <c r="BV48" s="80"/>
      <c r="BW48" s="80" t="b">
        <v>0</v>
      </c>
      <c r="BX48" s="80" t="b">
        <v>1</v>
      </c>
      <c r="BY48" s="96" t="s">
        <v>948</v>
      </c>
      <c r="BZ48" s="80" t="s">
        <v>993</v>
      </c>
      <c r="CA48" s="80"/>
      <c r="CB48" s="80"/>
      <c r="CC48" s="80"/>
      <c r="CD48" s="80" t="s">
        <v>1049</v>
      </c>
      <c r="CE48" s="80"/>
      <c r="CF48" s="80">
        <v>0</v>
      </c>
      <c r="CG48" s="80"/>
      <c r="CH48" s="80" t="s">
        <v>1090</v>
      </c>
      <c r="CI48" s="80"/>
      <c r="CJ48" s="80" t="s">
        <v>1095</v>
      </c>
      <c r="CK48" s="80"/>
      <c r="CL48" s="80"/>
      <c r="CM48" s="80" t="s">
        <v>1107</v>
      </c>
      <c r="CN48" s="80" t="s">
        <v>1111</v>
      </c>
      <c r="CO48" s="80"/>
      <c r="CP48" s="80"/>
      <c r="CQ48" s="80"/>
      <c r="CR48" s="80"/>
      <c r="CS48" s="80"/>
      <c r="CT48" s="80"/>
      <c r="CU48" s="80"/>
      <c r="CV48" s="80"/>
      <c r="CW48" s="80"/>
      <c r="CX48" s="80"/>
      <c r="CY48" s="80"/>
      <c r="CZ48" s="80"/>
      <c r="DA48" s="80"/>
      <c r="DB48" s="80"/>
      <c r="DC48" s="80" t="s">
        <v>802</v>
      </c>
      <c r="DD48" s="80"/>
      <c r="DE48" s="80" t="s">
        <v>1161</v>
      </c>
      <c r="DF48" s="80"/>
      <c r="DG48" s="80">
        <v>1029</v>
      </c>
      <c r="DH48" s="80" t="s">
        <v>266</v>
      </c>
      <c r="DI48" s="80" t="s">
        <v>1179</v>
      </c>
      <c r="DJ48" s="96" t="s">
        <v>1219</v>
      </c>
      <c r="DK48" s="80">
        <v>0</v>
      </c>
      <c r="DL48" s="80"/>
      <c r="DM48" s="80"/>
      <c r="DN48" s="80" t="str">
        <f>REPLACE(INDEX(GroupVertices[Group],MATCH(Vertices[[#This Row],[Vertex]],GroupVertices[Vertex],0)),1,1,"")</f>
        <v>2</v>
      </c>
      <c r="DO48" s="48">
        <v>1</v>
      </c>
      <c r="DP48" s="49">
        <v>2.6315789473684212</v>
      </c>
      <c r="DQ48" s="48">
        <v>0</v>
      </c>
      <c r="DR48" s="49">
        <v>0</v>
      </c>
      <c r="DS48" s="48">
        <v>0</v>
      </c>
      <c r="DT48" s="49">
        <v>0</v>
      </c>
      <c r="DU48" s="48">
        <v>37</v>
      </c>
      <c r="DV48" s="49">
        <v>97.36842105263158</v>
      </c>
      <c r="DW48" s="48">
        <v>38</v>
      </c>
      <c r="DX48" s="48"/>
      <c r="DY48" s="48"/>
      <c r="DZ48" s="48"/>
      <c r="EA48" s="48"/>
      <c r="EB48" s="2"/>
      <c r="EC48" s="3"/>
      <c r="ED48" s="3"/>
      <c r="EE48" s="3"/>
      <c r="EF48" s="3"/>
    </row>
    <row r="49" spans="1:136" ht="15" customHeight="1">
      <c r="A49" s="66" t="s">
        <v>267</v>
      </c>
      <c r="B49" s="67" t="s">
        <v>1509</v>
      </c>
      <c r="C49" s="67"/>
      <c r="D49" s="68">
        <v>100</v>
      </c>
      <c r="E49" s="70"/>
      <c r="F49" s="97" t="s">
        <v>505</v>
      </c>
      <c r="G49" s="67"/>
      <c r="H49" s="71" t="s">
        <v>267</v>
      </c>
      <c r="I49" s="72"/>
      <c r="J49" s="72"/>
      <c r="K49" s="71" t="s">
        <v>772</v>
      </c>
      <c r="L49" s="75">
        <v>1</v>
      </c>
      <c r="M49" s="76">
        <v>122.06847381591797</v>
      </c>
      <c r="N49" s="76">
        <v>2513.61474609375</v>
      </c>
      <c r="O49" s="77"/>
      <c r="P49" s="78"/>
      <c r="Q49" s="78"/>
      <c r="R49" s="82"/>
      <c r="S49" s="48">
        <v>1</v>
      </c>
      <c r="T49" s="48">
        <v>0</v>
      </c>
      <c r="U49" s="49">
        <v>0</v>
      </c>
      <c r="V49" s="49">
        <v>0.005495</v>
      </c>
      <c r="W49" s="49">
        <v>0.002112</v>
      </c>
      <c r="X49" s="49">
        <v>0.241929</v>
      </c>
      <c r="Y49" s="49">
        <v>0</v>
      </c>
      <c r="Z49" s="49">
        <v>0</v>
      </c>
      <c r="AA49" s="73">
        <v>49</v>
      </c>
      <c r="AB49" s="73"/>
      <c r="AC49" s="74"/>
      <c r="AD49" s="80" t="s">
        <v>377</v>
      </c>
      <c r="AE49" s="96" t="s">
        <v>424</v>
      </c>
      <c r="AF49" s="80"/>
      <c r="AG49" s="96" t="s">
        <v>505</v>
      </c>
      <c r="AH49" s="80"/>
      <c r="AI49" s="80"/>
      <c r="AJ49" s="80"/>
      <c r="AK49" s="80"/>
      <c r="AL49" s="80"/>
      <c r="AM49" s="80"/>
      <c r="AN49" s="80"/>
      <c r="AO49" s="80"/>
      <c r="AP49" s="80"/>
      <c r="AQ49" s="80"/>
      <c r="AR49" s="80"/>
      <c r="AS49" s="80" t="s">
        <v>642</v>
      </c>
      <c r="AT49" s="80" t="s">
        <v>642</v>
      </c>
      <c r="AU49" s="80">
        <v>0</v>
      </c>
      <c r="AV49" s="80"/>
      <c r="AW49" s="80"/>
      <c r="AX49" s="80"/>
      <c r="AY49" s="80"/>
      <c r="AZ49" s="80"/>
      <c r="BA49" s="80"/>
      <c r="BB49" s="80" t="s">
        <v>772</v>
      </c>
      <c r="BC49" s="80"/>
      <c r="BD49" s="80"/>
      <c r="BE49" s="80" t="s">
        <v>808</v>
      </c>
      <c r="BF49" s="80"/>
      <c r="BG49" s="80" t="s">
        <v>854</v>
      </c>
      <c r="BH49" s="80">
        <v>5132</v>
      </c>
      <c r="BI49" s="80"/>
      <c r="BJ49" s="80"/>
      <c r="BK49" s="80"/>
      <c r="BL49" s="80"/>
      <c r="BM49" s="80"/>
      <c r="BN49" s="80"/>
      <c r="BO49" s="80"/>
      <c r="BP49" s="80" t="b">
        <v>0</v>
      </c>
      <c r="BQ49" s="80"/>
      <c r="BR49" s="80"/>
      <c r="BS49" s="80"/>
      <c r="BT49" s="80" t="b">
        <v>0</v>
      </c>
      <c r="BU49" s="80" t="b">
        <v>1</v>
      </c>
      <c r="BV49" s="80"/>
      <c r="BW49" s="80" t="b">
        <v>0</v>
      </c>
      <c r="BX49" s="80" t="b">
        <v>0</v>
      </c>
      <c r="BY49" s="96" t="s">
        <v>949</v>
      </c>
      <c r="BZ49" s="80"/>
      <c r="CA49" s="80"/>
      <c r="CB49" s="80"/>
      <c r="CC49" s="80"/>
      <c r="CD49" s="80" t="s">
        <v>1050</v>
      </c>
      <c r="CE49" s="80"/>
      <c r="CF49" s="80">
        <v>0</v>
      </c>
      <c r="CG49" s="80"/>
      <c r="CH49" s="80" t="s">
        <v>1090</v>
      </c>
      <c r="CI49" s="80"/>
      <c r="CJ49" s="80"/>
      <c r="CK49" s="80"/>
      <c r="CL49" s="80"/>
      <c r="CM49" s="80"/>
      <c r="CN49" s="80"/>
      <c r="CO49" s="80"/>
      <c r="CP49" s="80"/>
      <c r="CQ49" s="80"/>
      <c r="CR49" s="80"/>
      <c r="CS49" s="80"/>
      <c r="CT49" s="80"/>
      <c r="CU49" s="80"/>
      <c r="CV49" s="80"/>
      <c r="CW49" s="80"/>
      <c r="CX49" s="80"/>
      <c r="CY49" s="80"/>
      <c r="CZ49" s="80"/>
      <c r="DA49" s="80"/>
      <c r="DB49" s="80"/>
      <c r="DC49" s="80"/>
      <c r="DD49" s="80"/>
      <c r="DE49" s="80" t="s">
        <v>1161</v>
      </c>
      <c r="DF49" s="80"/>
      <c r="DG49" s="80">
        <v>0</v>
      </c>
      <c r="DH49" s="80"/>
      <c r="DI49" s="80" t="s">
        <v>1178</v>
      </c>
      <c r="DJ49" s="80"/>
      <c r="DK49" s="80">
        <v>0</v>
      </c>
      <c r="DL49" s="80"/>
      <c r="DM49" s="80"/>
      <c r="DN49" s="80" t="str">
        <f>REPLACE(INDEX(GroupVertices[Group],MATCH(Vertices[[#This Row],[Vertex]],GroupVertices[Vertex],0)),1,1,"")</f>
        <v>2</v>
      </c>
      <c r="DO49" s="48"/>
      <c r="DP49" s="49"/>
      <c r="DQ49" s="48"/>
      <c r="DR49" s="49"/>
      <c r="DS49" s="48"/>
      <c r="DT49" s="49"/>
      <c r="DU49" s="48"/>
      <c r="DV49" s="49"/>
      <c r="DW49" s="48"/>
      <c r="DX49" s="48"/>
      <c r="DY49" s="48"/>
      <c r="DZ49" s="48"/>
      <c r="EA49" s="48"/>
      <c r="EB49" s="2"/>
      <c r="EC49" s="3"/>
      <c r="ED49" s="3"/>
      <c r="EE49" s="3"/>
      <c r="EF49" s="3"/>
    </row>
    <row r="50" spans="1:136" ht="15" customHeight="1">
      <c r="A50" s="66" t="s">
        <v>237</v>
      </c>
      <c r="B50" s="67" t="s">
        <v>1509</v>
      </c>
      <c r="C50" s="67"/>
      <c r="D50" s="68">
        <v>100</v>
      </c>
      <c r="E50" s="70"/>
      <c r="F50" s="97" t="s">
        <v>506</v>
      </c>
      <c r="G50" s="67"/>
      <c r="H50" s="71" t="s">
        <v>237</v>
      </c>
      <c r="I50" s="72"/>
      <c r="J50" s="72"/>
      <c r="K50" s="71"/>
      <c r="L50" s="75">
        <v>1</v>
      </c>
      <c r="M50" s="76">
        <v>2153.966064453125</v>
      </c>
      <c r="N50" s="76">
        <v>4557.0849609375</v>
      </c>
      <c r="O50" s="77"/>
      <c r="P50" s="78"/>
      <c r="Q50" s="78"/>
      <c r="R50" s="82"/>
      <c r="S50" s="48">
        <v>1</v>
      </c>
      <c r="T50" s="48">
        <v>1</v>
      </c>
      <c r="U50" s="49">
        <v>0</v>
      </c>
      <c r="V50" s="49">
        <v>0.005525</v>
      </c>
      <c r="W50" s="49">
        <v>0.003197</v>
      </c>
      <c r="X50" s="49">
        <v>0.315702</v>
      </c>
      <c r="Y50" s="49">
        <v>0.5</v>
      </c>
      <c r="Z50" s="49">
        <v>0</v>
      </c>
      <c r="AA50" s="73">
        <v>50</v>
      </c>
      <c r="AB50" s="73"/>
      <c r="AC50" s="74"/>
      <c r="AD50" s="80" t="s">
        <v>377</v>
      </c>
      <c r="AE50" s="96" t="s">
        <v>425</v>
      </c>
      <c r="AF50" s="80"/>
      <c r="AG50" s="96" t="s">
        <v>506</v>
      </c>
      <c r="AH50" s="80" t="s">
        <v>582</v>
      </c>
      <c r="AI50" s="80" t="s">
        <v>617</v>
      </c>
      <c r="AJ50" s="80"/>
      <c r="AK50" s="80"/>
      <c r="AL50" s="80"/>
      <c r="AM50" s="80"/>
      <c r="AN50" s="80"/>
      <c r="AO50" s="80" t="s">
        <v>636</v>
      </c>
      <c r="AP50" s="99">
        <v>37991</v>
      </c>
      <c r="AQ50" s="80"/>
      <c r="AR50" s="80"/>
      <c r="AS50" s="80" t="s">
        <v>650</v>
      </c>
      <c r="AT50" s="80" t="s">
        <v>650</v>
      </c>
      <c r="AU50" s="80">
        <v>0</v>
      </c>
      <c r="AV50" s="80"/>
      <c r="AW50" s="80"/>
      <c r="AX50" s="80"/>
      <c r="AY50" s="96" t="s">
        <v>713</v>
      </c>
      <c r="AZ50" s="80"/>
      <c r="BA50" s="80"/>
      <c r="BB50" s="80"/>
      <c r="BC50" s="80"/>
      <c r="BD50" s="80"/>
      <c r="BE50" s="80" t="s">
        <v>808</v>
      </c>
      <c r="BF50" s="80"/>
      <c r="BG50" s="80" t="s">
        <v>855</v>
      </c>
      <c r="BH50" s="80">
        <v>336496</v>
      </c>
      <c r="BI50" s="80"/>
      <c r="BJ50" s="80"/>
      <c r="BK50" s="80"/>
      <c r="BL50" s="80"/>
      <c r="BM50" s="80"/>
      <c r="BN50" s="80"/>
      <c r="BO50" s="80"/>
      <c r="BP50" s="80" t="b">
        <v>0</v>
      </c>
      <c r="BQ50" s="80"/>
      <c r="BR50" s="80"/>
      <c r="BS50" s="80"/>
      <c r="BT50" s="80" t="b">
        <v>0</v>
      </c>
      <c r="BU50" s="80" t="b">
        <v>0</v>
      </c>
      <c r="BV50" s="80"/>
      <c r="BW50" s="80" t="b">
        <v>0</v>
      </c>
      <c r="BX50" s="80" t="b">
        <v>1</v>
      </c>
      <c r="BY50" s="96" t="s">
        <v>950</v>
      </c>
      <c r="BZ50" s="80"/>
      <c r="CA50" s="80"/>
      <c r="CB50" s="80"/>
      <c r="CC50" s="80"/>
      <c r="CD50" s="80" t="s">
        <v>1051</v>
      </c>
      <c r="CE50" s="80"/>
      <c r="CF50" s="80">
        <v>0</v>
      </c>
      <c r="CG50" s="80"/>
      <c r="CH50" s="80" t="s">
        <v>1090</v>
      </c>
      <c r="CI50" s="80"/>
      <c r="CJ50" s="80" t="s">
        <v>1096</v>
      </c>
      <c r="CK50" s="80"/>
      <c r="CL50" s="80"/>
      <c r="CM50" s="80"/>
      <c r="CN50" s="80"/>
      <c r="CO50" s="80"/>
      <c r="CP50" s="80"/>
      <c r="CQ50" s="80"/>
      <c r="CR50" s="80"/>
      <c r="CS50" s="80"/>
      <c r="CT50" s="80"/>
      <c r="CU50" s="80"/>
      <c r="CV50" s="80"/>
      <c r="CW50" s="80"/>
      <c r="CX50" s="80"/>
      <c r="CY50" s="80"/>
      <c r="CZ50" s="80"/>
      <c r="DA50" s="80"/>
      <c r="DB50" s="80"/>
      <c r="DC50" s="80"/>
      <c r="DD50" s="80"/>
      <c r="DE50" s="80" t="s">
        <v>1171</v>
      </c>
      <c r="DF50" s="80"/>
      <c r="DG50" s="80">
        <v>222</v>
      </c>
      <c r="DH50" s="80" t="s">
        <v>237</v>
      </c>
      <c r="DI50" s="80" t="s">
        <v>1179</v>
      </c>
      <c r="DJ50" s="80" t="s">
        <v>1220</v>
      </c>
      <c r="DK50" s="80">
        <v>0</v>
      </c>
      <c r="DL50" s="80"/>
      <c r="DM50" s="80"/>
      <c r="DN50" s="80" t="str">
        <f>REPLACE(INDEX(GroupVertices[Group],MATCH(Vertices[[#This Row],[Vertex]],GroupVertices[Vertex],0)),1,1,"")</f>
        <v>2</v>
      </c>
      <c r="DO50" s="48">
        <v>0</v>
      </c>
      <c r="DP50" s="49">
        <v>0</v>
      </c>
      <c r="DQ50" s="48">
        <v>0</v>
      </c>
      <c r="DR50" s="49">
        <v>0</v>
      </c>
      <c r="DS50" s="48">
        <v>0</v>
      </c>
      <c r="DT50" s="49">
        <v>0</v>
      </c>
      <c r="DU50" s="48">
        <v>29</v>
      </c>
      <c r="DV50" s="49">
        <v>100</v>
      </c>
      <c r="DW50" s="48">
        <v>29</v>
      </c>
      <c r="DX50" s="121" t="s">
        <v>1498</v>
      </c>
      <c r="DY50" s="121" t="s">
        <v>1498</v>
      </c>
      <c r="DZ50" s="121" t="s">
        <v>1498</v>
      </c>
      <c r="EA50" s="121" t="s">
        <v>1498</v>
      </c>
      <c r="EB50" s="2"/>
      <c r="EC50" s="3"/>
      <c r="ED50" s="3"/>
      <c r="EE50" s="3"/>
      <c r="EF50" s="3"/>
    </row>
    <row r="51" spans="1:136" ht="15" customHeight="1">
      <c r="A51" s="66" t="s">
        <v>268</v>
      </c>
      <c r="B51" s="67" t="s">
        <v>1509</v>
      </c>
      <c r="C51" s="67"/>
      <c r="D51" s="68">
        <v>100</v>
      </c>
      <c r="E51" s="70"/>
      <c r="F51" s="97" t="s">
        <v>507</v>
      </c>
      <c r="G51" s="67"/>
      <c r="H51" s="71" t="s">
        <v>268</v>
      </c>
      <c r="I51" s="72"/>
      <c r="J51" s="72"/>
      <c r="K51" s="71"/>
      <c r="L51" s="75">
        <v>1</v>
      </c>
      <c r="M51" s="76">
        <v>2202.301513671875</v>
      </c>
      <c r="N51" s="76">
        <v>1164.352294921875</v>
      </c>
      <c r="O51" s="77"/>
      <c r="P51" s="78"/>
      <c r="Q51" s="78"/>
      <c r="R51" s="82"/>
      <c r="S51" s="48">
        <v>1</v>
      </c>
      <c r="T51" s="48">
        <v>0</v>
      </c>
      <c r="U51" s="49">
        <v>0</v>
      </c>
      <c r="V51" s="49">
        <v>0.005495</v>
      </c>
      <c r="W51" s="49">
        <v>0.002112</v>
      </c>
      <c r="X51" s="49">
        <v>0.241929</v>
      </c>
      <c r="Y51" s="49">
        <v>0</v>
      </c>
      <c r="Z51" s="49">
        <v>0</v>
      </c>
      <c r="AA51" s="73">
        <v>51</v>
      </c>
      <c r="AB51" s="73"/>
      <c r="AC51" s="74"/>
      <c r="AD51" s="80" t="s">
        <v>377</v>
      </c>
      <c r="AE51" s="96" t="s">
        <v>426</v>
      </c>
      <c r="AF51" s="80"/>
      <c r="AG51" s="96" t="s">
        <v>507</v>
      </c>
      <c r="AH51" s="80" t="s">
        <v>583</v>
      </c>
      <c r="AI51" s="80"/>
      <c r="AJ51" s="80"/>
      <c r="AK51" s="80"/>
      <c r="AL51" s="80"/>
      <c r="AM51" s="80"/>
      <c r="AN51" s="80"/>
      <c r="AO51" s="80" t="s">
        <v>637</v>
      </c>
      <c r="AP51" s="80"/>
      <c r="AQ51" s="80"/>
      <c r="AR51" s="80"/>
      <c r="AS51" s="80" t="s">
        <v>614</v>
      </c>
      <c r="AT51" s="80" t="s">
        <v>614</v>
      </c>
      <c r="AU51" s="80">
        <v>0</v>
      </c>
      <c r="AV51" s="80"/>
      <c r="AW51" s="80"/>
      <c r="AX51" s="80"/>
      <c r="AY51" s="96" t="s">
        <v>714</v>
      </c>
      <c r="AZ51" s="80"/>
      <c r="BA51" s="80"/>
      <c r="BB51" s="80"/>
      <c r="BC51" s="80"/>
      <c r="BD51" s="80"/>
      <c r="BE51" s="80" t="s">
        <v>808</v>
      </c>
      <c r="BF51" s="80"/>
      <c r="BG51" s="80" t="s">
        <v>856</v>
      </c>
      <c r="BH51" s="80">
        <v>9281</v>
      </c>
      <c r="BI51" s="80"/>
      <c r="BJ51" s="80"/>
      <c r="BK51" s="80"/>
      <c r="BL51" s="80"/>
      <c r="BM51" s="80"/>
      <c r="BN51" s="80"/>
      <c r="BO51" s="80"/>
      <c r="BP51" s="80" t="b">
        <v>0</v>
      </c>
      <c r="BQ51" s="80"/>
      <c r="BR51" s="80"/>
      <c r="BS51" s="80"/>
      <c r="BT51" s="80" t="b">
        <v>0</v>
      </c>
      <c r="BU51" s="80" t="b">
        <v>0</v>
      </c>
      <c r="BV51" s="80"/>
      <c r="BW51" s="80" t="b">
        <v>0</v>
      </c>
      <c r="BX51" s="80" t="b">
        <v>1</v>
      </c>
      <c r="BY51" s="96" t="s">
        <v>951</v>
      </c>
      <c r="BZ51" s="80"/>
      <c r="CA51" s="80"/>
      <c r="CB51" s="80"/>
      <c r="CC51" s="80"/>
      <c r="CD51" s="80" t="s">
        <v>1052</v>
      </c>
      <c r="CE51" s="80"/>
      <c r="CF51" s="80">
        <v>0</v>
      </c>
      <c r="CG51" s="80"/>
      <c r="CH51" s="80" t="s">
        <v>1090</v>
      </c>
      <c r="CI51" s="80"/>
      <c r="CJ51" s="80"/>
      <c r="CK51" s="80"/>
      <c r="CL51" s="80"/>
      <c r="CM51" s="80"/>
      <c r="CN51" s="80"/>
      <c r="CO51" s="80"/>
      <c r="CP51" s="80"/>
      <c r="CQ51" s="80"/>
      <c r="CR51" s="80"/>
      <c r="CS51" s="80"/>
      <c r="CT51" s="80"/>
      <c r="CU51" s="80"/>
      <c r="CV51" s="80"/>
      <c r="CW51" s="80"/>
      <c r="CX51" s="80"/>
      <c r="CY51" s="80"/>
      <c r="CZ51" s="80"/>
      <c r="DA51" s="80"/>
      <c r="DB51" s="80"/>
      <c r="DC51" s="80"/>
      <c r="DD51" s="80"/>
      <c r="DE51" s="80" t="s">
        <v>1161</v>
      </c>
      <c r="DF51" s="80"/>
      <c r="DG51" s="80">
        <v>72</v>
      </c>
      <c r="DH51" s="80" t="s">
        <v>268</v>
      </c>
      <c r="DI51" s="80" t="s">
        <v>1179</v>
      </c>
      <c r="DJ51" s="96" t="s">
        <v>1221</v>
      </c>
      <c r="DK51" s="80">
        <v>0</v>
      </c>
      <c r="DL51" s="80"/>
      <c r="DM51" s="80"/>
      <c r="DN51" s="80" t="str">
        <f>REPLACE(INDEX(GroupVertices[Group],MATCH(Vertices[[#This Row],[Vertex]],GroupVertices[Vertex],0)),1,1,"")</f>
        <v>2</v>
      </c>
      <c r="DO51" s="48">
        <v>0</v>
      </c>
      <c r="DP51" s="49">
        <v>0</v>
      </c>
      <c r="DQ51" s="48">
        <v>0</v>
      </c>
      <c r="DR51" s="49">
        <v>0</v>
      </c>
      <c r="DS51" s="48">
        <v>0</v>
      </c>
      <c r="DT51" s="49">
        <v>0</v>
      </c>
      <c r="DU51" s="48">
        <v>12</v>
      </c>
      <c r="DV51" s="49">
        <v>100</v>
      </c>
      <c r="DW51" s="48">
        <v>12</v>
      </c>
      <c r="DX51" s="48"/>
      <c r="DY51" s="48"/>
      <c r="DZ51" s="48"/>
      <c r="EA51" s="48"/>
      <c r="EB51" s="2"/>
      <c r="EC51" s="3"/>
      <c r="ED51" s="3"/>
      <c r="EE51" s="3"/>
      <c r="EF51" s="3"/>
    </row>
    <row r="52" spans="1:136" ht="15" customHeight="1">
      <c r="A52" s="66" t="s">
        <v>269</v>
      </c>
      <c r="B52" s="67" t="s">
        <v>1510</v>
      </c>
      <c r="C52" s="67"/>
      <c r="D52" s="68">
        <v>100</v>
      </c>
      <c r="E52" s="70"/>
      <c r="F52" s="97" t="s">
        <v>508</v>
      </c>
      <c r="G52" s="67"/>
      <c r="H52" s="71" t="s">
        <v>269</v>
      </c>
      <c r="I52" s="72"/>
      <c r="J52" s="72"/>
      <c r="K52" s="50" t="s">
        <v>773</v>
      </c>
      <c r="L52" s="75">
        <v>1</v>
      </c>
      <c r="M52" s="76">
        <v>5010.11474609375</v>
      </c>
      <c r="N52" s="76">
        <v>2237.9794921875</v>
      </c>
      <c r="O52" s="77"/>
      <c r="P52" s="78"/>
      <c r="Q52" s="78"/>
      <c r="R52" s="82"/>
      <c r="S52" s="48">
        <v>2</v>
      </c>
      <c r="T52" s="48">
        <v>0</v>
      </c>
      <c r="U52" s="49">
        <v>0</v>
      </c>
      <c r="V52" s="49">
        <v>0.005917</v>
      </c>
      <c r="W52" s="49">
        <v>0.004226</v>
      </c>
      <c r="X52" s="49">
        <v>0.325379</v>
      </c>
      <c r="Y52" s="49">
        <v>1</v>
      </c>
      <c r="Z52" s="49">
        <v>0</v>
      </c>
      <c r="AA52" s="73">
        <v>52</v>
      </c>
      <c r="AB52" s="73"/>
      <c r="AC52" s="74"/>
      <c r="AD52" s="80" t="s">
        <v>377</v>
      </c>
      <c r="AE52" s="96" t="s">
        <v>427</v>
      </c>
      <c r="AF52" s="80"/>
      <c r="AG52" s="96" t="s">
        <v>508</v>
      </c>
      <c r="AH52" s="80" t="s">
        <v>584</v>
      </c>
      <c r="AI52" s="80"/>
      <c r="AJ52" s="80"/>
      <c r="AK52" s="80"/>
      <c r="AL52" s="80"/>
      <c r="AM52" s="80"/>
      <c r="AN52" s="80"/>
      <c r="AO52" s="80"/>
      <c r="AP52" s="99">
        <v>41563</v>
      </c>
      <c r="AQ52" s="80"/>
      <c r="AR52" s="80"/>
      <c r="AS52" s="80" t="s">
        <v>642</v>
      </c>
      <c r="AT52" s="80" t="s">
        <v>642</v>
      </c>
      <c r="AU52" s="80">
        <v>0</v>
      </c>
      <c r="AV52" s="80"/>
      <c r="AW52" s="80"/>
      <c r="AX52" s="80"/>
      <c r="AY52" s="96" t="s">
        <v>715</v>
      </c>
      <c r="AZ52" s="80"/>
      <c r="BA52" s="80"/>
      <c r="BB52" s="80" t="s">
        <v>773</v>
      </c>
      <c r="BC52" s="80"/>
      <c r="BD52" s="80"/>
      <c r="BE52" s="80" t="s">
        <v>808</v>
      </c>
      <c r="BF52" s="80"/>
      <c r="BG52" s="80" t="s">
        <v>857</v>
      </c>
      <c r="BH52" s="80">
        <v>7663</v>
      </c>
      <c r="BI52" s="80"/>
      <c r="BJ52" s="80"/>
      <c r="BK52" s="80"/>
      <c r="BL52" s="80"/>
      <c r="BM52" s="80"/>
      <c r="BN52" s="80"/>
      <c r="BO52" s="80" t="s">
        <v>899</v>
      </c>
      <c r="BP52" s="80" t="b">
        <v>0</v>
      </c>
      <c r="BQ52" s="80"/>
      <c r="BR52" s="80"/>
      <c r="BS52" s="80"/>
      <c r="BT52" s="80" t="b">
        <v>0</v>
      </c>
      <c r="BU52" s="80" t="b">
        <v>0</v>
      </c>
      <c r="BV52" s="80"/>
      <c r="BW52" s="80" t="b">
        <v>0</v>
      </c>
      <c r="BX52" s="80" t="b">
        <v>0</v>
      </c>
      <c r="BY52" s="96" t="s">
        <v>952</v>
      </c>
      <c r="BZ52" s="80"/>
      <c r="CA52" s="80"/>
      <c r="CB52" s="80"/>
      <c r="CC52" s="80"/>
      <c r="CD52" s="80" t="s">
        <v>1053</v>
      </c>
      <c r="CE52" s="80" t="s">
        <v>1005</v>
      </c>
      <c r="CF52" s="80">
        <v>0</v>
      </c>
      <c r="CG52" s="80"/>
      <c r="CH52" s="80" t="s">
        <v>1090</v>
      </c>
      <c r="CI52" s="80"/>
      <c r="CJ52" s="80"/>
      <c r="CK52" s="80"/>
      <c r="CL52" s="80"/>
      <c r="CM52" s="80"/>
      <c r="CN52" s="80"/>
      <c r="CO52" s="80"/>
      <c r="CP52" s="80"/>
      <c r="CQ52" s="80"/>
      <c r="CR52" s="80"/>
      <c r="CS52" s="80"/>
      <c r="CT52" s="80"/>
      <c r="CU52" s="80"/>
      <c r="CV52" s="80"/>
      <c r="CW52" s="80"/>
      <c r="CX52" s="80"/>
      <c r="CY52" s="80"/>
      <c r="CZ52" s="80" t="s">
        <v>1132</v>
      </c>
      <c r="DA52" s="80"/>
      <c r="DB52" s="80"/>
      <c r="DC52" s="80"/>
      <c r="DD52" s="80" t="s">
        <v>1154</v>
      </c>
      <c r="DE52" s="80" t="s">
        <v>1172</v>
      </c>
      <c r="DF52" s="80"/>
      <c r="DG52" s="80">
        <v>23</v>
      </c>
      <c r="DH52" s="80" t="s">
        <v>269</v>
      </c>
      <c r="DI52" s="80" t="s">
        <v>1178</v>
      </c>
      <c r="DJ52" s="96" t="s">
        <v>1222</v>
      </c>
      <c r="DK52" s="80">
        <v>0</v>
      </c>
      <c r="DL52" s="80"/>
      <c r="DM52" s="80"/>
      <c r="DN52" s="80" t="str">
        <f>REPLACE(INDEX(GroupVertices[Group],MATCH(Vertices[[#This Row],[Vertex]],GroupVertices[Vertex],0)),1,1,"")</f>
        <v>2</v>
      </c>
      <c r="DO52" s="48">
        <v>1</v>
      </c>
      <c r="DP52" s="49">
        <v>3.8461538461538463</v>
      </c>
      <c r="DQ52" s="48">
        <v>3</v>
      </c>
      <c r="DR52" s="49">
        <v>11.538461538461538</v>
      </c>
      <c r="DS52" s="48">
        <v>0</v>
      </c>
      <c r="DT52" s="49">
        <v>0</v>
      </c>
      <c r="DU52" s="48">
        <v>22</v>
      </c>
      <c r="DV52" s="49">
        <v>84.61538461538461</v>
      </c>
      <c r="DW52" s="48">
        <v>26</v>
      </c>
      <c r="DX52" s="48"/>
      <c r="DY52" s="48"/>
      <c r="DZ52" s="48"/>
      <c r="EA52" s="48"/>
      <c r="EB52" s="2"/>
      <c r="EC52" s="3"/>
      <c r="ED52" s="3"/>
      <c r="EE52" s="3"/>
      <c r="EF52" s="3"/>
    </row>
    <row r="53" spans="1:136" ht="15" customHeight="1">
      <c r="A53" s="66" t="s">
        <v>238</v>
      </c>
      <c r="B53" s="67" t="s">
        <v>1508</v>
      </c>
      <c r="C53" s="67"/>
      <c r="D53" s="68">
        <v>100</v>
      </c>
      <c r="E53" s="70"/>
      <c r="F53" s="97" t="s">
        <v>509</v>
      </c>
      <c r="G53" s="67"/>
      <c r="H53" s="71" t="s">
        <v>238</v>
      </c>
      <c r="I53" s="72"/>
      <c r="J53" s="72"/>
      <c r="K53" s="71"/>
      <c r="L53" s="75">
        <v>1</v>
      </c>
      <c r="M53" s="76">
        <v>4260.8154296875</v>
      </c>
      <c r="N53" s="76">
        <v>3961.504638671875</v>
      </c>
      <c r="O53" s="77"/>
      <c r="P53" s="78"/>
      <c r="Q53" s="78"/>
      <c r="R53" s="82"/>
      <c r="S53" s="48">
        <v>3</v>
      </c>
      <c r="T53" s="48">
        <v>1</v>
      </c>
      <c r="U53" s="49">
        <v>0</v>
      </c>
      <c r="V53" s="49">
        <v>0.005988</v>
      </c>
      <c r="W53" s="49">
        <v>0.007441</v>
      </c>
      <c r="X53" s="49">
        <v>0.464427</v>
      </c>
      <c r="Y53" s="49">
        <v>0.75</v>
      </c>
      <c r="Z53" s="49">
        <v>0</v>
      </c>
      <c r="AA53" s="73">
        <v>53</v>
      </c>
      <c r="AB53" s="73"/>
      <c r="AC53" s="74"/>
      <c r="AD53" s="80" t="s">
        <v>377</v>
      </c>
      <c r="AE53" s="96" t="s">
        <v>428</v>
      </c>
      <c r="AF53" s="80"/>
      <c r="AG53" s="96" t="s">
        <v>509</v>
      </c>
      <c r="AH53" s="80" t="s">
        <v>585</v>
      </c>
      <c r="AI53" s="80" t="s">
        <v>618</v>
      </c>
      <c r="AJ53" s="80"/>
      <c r="AK53" s="80"/>
      <c r="AL53" s="80"/>
      <c r="AM53" s="80"/>
      <c r="AN53" s="80"/>
      <c r="AO53" s="80" t="s">
        <v>638</v>
      </c>
      <c r="AP53" s="80"/>
      <c r="AQ53" s="80"/>
      <c r="AR53" s="80"/>
      <c r="AS53" s="80" t="s">
        <v>652</v>
      </c>
      <c r="AT53" s="80" t="s">
        <v>652</v>
      </c>
      <c r="AU53" s="80">
        <v>0</v>
      </c>
      <c r="AV53" s="80"/>
      <c r="AW53" s="80"/>
      <c r="AX53" s="80"/>
      <c r="AY53" s="96" t="s">
        <v>716</v>
      </c>
      <c r="AZ53" s="80"/>
      <c r="BA53" s="80"/>
      <c r="BB53" s="80"/>
      <c r="BC53" s="80"/>
      <c r="BD53" s="80"/>
      <c r="BE53" s="80" t="s">
        <v>808</v>
      </c>
      <c r="BF53" s="80"/>
      <c r="BG53" s="80" t="s">
        <v>858</v>
      </c>
      <c r="BH53" s="80">
        <v>4009</v>
      </c>
      <c r="BI53" s="80"/>
      <c r="BJ53" s="80"/>
      <c r="BK53" s="80"/>
      <c r="BL53" s="80"/>
      <c r="BM53" s="80"/>
      <c r="BN53" s="80"/>
      <c r="BO53" s="80"/>
      <c r="BP53" s="80" t="b">
        <v>0</v>
      </c>
      <c r="BQ53" s="80"/>
      <c r="BR53" s="80"/>
      <c r="BS53" s="80"/>
      <c r="BT53" s="80" t="b">
        <v>0</v>
      </c>
      <c r="BU53" s="80" t="b">
        <v>0</v>
      </c>
      <c r="BV53" s="80"/>
      <c r="BW53" s="80" t="b">
        <v>0</v>
      </c>
      <c r="BX53" s="80" t="b">
        <v>0</v>
      </c>
      <c r="BY53" s="96" t="s">
        <v>953</v>
      </c>
      <c r="BZ53" s="80"/>
      <c r="CA53" s="80"/>
      <c r="CB53" s="80"/>
      <c r="CC53" s="80"/>
      <c r="CD53" s="80" t="s">
        <v>1054</v>
      </c>
      <c r="CE53" s="80"/>
      <c r="CF53" s="80">
        <v>0</v>
      </c>
      <c r="CG53" s="80"/>
      <c r="CH53" s="80" t="s">
        <v>1090</v>
      </c>
      <c r="CI53" s="80"/>
      <c r="CJ53" s="80" t="s">
        <v>1097</v>
      </c>
      <c r="CK53" s="80" t="s">
        <v>1102</v>
      </c>
      <c r="CL53" s="80"/>
      <c r="CM53" s="80"/>
      <c r="CN53" s="80"/>
      <c r="CO53" s="80"/>
      <c r="CP53" s="80"/>
      <c r="CQ53" s="80"/>
      <c r="CR53" s="80"/>
      <c r="CS53" s="80"/>
      <c r="CT53" s="80"/>
      <c r="CU53" s="80"/>
      <c r="CV53" s="80"/>
      <c r="CW53" s="80"/>
      <c r="CX53" s="80"/>
      <c r="CY53" s="80"/>
      <c r="CZ53" s="80"/>
      <c r="DA53" s="80"/>
      <c r="DB53" s="80"/>
      <c r="DC53" s="80"/>
      <c r="DD53" s="80"/>
      <c r="DE53" s="80" t="s">
        <v>1161</v>
      </c>
      <c r="DF53" s="80"/>
      <c r="DG53" s="80">
        <v>7</v>
      </c>
      <c r="DH53" s="80" t="s">
        <v>238</v>
      </c>
      <c r="DI53" s="80" t="s">
        <v>1178</v>
      </c>
      <c r="DJ53" s="96" t="s">
        <v>1222</v>
      </c>
      <c r="DK53" s="80">
        <v>0</v>
      </c>
      <c r="DL53" s="80"/>
      <c r="DM53" s="80"/>
      <c r="DN53" s="80" t="str">
        <f>REPLACE(INDEX(GroupVertices[Group],MATCH(Vertices[[#This Row],[Vertex]],GroupVertices[Vertex],0)),1,1,"")</f>
        <v>2</v>
      </c>
      <c r="DO53" s="48">
        <v>1</v>
      </c>
      <c r="DP53" s="49">
        <v>5.555555555555555</v>
      </c>
      <c r="DQ53" s="48">
        <v>1</v>
      </c>
      <c r="DR53" s="49">
        <v>5.555555555555555</v>
      </c>
      <c r="DS53" s="48">
        <v>0</v>
      </c>
      <c r="DT53" s="49">
        <v>0</v>
      </c>
      <c r="DU53" s="48">
        <v>16</v>
      </c>
      <c r="DV53" s="49">
        <v>88.88888888888889</v>
      </c>
      <c r="DW53" s="48">
        <v>18</v>
      </c>
      <c r="DX53" s="121" t="s">
        <v>1498</v>
      </c>
      <c r="DY53" s="121" t="s">
        <v>1498</v>
      </c>
      <c r="DZ53" s="121" t="s">
        <v>1498</v>
      </c>
      <c r="EA53" s="121" t="s">
        <v>1498</v>
      </c>
      <c r="EB53" s="2"/>
      <c r="EC53" s="3"/>
      <c r="ED53" s="3"/>
      <c r="EE53" s="3"/>
      <c r="EF53" s="3"/>
    </row>
    <row r="54" spans="1:136" ht="15" customHeight="1">
      <c r="A54" s="66" t="s">
        <v>270</v>
      </c>
      <c r="B54" s="67" t="s">
        <v>1509</v>
      </c>
      <c r="C54" s="67"/>
      <c r="D54" s="68">
        <v>100</v>
      </c>
      <c r="E54" s="70"/>
      <c r="F54" s="97" t="s">
        <v>510</v>
      </c>
      <c r="G54" s="67"/>
      <c r="H54" s="71" t="s">
        <v>270</v>
      </c>
      <c r="I54" s="72"/>
      <c r="J54" s="72"/>
      <c r="K54" s="71"/>
      <c r="L54" s="75">
        <v>1</v>
      </c>
      <c r="M54" s="76">
        <v>1253.69140625</v>
      </c>
      <c r="N54" s="76">
        <v>4197.93408203125</v>
      </c>
      <c r="O54" s="77"/>
      <c r="P54" s="78"/>
      <c r="Q54" s="78"/>
      <c r="R54" s="82"/>
      <c r="S54" s="48">
        <v>1</v>
      </c>
      <c r="T54" s="48">
        <v>0</v>
      </c>
      <c r="U54" s="49">
        <v>0</v>
      </c>
      <c r="V54" s="49">
        <v>0.005495</v>
      </c>
      <c r="W54" s="49">
        <v>0.002112</v>
      </c>
      <c r="X54" s="49">
        <v>0.241929</v>
      </c>
      <c r="Y54" s="49">
        <v>0</v>
      </c>
      <c r="Z54" s="49">
        <v>0</v>
      </c>
      <c r="AA54" s="73">
        <v>54</v>
      </c>
      <c r="AB54" s="73"/>
      <c r="AC54" s="74"/>
      <c r="AD54" s="80" t="s">
        <v>377</v>
      </c>
      <c r="AE54" s="96" t="s">
        <v>429</v>
      </c>
      <c r="AF54" s="80"/>
      <c r="AG54" s="96" t="s">
        <v>510</v>
      </c>
      <c r="AH54" s="80" t="s">
        <v>586</v>
      </c>
      <c r="AI54" s="80"/>
      <c r="AJ54" s="80"/>
      <c r="AK54" s="80"/>
      <c r="AL54" s="80"/>
      <c r="AM54" s="80"/>
      <c r="AN54" s="80"/>
      <c r="AO54" s="80"/>
      <c r="AP54" s="80"/>
      <c r="AQ54" s="80"/>
      <c r="AR54" s="80"/>
      <c r="AS54" s="80" t="s">
        <v>650</v>
      </c>
      <c r="AT54" s="80" t="s">
        <v>650</v>
      </c>
      <c r="AU54" s="80">
        <v>0</v>
      </c>
      <c r="AV54" s="80"/>
      <c r="AW54" s="80"/>
      <c r="AX54" s="80"/>
      <c r="AY54" s="96" t="s">
        <v>717</v>
      </c>
      <c r="AZ54" s="80"/>
      <c r="BA54" s="80"/>
      <c r="BB54" s="80"/>
      <c r="BC54" s="80"/>
      <c r="BD54" s="80"/>
      <c r="BE54" s="80" t="s">
        <v>808</v>
      </c>
      <c r="BF54" s="80"/>
      <c r="BG54" s="80" t="s">
        <v>859</v>
      </c>
      <c r="BH54" s="80">
        <v>1086</v>
      </c>
      <c r="BI54" s="80"/>
      <c r="BJ54" s="80"/>
      <c r="BK54" s="80"/>
      <c r="BL54" s="80"/>
      <c r="BM54" s="80"/>
      <c r="BN54" s="80"/>
      <c r="BO54" s="80"/>
      <c r="BP54" s="80" t="b">
        <v>0</v>
      </c>
      <c r="BQ54" s="80"/>
      <c r="BR54" s="80"/>
      <c r="BS54" s="80"/>
      <c r="BT54" s="80" t="b">
        <v>0</v>
      </c>
      <c r="BU54" s="80" t="b">
        <v>0</v>
      </c>
      <c r="BV54" s="80"/>
      <c r="BW54" s="80" t="b">
        <v>0</v>
      </c>
      <c r="BX54" s="80" t="b">
        <v>0</v>
      </c>
      <c r="BY54" s="96" t="s">
        <v>954</v>
      </c>
      <c r="BZ54" s="80"/>
      <c r="CA54" s="80"/>
      <c r="CB54" s="80"/>
      <c r="CC54" s="80"/>
      <c r="CD54" s="80" t="s">
        <v>1055</v>
      </c>
      <c r="CE54" s="80"/>
      <c r="CF54" s="80">
        <v>0</v>
      </c>
      <c r="CG54" s="80"/>
      <c r="CH54" s="80" t="s">
        <v>1090</v>
      </c>
      <c r="CI54" s="80"/>
      <c r="CJ54" s="80"/>
      <c r="CK54" s="80"/>
      <c r="CL54" s="80"/>
      <c r="CM54" s="80"/>
      <c r="CN54" s="80"/>
      <c r="CO54" s="80"/>
      <c r="CP54" s="80"/>
      <c r="CQ54" s="80"/>
      <c r="CR54" s="80"/>
      <c r="CS54" s="80"/>
      <c r="CT54" s="80"/>
      <c r="CU54" s="80"/>
      <c r="CV54" s="80"/>
      <c r="CW54" s="80"/>
      <c r="CX54" s="80"/>
      <c r="CY54" s="80"/>
      <c r="CZ54" s="80"/>
      <c r="DA54" s="80"/>
      <c r="DB54" s="80"/>
      <c r="DC54" s="80"/>
      <c r="DD54" s="80"/>
      <c r="DE54" s="80" t="s">
        <v>1161</v>
      </c>
      <c r="DF54" s="80"/>
      <c r="DG54" s="80">
        <v>7</v>
      </c>
      <c r="DH54" s="80" t="s">
        <v>270</v>
      </c>
      <c r="DI54" s="80" t="s">
        <v>1178</v>
      </c>
      <c r="DJ54" s="96" t="s">
        <v>1223</v>
      </c>
      <c r="DK54" s="80">
        <v>0</v>
      </c>
      <c r="DL54" s="80"/>
      <c r="DM54" s="80"/>
      <c r="DN54" s="80" t="str">
        <f>REPLACE(INDEX(GroupVertices[Group],MATCH(Vertices[[#This Row],[Vertex]],GroupVertices[Vertex],0)),1,1,"")</f>
        <v>2</v>
      </c>
      <c r="DO54" s="48">
        <v>0</v>
      </c>
      <c r="DP54" s="49">
        <v>0</v>
      </c>
      <c r="DQ54" s="48">
        <v>0</v>
      </c>
      <c r="DR54" s="49">
        <v>0</v>
      </c>
      <c r="DS54" s="48">
        <v>0</v>
      </c>
      <c r="DT54" s="49">
        <v>0</v>
      </c>
      <c r="DU54" s="48">
        <v>25</v>
      </c>
      <c r="DV54" s="49">
        <v>100</v>
      </c>
      <c r="DW54" s="48">
        <v>25</v>
      </c>
      <c r="DX54" s="48"/>
      <c r="DY54" s="48"/>
      <c r="DZ54" s="48"/>
      <c r="EA54" s="48"/>
      <c r="EB54" s="2"/>
      <c r="EC54" s="3"/>
      <c r="ED54" s="3"/>
      <c r="EE54" s="3"/>
      <c r="EF54" s="3"/>
    </row>
    <row r="55" spans="1:136" ht="15" customHeight="1">
      <c r="A55" s="66" t="s">
        <v>239</v>
      </c>
      <c r="B55" s="67" t="s">
        <v>1510</v>
      </c>
      <c r="C55" s="67"/>
      <c r="D55" s="68">
        <v>100</v>
      </c>
      <c r="E55" s="70"/>
      <c r="F55" s="97" t="s">
        <v>511</v>
      </c>
      <c r="G55" s="67"/>
      <c r="H55" s="71" t="s">
        <v>239</v>
      </c>
      <c r="I55" s="72"/>
      <c r="J55" s="72"/>
      <c r="K55" s="50" t="s">
        <v>774</v>
      </c>
      <c r="L55" s="75">
        <v>1</v>
      </c>
      <c r="M55" s="76">
        <v>5010.11474609375</v>
      </c>
      <c r="N55" s="76">
        <v>8766.830078125</v>
      </c>
      <c r="O55" s="77"/>
      <c r="P55" s="78"/>
      <c r="Q55" s="78"/>
      <c r="R55" s="82"/>
      <c r="S55" s="48">
        <v>2</v>
      </c>
      <c r="T55" s="48">
        <v>2</v>
      </c>
      <c r="U55" s="49">
        <v>0</v>
      </c>
      <c r="V55" s="49">
        <v>0.005618</v>
      </c>
      <c r="W55" s="49">
        <v>0.006386</v>
      </c>
      <c r="X55" s="49">
        <v>0.452361</v>
      </c>
      <c r="Y55" s="49">
        <v>0.5833333333333334</v>
      </c>
      <c r="Z55" s="49">
        <v>0</v>
      </c>
      <c r="AA55" s="73">
        <v>55</v>
      </c>
      <c r="AB55" s="73"/>
      <c r="AC55" s="74"/>
      <c r="AD55" s="80" t="s">
        <v>377</v>
      </c>
      <c r="AE55" s="96" t="s">
        <v>430</v>
      </c>
      <c r="AF55" s="80"/>
      <c r="AG55" s="96" t="s">
        <v>511</v>
      </c>
      <c r="AH55" s="80" t="s">
        <v>587</v>
      </c>
      <c r="AI55" s="80"/>
      <c r="AJ55" s="80"/>
      <c r="AK55" s="80"/>
      <c r="AL55" s="80" t="s">
        <v>627</v>
      </c>
      <c r="AM55" s="80"/>
      <c r="AN55" s="80"/>
      <c r="AO55" s="80" t="s">
        <v>639</v>
      </c>
      <c r="AP55" s="80"/>
      <c r="AQ55" s="80"/>
      <c r="AR55" s="80"/>
      <c r="AS55" s="80" t="s">
        <v>655</v>
      </c>
      <c r="AT55" s="80" t="s">
        <v>655</v>
      </c>
      <c r="AU55" s="80">
        <v>0</v>
      </c>
      <c r="AV55" s="80"/>
      <c r="AW55" s="80"/>
      <c r="AX55" s="80"/>
      <c r="AY55" s="96" t="s">
        <v>718</v>
      </c>
      <c r="AZ55" s="80"/>
      <c r="BA55" s="80"/>
      <c r="BB55" s="80" t="s">
        <v>774</v>
      </c>
      <c r="BC55" s="80"/>
      <c r="BD55" s="80"/>
      <c r="BE55" s="80" t="s">
        <v>808</v>
      </c>
      <c r="BF55" s="80"/>
      <c r="BG55" s="80" t="s">
        <v>860</v>
      </c>
      <c r="BH55" s="80">
        <v>3394</v>
      </c>
      <c r="BI55" s="80"/>
      <c r="BJ55" s="80"/>
      <c r="BK55" s="80"/>
      <c r="BL55" s="80"/>
      <c r="BM55" s="80"/>
      <c r="BN55" s="80"/>
      <c r="BO55" s="80"/>
      <c r="BP55" s="80" t="b">
        <v>0</v>
      </c>
      <c r="BQ55" s="80"/>
      <c r="BR55" s="80"/>
      <c r="BS55" s="80"/>
      <c r="BT55" s="80" t="b">
        <v>1</v>
      </c>
      <c r="BU55" s="80" t="b">
        <v>0</v>
      </c>
      <c r="BV55" s="80"/>
      <c r="BW55" s="80" t="b">
        <v>0</v>
      </c>
      <c r="BX55" s="80" t="b">
        <v>0</v>
      </c>
      <c r="BY55" s="96" t="s">
        <v>955</v>
      </c>
      <c r="BZ55" s="80"/>
      <c r="CA55" s="80"/>
      <c r="CB55" s="80"/>
      <c r="CC55" s="80"/>
      <c r="CD55" s="80" t="s">
        <v>1056</v>
      </c>
      <c r="CE55" s="80"/>
      <c r="CF55" s="80">
        <v>5</v>
      </c>
      <c r="CG55" s="80"/>
      <c r="CH55" s="80" t="s">
        <v>1090</v>
      </c>
      <c r="CI55" s="80"/>
      <c r="CJ55" s="80"/>
      <c r="CK55" s="80"/>
      <c r="CL55" s="80"/>
      <c r="CM55" s="80"/>
      <c r="CN55" s="80" t="s">
        <v>1111</v>
      </c>
      <c r="CO55" s="80"/>
      <c r="CP55" s="80"/>
      <c r="CQ55" s="80"/>
      <c r="CR55" s="80"/>
      <c r="CS55" s="80"/>
      <c r="CT55" s="80"/>
      <c r="CU55" s="80">
        <v>13</v>
      </c>
      <c r="CV55" s="80"/>
      <c r="CW55" s="80"/>
      <c r="CX55" s="80"/>
      <c r="CY55" s="80"/>
      <c r="CZ55" s="80"/>
      <c r="DA55" s="80"/>
      <c r="DB55" s="80"/>
      <c r="DC55" s="80"/>
      <c r="DD55" s="80"/>
      <c r="DE55" s="80" t="s">
        <v>1161</v>
      </c>
      <c r="DF55" s="80"/>
      <c r="DG55" s="80">
        <v>24</v>
      </c>
      <c r="DH55" s="80" t="s">
        <v>239</v>
      </c>
      <c r="DI55" s="80" t="s">
        <v>1178</v>
      </c>
      <c r="DJ55" s="96" t="s">
        <v>1224</v>
      </c>
      <c r="DK55" s="80">
        <v>0</v>
      </c>
      <c r="DL55" s="80"/>
      <c r="DM55" s="80"/>
      <c r="DN55" s="80" t="str">
        <f>REPLACE(INDEX(GroupVertices[Group],MATCH(Vertices[[#This Row],[Vertex]],GroupVertices[Vertex],0)),1,1,"")</f>
        <v>1</v>
      </c>
      <c r="DO55" s="48">
        <v>0</v>
      </c>
      <c r="DP55" s="49">
        <v>0</v>
      </c>
      <c r="DQ55" s="48">
        <v>0</v>
      </c>
      <c r="DR55" s="49">
        <v>0</v>
      </c>
      <c r="DS55" s="48">
        <v>0</v>
      </c>
      <c r="DT55" s="49">
        <v>0</v>
      </c>
      <c r="DU55" s="48">
        <v>25</v>
      </c>
      <c r="DV55" s="49">
        <v>100</v>
      </c>
      <c r="DW55" s="48">
        <v>25</v>
      </c>
      <c r="DX55" s="121" t="s">
        <v>1498</v>
      </c>
      <c r="DY55" s="121" t="s">
        <v>1498</v>
      </c>
      <c r="DZ55" s="121" t="s">
        <v>1498</v>
      </c>
      <c r="EA55" s="121" t="s">
        <v>1498</v>
      </c>
      <c r="EB55" s="2"/>
      <c r="EC55" s="3"/>
      <c r="ED55" s="3"/>
      <c r="EE55" s="3"/>
      <c r="EF55" s="3"/>
    </row>
    <row r="56" spans="1:136" ht="15" customHeight="1">
      <c r="A56" s="66" t="s">
        <v>240</v>
      </c>
      <c r="B56" s="67" t="s">
        <v>1511</v>
      </c>
      <c r="C56" s="67"/>
      <c r="D56" s="68">
        <v>100</v>
      </c>
      <c r="E56" s="70"/>
      <c r="F56" s="97" t="s">
        <v>512</v>
      </c>
      <c r="G56" s="67"/>
      <c r="H56" s="71" t="s">
        <v>240</v>
      </c>
      <c r="I56" s="72"/>
      <c r="J56" s="72"/>
      <c r="K56" s="71"/>
      <c r="L56" s="75">
        <v>1</v>
      </c>
      <c r="M56" s="76">
        <v>926.0999145507812</v>
      </c>
      <c r="N56" s="76">
        <v>6187.7021484375</v>
      </c>
      <c r="O56" s="77"/>
      <c r="P56" s="78"/>
      <c r="Q56" s="78"/>
      <c r="R56" s="82"/>
      <c r="S56" s="48">
        <v>5</v>
      </c>
      <c r="T56" s="48">
        <v>1</v>
      </c>
      <c r="U56" s="49">
        <v>0</v>
      </c>
      <c r="V56" s="49">
        <v>0.006061</v>
      </c>
      <c r="W56" s="49">
        <v>0.01095</v>
      </c>
      <c r="X56" s="49">
        <v>0.597897</v>
      </c>
      <c r="Y56" s="49">
        <v>0.7333333333333333</v>
      </c>
      <c r="Z56" s="49">
        <v>0</v>
      </c>
      <c r="AA56" s="73">
        <v>56</v>
      </c>
      <c r="AB56" s="73"/>
      <c r="AC56" s="74"/>
      <c r="AD56" s="80" t="s">
        <v>377</v>
      </c>
      <c r="AE56" s="96" t="s">
        <v>431</v>
      </c>
      <c r="AF56" s="80"/>
      <c r="AG56" s="96" t="s">
        <v>512</v>
      </c>
      <c r="AH56" s="80" t="s">
        <v>588</v>
      </c>
      <c r="AI56" s="80" t="s">
        <v>619</v>
      </c>
      <c r="AJ56" s="80"/>
      <c r="AK56" s="80"/>
      <c r="AL56" s="80"/>
      <c r="AM56" s="80"/>
      <c r="AN56" s="80"/>
      <c r="AO56" s="80" t="s">
        <v>640</v>
      </c>
      <c r="AP56" s="80"/>
      <c r="AQ56" s="80"/>
      <c r="AR56" s="80"/>
      <c r="AS56" s="80" t="s">
        <v>652</v>
      </c>
      <c r="AT56" s="80" t="s">
        <v>652</v>
      </c>
      <c r="AU56" s="80">
        <v>0</v>
      </c>
      <c r="AV56" s="80"/>
      <c r="AW56" s="80"/>
      <c r="AX56" s="80"/>
      <c r="AY56" s="96" t="s">
        <v>719</v>
      </c>
      <c r="AZ56" s="80"/>
      <c r="BA56" s="80"/>
      <c r="BB56" s="80"/>
      <c r="BC56" s="80"/>
      <c r="BD56" s="80" t="s">
        <v>803</v>
      </c>
      <c r="BE56" s="80" t="s">
        <v>808</v>
      </c>
      <c r="BF56" s="80"/>
      <c r="BG56" s="80" t="s">
        <v>861</v>
      </c>
      <c r="BH56" s="80">
        <v>1374</v>
      </c>
      <c r="BI56" s="80"/>
      <c r="BJ56" s="80"/>
      <c r="BK56" s="80"/>
      <c r="BL56" s="80"/>
      <c r="BM56" s="80"/>
      <c r="BN56" s="80"/>
      <c r="BO56" s="80"/>
      <c r="BP56" s="80" t="b">
        <v>0</v>
      </c>
      <c r="BQ56" s="80"/>
      <c r="BR56" s="80"/>
      <c r="BS56" s="80"/>
      <c r="BT56" s="80" t="b">
        <v>0</v>
      </c>
      <c r="BU56" s="80" t="b">
        <v>0</v>
      </c>
      <c r="BV56" s="80"/>
      <c r="BW56" s="80" t="b">
        <v>0</v>
      </c>
      <c r="BX56" s="80" t="b">
        <v>0</v>
      </c>
      <c r="BY56" s="96" t="s">
        <v>956</v>
      </c>
      <c r="BZ56" s="80" t="s">
        <v>994</v>
      </c>
      <c r="CA56" s="80"/>
      <c r="CB56" s="80"/>
      <c r="CC56" s="80"/>
      <c r="CD56" s="80" t="s">
        <v>1057</v>
      </c>
      <c r="CE56" s="80"/>
      <c r="CF56" s="80">
        <v>0</v>
      </c>
      <c r="CG56" s="80"/>
      <c r="CH56" s="80" t="s">
        <v>1090</v>
      </c>
      <c r="CI56" s="80"/>
      <c r="CJ56" s="80" t="s">
        <v>1098</v>
      </c>
      <c r="CK56" s="80"/>
      <c r="CL56" s="80"/>
      <c r="CM56" s="80"/>
      <c r="CN56" s="80"/>
      <c r="CO56" s="80"/>
      <c r="CP56" s="80"/>
      <c r="CQ56" s="80"/>
      <c r="CR56" s="80"/>
      <c r="CS56" s="80"/>
      <c r="CT56" s="80"/>
      <c r="CU56" s="80"/>
      <c r="CV56" s="80"/>
      <c r="CW56" s="80"/>
      <c r="CX56" s="80"/>
      <c r="CY56" s="80"/>
      <c r="CZ56" s="80"/>
      <c r="DA56" s="80"/>
      <c r="DB56" s="80"/>
      <c r="DC56" s="80" t="s">
        <v>1144</v>
      </c>
      <c r="DD56" s="80"/>
      <c r="DE56" s="80" t="s">
        <v>1161</v>
      </c>
      <c r="DF56" s="80"/>
      <c r="DG56" s="80">
        <v>72</v>
      </c>
      <c r="DH56" s="80" t="s">
        <v>240</v>
      </c>
      <c r="DI56" s="80" t="s">
        <v>1178</v>
      </c>
      <c r="DJ56" s="96" t="s">
        <v>1225</v>
      </c>
      <c r="DK56" s="80">
        <v>0</v>
      </c>
      <c r="DL56" s="80"/>
      <c r="DM56" s="80"/>
      <c r="DN56" s="80" t="str">
        <f>REPLACE(INDEX(GroupVertices[Group],MATCH(Vertices[[#This Row],[Vertex]],GroupVertices[Vertex],0)),1,1,"")</f>
        <v>1</v>
      </c>
      <c r="DO56" s="48">
        <v>0</v>
      </c>
      <c r="DP56" s="49">
        <v>0</v>
      </c>
      <c r="DQ56" s="48">
        <v>0</v>
      </c>
      <c r="DR56" s="49">
        <v>0</v>
      </c>
      <c r="DS56" s="48">
        <v>0</v>
      </c>
      <c r="DT56" s="49">
        <v>0</v>
      </c>
      <c r="DU56" s="48">
        <v>20</v>
      </c>
      <c r="DV56" s="49">
        <v>100</v>
      </c>
      <c r="DW56" s="48">
        <v>20</v>
      </c>
      <c r="DX56" s="121" t="s">
        <v>1498</v>
      </c>
      <c r="DY56" s="121" t="s">
        <v>1498</v>
      </c>
      <c r="DZ56" s="121" t="s">
        <v>1498</v>
      </c>
      <c r="EA56" s="121" t="s">
        <v>1498</v>
      </c>
      <c r="EB56" s="2"/>
      <c r="EC56" s="3"/>
      <c r="ED56" s="3"/>
      <c r="EE56" s="3"/>
      <c r="EF56" s="3"/>
    </row>
    <row r="57" spans="1:136" ht="15" customHeight="1">
      <c r="A57" s="66" t="s">
        <v>242</v>
      </c>
      <c r="B57" s="67" t="s">
        <v>1508</v>
      </c>
      <c r="C57" s="67"/>
      <c r="D57" s="68">
        <v>100</v>
      </c>
      <c r="E57" s="70"/>
      <c r="F57" s="97" t="s">
        <v>513</v>
      </c>
      <c r="G57" s="67"/>
      <c r="H57" s="71" t="s">
        <v>242</v>
      </c>
      <c r="I57" s="72"/>
      <c r="J57" s="72"/>
      <c r="K57" s="50" t="s">
        <v>775</v>
      </c>
      <c r="L57" s="75">
        <v>1</v>
      </c>
      <c r="M57" s="76">
        <v>838.1080322265625</v>
      </c>
      <c r="N57" s="76">
        <v>828.0143432617188</v>
      </c>
      <c r="O57" s="77"/>
      <c r="P57" s="78"/>
      <c r="Q57" s="78"/>
      <c r="R57" s="82"/>
      <c r="S57" s="48">
        <v>3</v>
      </c>
      <c r="T57" s="48">
        <v>4</v>
      </c>
      <c r="U57" s="49">
        <v>0</v>
      </c>
      <c r="V57" s="49">
        <v>0.005988</v>
      </c>
      <c r="W57" s="49">
        <v>0.007124</v>
      </c>
      <c r="X57" s="49">
        <v>0.462329</v>
      </c>
      <c r="Y57" s="49">
        <v>0.75</v>
      </c>
      <c r="Z57" s="49">
        <v>0.75</v>
      </c>
      <c r="AA57" s="73">
        <v>57</v>
      </c>
      <c r="AB57" s="73"/>
      <c r="AC57" s="74"/>
      <c r="AD57" s="80" t="s">
        <v>377</v>
      </c>
      <c r="AE57" s="96" t="s">
        <v>432</v>
      </c>
      <c r="AF57" s="80"/>
      <c r="AG57" s="96" t="s">
        <v>513</v>
      </c>
      <c r="AH57" s="80" t="s">
        <v>589</v>
      </c>
      <c r="AI57" s="80"/>
      <c r="AJ57" s="80"/>
      <c r="AK57" s="80"/>
      <c r="AL57" s="80"/>
      <c r="AM57" s="80"/>
      <c r="AN57" s="80"/>
      <c r="AO57" s="80"/>
      <c r="AP57" s="99">
        <v>40136</v>
      </c>
      <c r="AQ57" s="80"/>
      <c r="AR57" s="80"/>
      <c r="AS57" s="80" t="s">
        <v>642</v>
      </c>
      <c r="AT57" s="80" t="s">
        <v>642</v>
      </c>
      <c r="AU57" s="80">
        <v>0</v>
      </c>
      <c r="AV57" s="80"/>
      <c r="AW57" s="80"/>
      <c r="AX57" s="80"/>
      <c r="AY57" s="96" t="s">
        <v>720</v>
      </c>
      <c r="AZ57" s="80"/>
      <c r="BA57" s="80"/>
      <c r="BB57" s="80" t="s">
        <v>775</v>
      </c>
      <c r="BC57" s="80"/>
      <c r="BD57" s="80"/>
      <c r="BE57" s="80" t="s">
        <v>808</v>
      </c>
      <c r="BF57" s="80"/>
      <c r="BG57" s="80" t="s">
        <v>834</v>
      </c>
      <c r="BH57" s="80">
        <v>39684</v>
      </c>
      <c r="BI57" s="80"/>
      <c r="BJ57" s="80"/>
      <c r="BK57" s="80"/>
      <c r="BL57" s="80"/>
      <c r="BM57" s="80"/>
      <c r="BN57" s="80"/>
      <c r="BO57" s="80" t="s">
        <v>900</v>
      </c>
      <c r="BP57" s="80" t="b">
        <v>0</v>
      </c>
      <c r="BQ57" s="80"/>
      <c r="BR57" s="80"/>
      <c r="BS57" s="80"/>
      <c r="BT57" s="80" t="b">
        <v>0</v>
      </c>
      <c r="BU57" s="80" t="b">
        <v>0</v>
      </c>
      <c r="BV57" s="80"/>
      <c r="BW57" s="80" t="b">
        <v>0</v>
      </c>
      <c r="BX57" s="80" t="b">
        <v>0</v>
      </c>
      <c r="BY57" s="96" t="s">
        <v>957</v>
      </c>
      <c r="BZ57" s="80"/>
      <c r="CA57" s="80"/>
      <c r="CB57" s="80"/>
      <c r="CC57" s="80"/>
      <c r="CD57" s="80" t="s">
        <v>1058</v>
      </c>
      <c r="CE57" s="80" t="s">
        <v>1020</v>
      </c>
      <c r="CF57" s="80">
        <v>0</v>
      </c>
      <c r="CG57" s="80"/>
      <c r="CH57" s="80" t="s">
        <v>1090</v>
      </c>
      <c r="CI57" s="80"/>
      <c r="CJ57" s="80"/>
      <c r="CK57" s="80"/>
      <c r="CL57" s="80"/>
      <c r="CM57" s="80"/>
      <c r="CN57" s="80"/>
      <c r="CO57" s="80"/>
      <c r="CP57" s="80"/>
      <c r="CQ57" s="80"/>
      <c r="CR57" s="80"/>
      <c r="CS57" s="80"/>
      <c r="CT57" s="80"/>
      <c r="CU57" s="80"/>
      <c r="CV57" s="80"/>
      <c r="CW57" s="80"/>
      <c r="CX57" s="80"/>
      <c r="CY57" s="80"/>
      <c r="CZ57" s="80" t="s">
        <v>1133</v>
      </c>
      <c r="DA57" s="80"/>
      <c r="DB57" s="80" t="s">
        <v>1137</v>
      </c>
      <c r="DC57" s="80"/>
      <c r="DD57" s="80" t="s">
        <v>1155</v>
      </c>
      <c r="DE57" s="80" t="s">
        <v>1173</v>
      </c>
      <c r="DF57" s="80"/>
      <c r="DG57" s="80">
        <v>20</v>
      </c>
      <c r="DH57" s="80" t="s">
        <v>242</v>
      </c>
      <c r="DI57" s="80" t="s">
        <v>1178</v>
      </c>
      <c r="DJ57" s="96" t="s">
        <v>1226</v>
      </c>
      <c r="DK57" s="80">
        <v>0</v>
      </c>
      <c r="DL57" s="80"/>
      <c r="DM57" s="80"/>
      <c r="DN57" s="80" t="str">
        <f>REPLACE(INDEX(GroupVertices[Group],MATCH(Vertices[[#This Row],[Vertex]],GroupVertices[Vertex],0)),1,1,"")</f>
        <v>2</v>
      </c>
      <c r="DO57" s="48">
        <v>0</v>
      </c>
      <c r="DP57" s="49">
        <v>0</v>
      </c>
      <c r="DQ57" s="48">
        <v>0</v>
      </c>
      <c r="DR57" s="49">
        <v>0</v>
      </c>
      <c r="DS57" s="48">
        <v>0</v>
      </c>
      <c r="DT57" s="49">
        <v>0</v>
      </c>
      <c r="DU57" s="48">
        <v>8</v>
      </c>
      <c r="DV57" s="49">
        <v>100</v>
      </c>
      <c r="DW57" s="48">
        <v>8</v>
      </c>
      <c r="DX57" s="121" t="s">
        <v>1498</v>
      </c>
      <c r="DY57" s="121" t="s">
        <v>1498</v>
      </c>
      <c r="DZ57" s="121" t="s">
        <v>1498</v>
      </c>
      <c r="EA57" s="121" t="s">
        <v>1498</v>
      </c>
      <c r="EB57" s="2"/>
      <c r="EC57" s="3"/>
      <c r="ED57" s="3"/>
      <c r="EE57" s="3"/>
      <c r="EF57" s="3"/>
    </row>
    <row r="58" spans="1:136" ht="15" customHeight="1">
      <c r="A58" s="66" t="s">
        <v>241</v>
      </c>
      <c r="B58" s="67" t="s">
        <v>1510</v>
      </c>
      <c r="C58" s="67"/>
      <c r="D58" s="68">
        <v>100</v>
      </c>
      <c r="E58" s="70"/>
      <c r="F58" s="97" t="s">
        <v>514</v>
      </c>
      <c r="G58" s="67"/>
      <c r="H58" s="71" t="s">
        <v>241</v>
      </c>
      <c r="I58" s="72"/>
      <c r="J58" s="72"/>
      <c r="K58" s="71"/>
      <c r="L58" s="75">
        <v>1</v>
      </c>
      <c r="M58" s="76">
        <v>2995.0283203125</v>
      </c>
      <c r="N58" s="76">
        <v>4710.51171875</v>
      </c>
      <c r="O58" s="77"/>
      <c r="P58" s="78"/>
      <c r="Q58" s="78"/>
      <c r="R58" s="82"/>
      <c r="S58" s="48">
        <v>2</v>
      </c>
      <c r="T58" s="48">
        <v>6</v>
      </c>
      <c r="U58" s="49">
        <v>0</v>
      </c>
      <c r="V58" s="49">
        <v>0.006061</v>
      </c>
      <c r="W58" s="49">
        <v>0.010083</v>
      </c>
      <c r="X58" s="49">
        <v>0.598564</v>
      </c>
      <c r="Y58" s="49">
        <v>0.8</v>
      </c>
      <c r="Z58" s="49">
        <v>0.3333333333333333</v>
      </c>
      <c r="AA58" s="73">
        <v>58</v>
      </c>
      <c r="AB58" s="73"/>
      <c r="AC58" s="74"/>
      <c r="AD58" s="80" t="s">
        <v>377</v>
      </c>
      <c r="AE58" s="96" t="s">
        <v>433</v>
      </c>
      <c r="AF58" s="80"/>
      <c r="AG58" s="96" t="s">
        <v>514</v>
      </c>
      <c r="AH58" s="80" t="s">
        <v>590</v>
      </c>
      <c r="AI58" s="80"/>
      <c r="AJ58" s="80"/>
      <c r="AK58" s="80"/>
      <c r="AL58" s="80"/>
      <c r="AM58" s="80"/>
      <c r="AN58" s="80"/>
      <c r="AO58" s="80"/>
      <c r="AP58" s="80"/>
      <c r="AQ58" s="80"/>
      <c r="AR58" s="80"/>
      <c r="AS58" s="80" t="s">
        <v>51</v>
      </c>
      <c r="AT58" s="80" t="s">
        <v>51</v>
      </c>
      <c r="AU58" s="80">
        <v>0</v>
      </c>
      <c r="AV58" s="80"/>
      <c r="AW58" s="80"/>
      <c r="AX58" s="80"/>
      <c r="AY58" s="96" t="s">
        <v>721</v>
      </c>
      <c r="AZ58" s="80"/>
      <c r="BA58" s="80"/>
      <c r="BB58" s="80"/>
      <c r="BC58" s="80"/>
      <c r="BD58" s="80"/>
      <c r="BE58" s="80" t="s">
        <v>808</v>
      </c>
      <c r="BF58" s="80"/>
      <c r="BG58" s="80" t="s">
        <v>862</v>
      </c>
      <c r="BH58" s="80">
        <v>120969</v>
      </c>
      <c r="BI58" s="80"/>
      <c r="BJ58" s="80"/>
      <c r="BK58" s="80"/>
      <c r="BL58" s="80"/>
      <c r="BM58" s="80"/>
      <c r="BN58" s="80"/>
      <c r="BO58" s="80"/>
      <c r="BP58" s="80" t="b">
        <v>0</v>
      </c>
      <c r="BQ58" s="80"/>
      <c r="BR58" s="80"/>
      <c r="BS58" s="80"/>
      <c r="BT58" s="80" t="b">
        <v>0</v>
      </c>
      <c r="BU58" s="80" t="b">
        <v>0</v>
      </c>
      <c r="BV58" s="80"/>
      <c r="BW58" s="80" t="b">
        <v>0</v>
      </c>
      <c r="BX58" s="80" t="b">
        <v>1</v>
      </c>
      <c r="BY58" s="96" t="s">
        <v>958</v>
      </c>
      <c r="BZ58" s="80"/>
      <c r="CA58" s="80"/>
      <c r="CB58" s="80"/>
      <c r="CC58" s="80"/>
      <c r="CD58" s="80" t="s">
        <v>1059</v>
      </c>
      <c r="CE58" s="80"/>
      <c r="CF58" s="80">
        <v>0</v>
      </c>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t="s">
        <v>1161</v>
      </c>
      <c r="DF58" s="80"/>
      <c r="DG58" s="80">
        <v>1917</v>
      </c>
      <c r="DH58" s="80" t="s">
        <v>241</v>
      </c>
      <c r="DI58" s="80" t="s">
        <v>1179</v>
      </c>
      <c r="DJ58" s="96" t="s">
        <v>1227</v>
      </c>
      <c r="DK58" s="80">
        <v>0</v>
      </c>
      <c r="DL58" s="80"/>
      <c r="DM58" s="80"/>
      <c r="DN58" s="80" t="str">
        <f>REPLACE(INDEX(GroupVertices[Group],MATCH(Vertices[[#This Row],[Vertex]],GroupVertices[Vertex],0)),1,1,"")</f>
        <v>1</v>
      </c>
      <c r="DO58" s="48">
        <v>1</v>
      </c>
      <c r="DP58" s="49">
        <v>5.2631578947368425</v>
      </c>
      <c r="DQ58" s="48">
        <v>3</v>
      </c>
      <c r="DR58" s="49">
        <v>15.789473684210526</v>
      </c>
      <c r="DS58" s="48">
        <v>0</v>
      </c>
      <c r="DT58" s="49">
        <v>0</v>
      </c>
      <c r="DU58" s="48">
        <v>15</v>
      </c>
      <c r="DV58" s="49">
        <v>78.94736842105263</v>
      </c>
      <c r="DW58" s="48">
        <v>19</v>
      </c>
      <c r="DX58" s="121" t="s">
        <v>1498</v>
      </c>
      <c r="DY58" s="121" t="s">
        <v>1498</v>
      </c>
      <c r="DZ58" s="121" t="s">
        <v>1498</v>
      </c>
      <c r="EA58" s="121" t="s">
        <v>1498</v>
      </c>
      <c r="EB58" s="2"/>
      <c r="EC58" s="3"/>
      <c r="ED58" s="3"/>
      <c r="EE58" s="3"/>
      <c r="EF58" s="3"/>
    </row>
    <row r="59" spans="1:136" ht="15" customHeight="1">
      <c r="A59" s="66" t="s">
        <v>243</v>
      </c>
      <c r="B59" s="67" t="s">
        <v>1511</v>
      </c>
      <c r="C59" s="67"/>
      <c r="D59" s="68">
        <v>113.11143815382637</v>
      </c>
      <c r="E59" s="70"/>
      <c r="F59" s="97" t="s">
        <v>515</v>
      </c>
      <c r="G59" s="67"/>
      <c r="H59" s="71" t="s">
        <v>243</v>
      </c>
      <c r="I59" s="72"/>
      <c r="J59" s="72"/>
      <c r="K59" s="50" t="s">
        <v>776</v>
      </c>
      <c r="L59" s="75">
        <v>23.293253960436775</v>
      </c>
      <c r="M59" s="76">
        <v>3698.070068359375</v>
      </c>
      <c r="N59" s="76">
        <v>6107.982421875</v>
      </c>
      <c r="O59" s="77"/>
      <c r="P59" s="78"/>
      <c r="Q59" s="78"/>
      <c r="R59" s="82"/>
      <c r="S59" s="48">
        <v>5</v>
      </c>
      <c r="T59" s="48">
        <v>10</v>
      </c>
      <c r="U59" s="49">
        <v>5.174603</v>
      </c>
      <c r="V59" s="49">
        <v>0.006803</v>
      </c>
      <c r="W59" s="49">
        <v>0.023485</v>
      </c>
      <c r="X59" s="49">
        <v>1.242356</v>
      </c>
      <c r="Y59" s="49">
        <v>0.5904761904761905</v>
      </c>
      <c r="Z59" s="49">
        <v>0</v>
      </c>
      <c r="AA59" s="73">
        <v>59</v>
      </c>
      <c r="AB59" s="73"/>
      <c r="AC59" s="74"/>
      <c r="AD59" s="80" t="s">
        <v>377</v>
      </c>
      <c r="AE59" s="96" t="s">
        <v>434</v>
      </c>
      <c r="AF59" s="80"/>
      <c r="AG59" s="96" t="s">
        <v>515</v>
      </c>
      <c r="AH59" s="80" t="s">
        <v>591</v>
      </c>
      <c r="AI59" s="80"/>
      <c r="AJ59" s="80"/>
      <c r="AK59" s="80"/>
      <c r="AL59" s="80"/>
      <c r="AM59" s="80"/>
      <c r="AN59" s="80"/>
      <c r="AO59" s="80"/>
      <c r="AP59" s="80"/>
      <c r="AQ59" s="80"/>
      <c r="AR59" s="80"/>
      <c r="AS59" s="80" t="s">
        <v>648</v>
      </c>
      <c r="AT59" s="80" t="s">
        <v>648</v>
      </c>
      <c r="AU59" s="80">
        <v>0</v>
      </c>
      <c r="AV59" s="80"/>
      <c r="AW59" s="80"/>
      <c r="AX59" s="80"/>
      <c r="AY59" s="96" t="s">
        <v>722</v>
      </c>
      <c r="AZ59" s="80"/>
      <c r="BA59" s="80"/>
      <c r="BB59" s="80" t="s">
        <v>776</v>
      </c>
      <c r="BC59" s="80"/>
      <c r="BD59" s="80"/>
      <c r="BE59" s="80" t="s">
        <v>808</v>
      </c>
      <c r="BF59" s="80"/>
      <c r="BG59" s="80" t="s">
        <v>863</v>
      </c>
      <c r="BH59" s="80">
        <v>161436</v>
      </c>
      <c r="BI59" s="80"/>
      <c r="BJ59" s="80"/>
      <c r="BK59" s="80"/>
      <c r="BL59" s="80"/>
      <c r="BM59" s="80"/>
      <c r="BN59" s="80"/>
      <c r="BO59" s="80"/>
      <c r="BP59" s="80" t="b">
        <v>0</v>
      </c>
      <c r="BQ59" s="80"/>
      <c r="BR59" s="80"/>
      <c r="BS59" s="80"/>
      <c r="BT59" s="80" t="b">
        <v>0</v>
      </c>
      <c r="BU59" s="80" t="b">
        <v>0</v>
      </c>
      <c r="BV59" s="80"/>
      <c r="BW59" s="80" t="b">
        <v>0</v>
      </c>
      <c r="BX59" s="80" t="b">
        <v>1</v>
      </c>
      <c r="BY59" s="96" t="s">
        <v>959</v>
      </c>
      <c r="BZ59" s="80"/>
      <c r="CA59" s="80"/>
      <c r="CB59" s="80"/>
      <c r="CC59" s="80"/>
      <c r="CD59" s="80" t="s">
        <v>1060</v>
      </c>
      <c r="CE59" s="80"/>
      <c r="CF59" s="80">
        <v>0</v>
      </c>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t="s">
        <v>1161</v>
      </c>
      <c r="DF59" s="80"/>
      <c r="DG59" s="80">
        <v>72</v>
      </c>
      <c r="DH59" s="80" t="s">
        <v>243</v>
      </c>
      <c r="DI59" s="80" t="s">
        <v>1179</v>
      </c>
      <c r="DJ59" s="96" t="s">
        <v>1228</v>
      </c>
      <c r="DK59" s="80">
        <v>0</v>
      </c>
      <c r="DL59" s="80"/>
      <c r="DM59" s="80"/>
      <c r="DN59" s="80" t="str">
        <f>REPLACE(INDEX(GroupVertices[Group],MATCH(Vertices[[#This Row],[Vertex]],GroupVertices[Vertex],0)),1,1,"")</f>
        <v>1</v>
      </c>
      <c r="DO59" s="48">
        <v>0</v>
      </c>
      <c r="DP59" s="49">
        <v>0</v>
      </c>
      <c r="DQ59" s="48">
        <v>0</v>
      </c>
      <c r="DR59" s="49">
        <v>0</v>
      </c>
      <c r="DS59" s="48">
        <v>0</v>
      </c>
      <c r="DT59" s="49">
        <v>0</v>
      </c>
      <c r="DU59" s="48">
        <v>4</v>
      </c>
      <c r="DV59" s="49">
        <v>100</v>
      </c>
      <c r="DW59" s="48">
        <v>4</v>
      </c>
      <c r="DX59" s="121" t="s">
        <v>1498</v>
      </c>
      <c r="DY59" s="121" t="s">
        <v>1498</v>
      </c>
      <c r="DZ59" s="121" t="s">
        <v>1498</v>
      </c>
      <c r="EA59" s="121" t="s">
        <v>1498</v>
      </c>
      <c r="EB59" s="2"/>
      <c r="EC59" s="3"/>
      <c r="ED59" s="3"/>
      <c r="EE59" s="3"/>
      <c r="EF59" s="3"/>
    </row>
    <row r="60" spans="1:136" ht="15" customHeight="1">
      <c r="A60" s="66" t="s">
        <v>271</v>
      </c>
      <c r="B60" s="67" t="s">
        <v>1509</v>
      </c>
      <c r="C60" s="67"/>
      <c r="D60" s="68">
        <v>100</v>
      </c>
      <c r="E60" s="70"/>
      <c r="F60" s="97" t="s">
        <v>516</v>
      </c>
      <c r="G60" s="67"/>
      <c r="H60" s="71" t="s">
        <v>271</v>
      </c>
      <c r="I60" s="72"/>
      <c r="J60" s="72"/>
      <c r="K60" s="71" t="s">
        <v>777</v>
      </c>
      <c r="L60" s="75">
        <v>1</v>
      </c>
      <c r="M60" s="76">
        <v>2901.520751953125</v>
      </c>
      <c r="N60" s="76">
        <v>166.16835021972656</v>
      </c>
      <c r="O60" s="77"/>
      <c r="P60" s="78"/>
      <c r="Q60" s="78"/>
      <c r="R60" s="82"/>
      <c r="S60" s="48">
        <v>1</v>
      </c>
      <c r="T60" s="48">
        <v>0</v>
      </c>
      <c r="U60" s="49">
        <v>0</v>
      </c>
      <c r="V60" s="49">
        <v>0.005495</v>
      </c>
      <c r="W60" s="49">
        <v>0.002112</v>
      </c>
      <c r="X60" s="49">
        <v>0.241929</v>
      </c>
      <c r="Y60" s="49">
        <v>0</v>
      </c>
      <c r="Z60" s="49">
        <v>0</v>
      </c>
      <c r="AA60" s="73">
        <v>60</v>
      </c>
      <c r="AB60" s="73"/>
      <c r="AC60" s="74"/>
      <c r="AD60" s="80" t="s">
        <v>377</v>
      </c>
      <c r="AE60" s="96" t="s">
        <v>435</v>
      </c>
      <c r="AF60" s="80"/>
      <c r="AG60" s="96" t="s">
        <v>516</v>
      </c>
      <c r="AH60" s="80" t="s">
        <v>592</v>
      </c>
      <c r="AI60" s="80"/>
      <c r="AJ60" s="80"/>
      <c r="AK60" s="80"/>
      <c r="AL60" s="80"/>
      <c r="AM60" s="80"/>
      <c r="AN60" s="80"/>
      <c r="AO60" s="80"/>
      <c r="AP60" s="80"/>
      <c r="AQ60" s="80"/>
      <c r="AR60" s="80"/>
      <c r="AS60" s="80" t="s">
        <v>642</v>
      </c>
      <c r="AT60" s="80" t="s">
        <v>642</v>
      </c>
      <c r="AU60" s="80">
        <v>0</v>
      </c>
      <c r="AV60" s="80"/>
      <c r="AW60" s="80"/>
      <c r="AX60" s="80"/>
      <c r="AY60" s="96" t="s">
        <v>723</v>
      </c>
      <c r="AZ60" s="80"/>
      <c r="BA60" s="80"/>
      <c r="BB60" s="80" t="s">
        <v>777</v>
      </c>
      <c r="BC60" s="80"/>
      <c r="BD60" s="80"/>
      <c r="BE60" s="80" t="s">
        <v>808</v>
      </c>
      <c r="BF60" s="80"/>
      <c r="BG60" s="80" t="s">
        <v>864</v>
      </c>
      <c r="BH60" s="80">
        <v>901</v>
      </c>
      <c r="BI60" s="80"/>
      <c r="BJ60" s="80"/>
      <c r="BK60" s="80"/>
      <c r="BL60" s="80"/>
      <c r="BM60" s="80"/>
      <c r="BN60" s="80"/>
      <c r="BO60" s="80"/>
      <c r="BP60" s="80" t="b">
        <v>0</v>
      </c>
      <c r="BQ60" s="80"/>
      <c r="BR60" s="80"/>
      <c r="BS60" s="80"/>
      <c r="BT60" s="80" t="b">
        <v>0</v>
      </c>
      <c r="BU60" s="80" t="b">
        <v>0</v>
      </c>
      <c r="BV60" s="80"/>
      <c r="BW60" s="80" t="b">
        <v>0</v>
      </c>
      <c r="BX60" s="80" t="b">
        <v>0</v>
      </c>
      <c r="BY60" s="96" t="s">
        <v>960</v>
      </c>
      <c r="BZ60" s="80"/>
      <c r="CA60" s="80"/>
      <c r="CB60" s="80"/>
      <c r="CC60" s="80"/>
      <c r="CD60" s="80" t="s">
        <v>1061</v>
      </c>
      <c r="CE60" s="80"/>
      <c r="CF60" s="80">
        <v>0</v>
      </c>
      <c r="CG60" s="80"/>
      <c r="CH60" s="80"/>
      <c r="CI60" s="80"/>
      <c r="CJ60" s="80"/>
      <c r="CK60" s="80"/>
      <c r="CL60" s="80"/>
      <c r="CM60" s="80"/>
      <c r="CN60" s="80"/>
      <c r="CO60" s="80"/>
      <c r="CP60" s="80"/>
      <c r="CQ60" s="80"/>
      <c r="CR60" s="80"/>
      <c r="CS60" s="80"/>
      <c r="CT60" s="80"/>
      <c r="CU60" s="80"/>
      <c r="CV60" s="80"/>
      <c r="CW60" s="80">
        <v>20120700</v>
      </c>
      <c r="CX60" s="80"/>
      <c r="CY60" s="80"/>
      <c r="CZ60" s="80"/>
      <c r="DA60" s="80"/>
      <c r="DB60" s="80">
        <v>3</v>
      </c>
      <c r="DC60" s="80"/>
      <c r="DD60" s="80"/>
      <c r="DE60" s="80" t="s">
        <v>1161</v>
      </c>
      <c r="DF60" s="80"/>
      <c r="DG60" s="80">
        <v>1</v>
      </c>
      <c r="DH60" s="80" t="s">
        <v>271</v>
      </c>
      <c r="DI60" s="80" t="s">
        <v>1178</v>
      </c>
      <c r="DJ60" s="96" t="s">
        <v>1229</v>
      </c>
      <c r="DK60" s="80">
        <v>0</v>
      </c>
      <c r="DL60" s="80"/>
      <c r="DM60" s="80"/>
      <c r="DN60" s="80" t="str">
        <f>REPLACE(INDEX(GroupVertices[Group],MATCH(Vertices[[#This Row],[Vertex]],GroupVertices[Vertex],0)),1,1,"")</f>
        <v>2</v>
      </c>
      <c r="DO60" s="48">
        <v>1</v>
      </c>
      <c r="DP60" s="49">
        <v>5</v>
      </c>
      <c r="DQ60" s="48">
        <v>0</v>
      </c>
      <c r="DR60" s="49">
        <v>0</v>
      </c>
      <c r="DS60" s="48">
        <v>0</v>
      </c>
      <c r="DT60" s="49">
        <v>0</v>
      </c>
      <c r="DU60" s="48">
        <v>19</v>
      </c>
      <c r="DV60" s="49">
        <v>95</v>
      </c>
      <c r="DW60" s="48">
        <v>20</v>
      </c>
      <c r="DX60" s="48"/>
      <c r="DY60" s="48"/>
      <c r="DZ60" s="48"/>
      <c r="EA60" s="48"/>
      <c r="EB60" s="2"/>
      <c r="EC60" s="3"/>
      <c r="ED60" s="3"/>
      <c r="EE60" s="3"/>
      <c r="EF60" s="3"/>
    </row>
    <row r="61" spans="1:136" ht="15" customHeight="1">
      <c r="A61" s="66" t="s">
        <v>272</v>
      </c>
      <c r="B61" s="67" t="s">
        <v>1510</v>
      </c>
      <c r="C61" s="67"/>
      <c r="D61" s="68">
        <v>100</v>
      </c>
      <c r="E61" s="70"/>
      <c r="F61" s="97" t="s">
        <v>517</v>
      </c>
      <c r="G61" s="67"/>
      <c r="H61" s="71" t="s">
        <v>272</v>
      </c>
      <c r="I61" s="72"/>
      <c r="J61" s="72"/>
      <c r="K61" s="71" t="s">
        <v>778</v>
      </c>
      <c r="L61" s="75">
        <v>1</v>
      </c>
      <c r="M61" s="76">
        <v>3017.85400390625</v>
      </c>
      <c r="N61" s="76">
        <v>3548.480224609375</v>
      </c>
      <c r="O61" s="77"/>
      <c r="P61" s="78"/>
      <c r="Q61" s="78"/>
      <c r="R61" s="82"/>
      <c r="S61" s="48">
        <v>2</v>
      </c>
      <c r="T61" s="48">
        <v>0</v>
      </c>
      <c r="U61" s="49">
        <v>0</v>
      </c>
      <c r="V61" s="49">
        <v>0.005917</v>
      </c>
      <c r="W61" s="49">
        <v>0.004226</v>
      </c>
      <c r="X61" s="49">
        <v>0.325379</v>
      </c>
      <c r="Y61" s="49">
        <v>1</v>
      </c>
      <c r="Z61" s="49">
        <v>0</v>
      </c>
      <c r="AA61" s="73">
        <v>61</v>
      </c>
      <c r="AB61" s="73"/>
      <c r="AC61" s="74"/>
      <c r="AD61" s="80" t="s">
        <v>377</v>
      </c>
      <c r="AE61" s="96" t="s">
        <v>436</v>
      </c>
      <c r="AF61" s="80"/>
      <c r="AG61" s="96" t="s">
        <v>517</v>
      </c>
      <c r="AH61" s="80" t="s">
        <v>593</v>
      </c>
      <c r="AI61" s="80"/>
      <c r="AJ61" s="80"/>
      <c r="AK61" s="80"/>
      <c r="AL61" s="80" t="s">
        <v>628</v>
      </c>
      <c r="AM61" s="80"/>
      <c r="AN61" s="80"/>
      <c r="AO61" s="80"/>
      <c r="AP61" s="80"/>
      <c r="AQ61" s="80"/>
      <c r="AR61" s="80"/>
      <c r="AS61" s="80" t="s">
        <v>656</v>
      </c>
      <c r="AT61" s="80" t="s">
        <v>668</v>
      </c>
      <c r="AU61" s="80">
        <v>82</v>
      </c>
      <c r="AV61" s="80" t="s">
        <v>674</v>
      </c>
      <c r="AW61" s="80"/>
      <c r="AX61" s="80"/>
      <c r="AY61" s="96" t="s">
        <v>724</v>
      </c>
      <c r="AZ61" s="80"/>
      <c r="BA61" s="80"/>
      <c r="BB61" s="80" t="s">
        <v>778</v>
      </c>
      <c r="BC61" s="80"/>
      <c r="BD61" s="80" t="s">
        <v>804</v>
      </c>
      <c r="BE61" s="80" t="s">
        <v>808</v>
      </c>
      <c r="BF61" s="80"/>
      <c r="BG61" s="80" t="s">
        <v>865</v>
      </c>
      <c r="BH61" s="80">
        <v>623093</v>
      </c>
      <c r="BI61" s="80"/>
      <c r="BJ61" s="80"/>
      <c r="BK61" s="80"/>
      <c r="BL61" s="80">
        <v>2012</v>
      </c>
      <c r="BM61" s="80"/>
      <c r="BN61" s="80"/>
      <c r="BO61" s="80"/>
      <c r="BP61" s="80" t="b">
        <v>0</v>
      </c>
      <c r="BQ61" s="80"/>
      <c r="BR61" s="80"/>
      <c r="BS61" s="80"/>
      <c r="BT61" s="80" t="b">
        <v>1</v>
      </c>
      <c r="BU61" s="80" t="b">
        <v>0</v>
      </c>
      <c r="BV61" s="80"/>
      <c r="BW61" s="80" t="b">
        <v>0</v>
      </c>
      <c r="BX61" s="80" t="b">
        <v>1</v>
      </c>
      <c r="BY61" s="96" t="s">
        <v>961</v>
      </c>
      <c r="BZ61" s="80" t="s">
        <v>995</v>
      </c>
      <c r="CA61" s="80"/>
      <c r="CB61" s="80" t="s">
        <v>1000</v>
      </c>
      <c r="CC61" s="80"/>
      <c r="CD61" s="80" t="s">
        <v>272</v>
      </c>
      <c r="CE61" s="80"/>
      <c r="CF61" s="80">
        <v>4.4</v>
      </c>
      <c r="CG61" s="80"/>
      <c r="CH61" s="80" t="s">
        <v>1090</v>
      </c>
      <c r="CI61" s="80"/>
      <c r="CJ61" s="80"/>
      <c r="CK61" s="80"/>
      <c r="CL61" s="80"/>
      <c r="CM61" s="80"/>
      <c r="CN61" s="80" t="s">
        <v>1111</v>
      </c>
      <c r="CO61" s="80"/>
      <c r="CP61" s="80"/>
      <c r="CQ61" s="80"/>
      <c r="CR61" s="80"/>
      <c r="CS61" s="80"/>
      <c r="CT61" s="80"/>
      <c r="CU61" s="80">
        <v>503</v>
      </c>
      <c r="CV61" s="80"/>
      <c r="CW61" s="80"/>
      <c r="CX61" s="80"/>
      <c r="CY61" s="80"/>
      <c r="CZ61" s="80"/>
      <c r="DA61" s="80"/>
      <c r="DB61" s="80"/>
      <c r="DC61" s="80" t="s">
        <v>1145</v>
      </c>
      <c r="DD61" s="80"/>
      <c r="DE61" s="80" t="s">
        <v>1167</v>
      </c>
      <c r="DF61" s="80"/>
      <c r="DG61" s="80">
        <v>57256</v>
      </c>
      <c r="DH61" s="80" t="s">
        <v>272</v>
      </c>
      <c r="DI61" s="80" t="s">
        <v>1179</v>
      </c>
      <c r="DJ61" s="96" t="s">
        <v>1230</v>
      </c>
      <c r="DK61" s="80">
        <v>0</v>
      </c>
      <c r="DL61" s="80"/>
      <c r="DM61" s="80"/>
      <c r="DN61" s="80" t="str">
        <f>REPLACE(INDEX(GroupVertices[Group],MATCH(Vertices[[#This Row],[Vertex]],GroupVertices[Vertex],0)),1,1,"")</f>
        <v>2</v>
      </c>
      <c r="DO61" s="48">
        <v>0</v>
      </c>
      <c r="DP61" s="49">
        <v>0</v>
      </c>
      <c r="DQ61" s="48">
        <v>0</v>
      </c>
      <c r="DR61" s="49">
        <v>0</v>
      </c>
      <c r="DS61" s="48">
        <v>0</v>
      </c>
      <c r="DT61" s="49">
        <v>0</v>
      </c>
      <c r="DU61" s="48">
        <v>12</v>
      </c>
      <c r="DV61" s="49">
        <v>100</v>
      </c>
      <c r="DW61" s="48">
        <v>12</v>
      </c>
      <c r="DX61" s="48"/>
      <c r="DY61" s="48"/>
      <c r="DZ61" s="48"/>
      <c r="EA61" s="48"/>
      <c r="EB61" s="2"/>
      <c r="EC61" s="3"/>
      <c r="ED61" s="3"/>
      <c r="EE61" s="3"/>
      <c r="EF61" s="3"/>
    </row>
    <row r="62" spans="1:136" ht="15" customHeight="1">
      <c r="A62" s="66" t="s">
        <v>244</v>
      </c>
      <c r="B62" s="67" t="s">
        <v>1509</v>
      </c>
      <c r="C62" s="67"/>
      <c r="D62" s="68">
        <v>100</v>
      </c>
      <c r="E62" s="70"/>
      <c r="F62" s="97" t="s">
        <v>518</v>
      </c>
      <c r="G62" s="67"/>
      <c r="H62" s="71" t="s">
        <v>244</v>
      </c>
      <c r="I62" s="72"/>
      <c r="J62" s="72"/>
      <c r="K62" s="50" t="s">
        <v>779</v>
      </c>
      <c r="L62" s="75">
        <v>1</v>
      </c>
      <c r="M62" s="76">
        <v>1298.907470703125</v>
      </c>
      <c r="N62" s="76">
        <v>2780.138427734375</v>
      </c>
      <c r="O62" s="77"/>
      <c r="P62" s="78"/>
      <c r="Q62" s="78"/>
      <c r="R62" s="82"/>
      <c r="S62" s="48">
        <v>1</v>
      </c>
      <c r="T62" s="48">
        <v>1</v>
      </c>
      <c r="U62" s="49">
        <v>0</v>
      </c>
      <c r="V62" s="49">
        <v>0.005525</v>
      </c>
      <c r="W62" s="49">
        <v>0.003182</v>
      </c>
      <c r="X62" s="49">
        <v>0.315423</v>
      </c>
      <c r="Y62" s="49">
        <v>0.5</v>
      </c>
      <c r="Z62" s="49">
        <v>0</v>
      </c>
      <c r="AA62" s="73">
        <v>62</v>
      </c>
      <c r="AB62" s="73"/>
      <c r="AC62" s="74"/>
      <c r="AD62" s="80" t="s">
        <v>377</v>
      </c>
      <c r="AE62" s="96" t="s">
        <v>437</v>
      </c>
      <c r="AF62" s="80"/>
      <c r="AG62" s="96" t="s">
        <v>518</v>
      </c>
      <c r="AH62" s="80" t="s">
        <v>594</v>
      </c>
      <c r="AI62" s="80"/>
      <c r="AJ62" s="80"/>
      <c r="AK62" s="80"/>
      <c r="AL62" s="80" t="s">
        <v>629</v>
      </c>
      <c r="AM62" s="80"/>
      <c r="AN62" s="80"/>
      <c r="AO62" s="80"/>
      <c r="AP62" s="80"/>
      <c r="AQ62" s="80"/>
      <c r="AR62" s="80"/>
      <c r="AS62" s="80" t="s">
        <v>657</v>
      </c>
      <c r="AT62" s="80" t="s">
        <v>657</v>
      </c>
      <c r="AU62" s="80">
        <v>0</v>
      </c>
      <c r="AV62" s="80" t="s">
        <v>675</v>
      </c>
      <c r="AW62" s="80"/>
      <c r="AX62" s="80"/>
      <c r="AY62" s="96" t="s">
        <v>725</v>
      </c>
      <c r="AZ62" s="80"/>
      <c r="BA62" s="80"/>
      <c r="BB62" s="80" t="s">
        <v>779</v>
      </c>
      <c r="BC62" s="80"/>
      <c r="BD62" s="80"/>
      <c r="BE62" s="80" t="s">
        <v>808</v>
      </c>
      <c r="BF62" s="80"/>
      <c r="BG62" s="80" t="s">
        <v>866</v>
      </c>
      <c r="BH62" s="80">
        <v>16417</v>
      </c>
      <c r="BI62" s="80"/>
      <c r="BJ62" s="80"/>
      <c r="BK62" s="80"/>
      <c r="BL62" s="80">
        <v>2010</v>
      </c>
      <c r="BM62" s="80" t="s">
        <v>887</v>
      </c>
      <c r="BN62" s="80"/>
      <c r="BO62" s="80"/>
      <c r="BP62" s="80" t="b">
        <v>0</v>
      </c>
      <c r="BQ62" s="80"/>
      <c r="BR62" s="80"/>
      <c r="BS62" s="80"/>
      <c r="BT62" s="80" t="b">
        <v>1</v>
      </c>
      <c r="BU62" s="80" t="b">
        <v>0</v>
      </c>
      <c r="BV62" s="80"/>
      <c r="BW62" s="80" t="b">
        <v>0</v>
      </c>
      <c r="BX62" s="80" t="b">
        <v>0</v>
      </c>
      <c r="BY62" s="96" t="s">
        <v>962</v>
      </c>
      <c r="BZ62" s="80"/>
      <c r="CA62" s="80"/>
      <c r="CB62" s="80" t="s">
        <v>1001</v>
      </c>
      <c r="CC62" s="80"/>
      <c r="CD62" s="80" t="s">
        <v>1062</v>
      </c>
      <c r="CE62" s="80"/>
      <c r="CF62" s="80">
        <v>0</v>
      </c>
      <c r="CG62" s="80"/>
      <c r="CH62" s="80" t="s">
        <v>1090</v>
      </c>
      <c r="CI62" s="80"/>
      <c r="CJ62" s="80"/>
      <c r="CK62" s="80"/>
      <c r="CL62" s="80"/>
      <c r="CM62" s="80"/>
      <c r="CN62" s="80"/>
      <c r="CO62" s="80"/>
      <c r="CP62" s="80"/>
      <c r="CQ62" s="80"/>
      <c r="CR62" s="80"/>
      <c r="CS62" s="80" t="s">
        <v>1120</v>
      </c>
      <c r="CT62" s="80"/>
      <c r="CU62" s="80"/>
      <c r="CV62" s="80"/>
      <c r="CW62" s="80"/>
      <c r="CX62" s="80"/>
      <c r="CY62" s="80"/>
      <c r="CZ62" s="80"/>
      <c r="DA62" s="80"/>
      <c r="DB62" s="80"/>
      <c r="DC62" s="80"/>
      <c r="DD62" s="80"/>
      <c r="DE62" s="80" t="s">
        <v>1167</v>
      </c>
      <c r="DF62" s="80"/>
      <c r="DG62" s="80">
        <v>167</v>
      </c>
      <c r="DH62" s="80" t="s">
        <v>244</v>
      </c>
      <c r="DI62" s="80" t="s">
        <v>1178</v>
      </c>
      <c r="DJ62" s="96" t="s">
        <v>1231</v>
      </c>
      <c r="DK62" s="80">
        <v>0</v>
      </c>
      <c r="DL62" s="80"/>
      <c r="DM62" s="80"/>
      <c r="DN62" s="80" t="str">
        <f>REPLACE(INDEX(GroupVertices[Group],MATCH(Vertices[[#This Row],[Vertex]],GroupVertices[Vertex],0)),1,1,"")</f>
        <v>2</v>
      </c>
      <c r="DO62" s="48">
        <v>0</v>
      </c>
      <c r="DP62" s="49">
        <v>0</v>
      </c>
      <c r="DQ62" s="48">
        <v>0</v>
      </c>
      <c r="DR62" s="49">
        <v>0</v>
      </c>
      <c r="DS62" s="48">
        <v>0</v>
      </c>
      <c r="DT62" s="49">
        <v>0</v>
      </c>
      <c r="DU62" s="48">
        <v>14</v>
      </c>
      <c r="DV62" s="49">
        <v>100</v>
      </c>
      <c r="DW62" s="48">
        <v>14</v>
      </c>
      <c r="DX62" s="121" t="s">
        <v>1498</v>
      </c>
      <c r="DY62" s="121" t="s">
        <v>1498</v>
      </c>
      <c r="DZ62" s="121" t="s">
        <v>1498</v>
      </c>
      <c r="EA62" s="121" t="s">
        <v>1498</v>
      </c>
      <c r="EB62" s="2"/>
      <c r="EC62" s="3"/>
      <c r="ED62" s="3"/>
      <c r="EE62" s="3"/>
      <c r="EF62" s="3"/>
    </row>
    <row r="63" spans="1:136" ht="15" customHeight="1">
      <c r="A63" s="66" t="s">
        <v>247</v>
      </c>
      <c r="B63" s="67" t="s">
        <v>1512</v>
      </c>
      <c r="C63" s="67"/>
      <c r="D63" s="68">
        <v>800</v>
      </c>
      <c r="E63" s="70"/>
      <c r="F63" s="97" t="s">
        <v>519</v>
      </c>
      <c r="G63" s="67"/>
      <c r="H63" s="71" t="s">
        <v>247</v>
      </c>
      <c r="I63" s="72"/>
      <c r="J63" s="72"/>
      <c r="K63" s="71" t="s">
        <v>780</v>
      </c>
      <c r="L63" s="75">
        <v>1191.203362073716</v>
      </c>
      <c r="M63" s="76">
        <v>6285.43505859375</v>
      </c>
      <c r="N63" s="76">
        <v>1646.3681640625</v>
      </c>
      <c r="O63" s="77"/>
      <c r="P63" s="78"/>
      <c r="Q63" s="78"/>
      <c r="R63" s="82"/>
      <c r="S63" s="48">
        <v>4</v>
      </c>
      <c r="T63" s="48">
        <v>8</v>
      </c>
      <c r="U63" s="49">
        <v>276.264286</v>
      </c>
      <c r="V63" s="49">
        <v>0.00641</v>
      </c>
      <c r="W63" s="49">
        <v>0.008938</v>
      </c>
      <c r="X63" s="49">
        <v>1.162468</v>
      </c>
      <c r="Y63" s="49">
        <v>0.3194444444444444</v>
      </c>
      <c r="Z63" s="49">
        <v>0.3333333333333333</v>
      </c>
      <c r="AA63" s="73">
        <v>63</v>
      </c>
      <c r="AB63" s="73"/>
      <c r="AC63" s="74"/>
      <c r="AD63" s="80" t="s">
        <v>377</v>
      </c>
      <c r="AE63" s="96" t="s">
        <v>438</v>
      </c>
      <c r="AF63" s="80"/>
      <c r="AG63" s="96" t="s">
        <v>519</v>
      </c>
      <c r="AH63" s="80"/>
      <c r="AI63" s="80"/>
      <c r="AJ63" s="80"/>
      <c r="AK63" s="80"/>
      <c r="AL63" s="80"/>
      <c r="AM63" s="80"/>
      <c r="AN63" s="80"/>
      <c r="AO63" s="80"/>
      <c r="AP63" s="80"/>
      <c r="AQ63" s="80"/>
      <c r="AR63" s="80"/>
      <c r="AS63" s="80" t="s">
        <v>644</v>
      </c>
      <c r="AT63" s="80" t="s">
        <v>644</v>
      </c>
      <c r="AU63" s="80">
        <v>0</v>
      </c>
      <c r="AV63" s="80"/>
      <c r="AW63" s="80"/>
      <c r="AX63" s="80"/>
      <c r="AY63" s="96" t="s">
        <v>726</v>
      </c>
      <c r="AZ63" s="80"/>
      <c r="BA63" s="80"/>
      <c r="BB63" s="80" t="s">
        <v>780</v>
      </c>
      <c r="BC63" s="80"/>
      <c r="BD63" s="80"/>
      <c r="BE63" s="80" t="s">
        <v>808</v>
      </c>
      <c r="BF63" s="80"/>
      <c r="BG63" s="80" t="s">
        <v>867</v>
      </c>
      <c r="BH63" s="80">
        <v>1621887</v>
      </c>
      <c r="BI63" s="80"/>
      <c r="BJ63" s="80"/>
      <c r="BK63" s="80"/>
      <c r="BL63" s="80">
        <v>2005</v>
      </c>
      <c r="BM63" s="80"/>
      <c r="BN63" s="80"/>
      <c r="BO63" s="80"/>
      <c r="BP63" s="80" t="b">
        <v>0</v>
      </c>
      <c r="BQ63" s="80"/>
      <c r="BR63" s="80"/>
      <c r="BS63" s="80"/>
      <c r="BT63" s="80" t="b">
        <v>0</v>
      </c>
      <c r="BU63" s="80" t="b">
        <v>0</v>
      </c>
      <c r="BV63" s="80"/>
      <c r="BW63" s="80" t="b">
        <v>0</v>
      </c>
      <c r="BX63" s="80" t="b">
        <v>1</v>
      </c>
      <c r="BY63" s="96" t="s">
        <v>963</v>
      </c>
      <c r="BZ63" s="80"/>
      <c r="CA63" s="80"/>
      <c r="CB63" s="80"/>
      <c r="CC63" s="80"/>
      <c r="CD63" s="80" t="s">
        <v>1063</v>
      </c>
      <c r="CE63" s="80"/>
      <c r="CF63" s="80">
        <v>0</v>
      </c>
      <c r="CG63" s="80"/>
      <c r="CH63" s="80" t="s">
        <v>1090</v>
      </c>
      <c r="CI63" s="80"/>
      <c r="CJ63" s="80"/>
      <c r="CK63" s="80"/>
      <c r="CL63" s="80"/>
      <c r="CM63" s="80" t="s">
        <v>1105</v>
      </c>
      <c r="CN63" s="80"/>
      <c r="CO63" s="80"/>
      <c r="CP63" s="80"/>
      <c r="CQ63" s="80"/>
      <c r="CR63" s="80"/>
      <c r="CS63" s="80" t="s">
        <v>1121</v>
      </c>
      <c r="CT63" s="80"/>
      <c r="CU63" s="80"/>
      <c r="CV63" s="80"/>
      <c r="CW63" s="80"/>
      <c r="CX63" s="80"/>
      <c r="CY63" s="80"/>
      <c r="CZ63" s="80"/>
      <c r="DA63" s="80"/>
      <c r="DB63" s="80"/>
      <c r="DC63" s="80"/>
      <c r="DD63" s="80"/>
      <c r="DE63" s="80" t="s">
        <v>1162</v>
      </c>
      <c r="DF63" s="80"/>
      <c r="DG63" s="80">
        <v>45909</v>
      </c>
      <c r="DH63" s="80" t="s">
        <v>247</v>
      </c>
      <c r="DI63" s="80" t="s">
        <v>1179</v>
      </c>
      <c r="DJ63" s="80" t="s">
        <v>1232</v>
      </c>
      <c r="DK63" s="80">
        <v>0</v>
      </c>
      <c r="DL63" s="80"/>
      <c r="DM63" s="80"/>
      <c r="DN63" s="80" t="str">
        <f>REPLACE(INDEX(GroupVertices[Group],MATCH(Vertices[[#This Row],[Vertex]],GroupVertices[Vertex],0)),1,1,"")</f>
        <v>4</v>
      </c>
      <c r="DO63" s="48"/>
      <c r="DP63" s="49"/>
      <c r="DQ63" s="48"/>
      <c r="DR63" s="49"/>
      <c r="DS63" s="48"/>
      <c r="DT63" s="49"/>
      <c r="DU63" s="48"/>
      <c r="DV63" s="49"/>
      <c r="DW63" s="48"/>
      <c r="DX63" s="121" t="s">
        <v>1498</v>
      </c>
      <c r="DY63" s="121" t="s">
        <v>1498</v>
      </c>
      <c r="DZ63" s="121" t="s">
        <v>1498</v>
      </c>
      <c r="EA63" s="121" t="s">
        <v>1498</v>
      </c>
      <c r="EB63" s="2"/>
      <c r="EC63" s="3"/>
      <c r="ED63" s="3"/>
      <c r="EE63" s="3"/>
      <c r="EF63" s="3"/>
    </row>
    <row r="64" spans="1:136" ht="15" customHeight="1">
      <c r="A64" s="66" t="s">
        <v>273</v>
      </c>
      <c r="B64" s="67" t="s">
        <v>1509</v>
      </c>
      <c r="C64" s="67"/>
      <c r="D64" s="68">
        <v>100</v>
      </c>
      <c r="E64" s="70"/>
      <c r="F64" s="97" t="s">
        <v>520</v>
      </c>
      <c r="G64" s="67"/>
      <c r="H64" s="71" t="s">
        <v>273</v>
      </c>
      <c r="I64" s="72"/>
      <c r="J64" s="72"/>
      <c r="K64" s="71"/>
      <c r="L64" s="75">
        <v>1</v>
      </c>
      <c r="M64" s="76">
        <v>448.72430419921875</v>
      </c>
      <c r="N64" s="76">
        <v>3562.614501953125</v>
      </c>
      <c r="O64" s="77"/>
      <c r="P64" s="78"/>
      <c r="Q64" s="78"/>
      <c r="R64" s="82"/>
      <c r="S64" s="48">
        <v>1</v>
      </c>
      <c r="T64" s="48">
        <v>0</v>
      </c>
      <c r="U64" s="49">
        <v>0</v>
      </c>
      <c r="V64" s="49">
        <v>0.005495</v>
      </c>
      <c r="W64" s="49">
        <v>0.002112</v>
      </c>
      <c r="X64" s="49">
        <v>0.241929</v>
      </c>
      <c r="Y64" s="49">
        <v>0</v>
      </c>
      <c r="Z64" s="49">
        <v>0</v>
      </c>
      <c r="AA64" s="73">
        <v>64</v>
      </c>
      <c r="AB64" s="73"/>
      <c r="AC64" s="74"/>
      <c r="AD64" s="80" t="s">
        <v>377</v>
      </c>
      <c r="AE64" s="96" t="s">
        <v>439</v>
      </c>
      <c r="AF64" s="80"/>
      <c r="AG64" s="96" t="s">
        <v>520</v>
      </c>
      <c r="AH64" s="80" t="s">
        <v>595</v>
      </c>
      <c r="AI64" s="80"/>
      <c r="AJ64" s="80"/>
      <c r="AK64" s="80"/>
      <c r="AL64" s="80"/>
      <c r="AM64" s="80"/>
      <c r="AN64" s="80"/>
      <c r="AO64" s="80"/>
      <c r="AP64" s="80"/>
      <c r="AQ64" s="80"/>
      <c r="AR64" s="80"/>
      <c r="AS64" s="80" t="s">
        <v>650</v>
      </c>
      <c r="AT64" s="80" t="s">
        <v>650</v>
      </c>
      <c r="AU64" s="80">
        <v>0</v>
      </c>
      <c r="AV64" s="80"/>
      <c r="AW64" s="80"/>
      <c r="AX64" s="80"/>
      <c r="AY64" s="96" t="s">
        <v>727</v>
      </c>
      <c r="AZ64" s="80"/>
      <c r="BA64" s="80"/>
      <c r="BB64" s="80"/>
      <c r="BC64" s="80"/>
      <c r="BD64" s="80"/>
      <c r="BE64" s="80" t="s">
        <v>808</v>
      </c>
      <c r="BF64" s="80"/>
      <c r="BG64" s="80" t="s">
        <v>868</v>
      </c>
      <c r="BH64" s="80">
        <v>5989</v>
      </c>
      <c r="BI64" s="80"/>
      <c r="BJ64" s="80"/>
      <c r="BK64" s="80"/>
      <c r="BL64" s="80"/>
      <c r="BM64" s="80"/>
      <c r="BN64" s="80"/>
      <c r="BO64" s="80"/>
      <c r="BP64" s="80" t="b">
        <v>0</v>
      </c>
      <c r="BQ64" s="80"/>
      <c r="BR64" s="80"/>
      <c r="BS64" s="80"/>
      <c r="BT64" s="80" t="b">
        <v>0</v>
      </c>
      <c r="BU64" s="80" t="b">
        <v>0</v>
      </c>
      <c r="BV64" s="80"/>
      <c r="BW64" s="80" t="b">
        <v>0</v>
      </c>
      <c r="BX64" s="80" t="b">
        <v>1</v>
      </c>
      <c r="BY64" s="96" t="s">
        <v>964</v>
      </c>
      <c r="BZ64" s="80"/>
      <c r="CA64" s="80"/>
      <c r="CB64" s="80"/>
      <c r="CC64" s="80"/>
      <c r="CD64" s="80" t="s">
        <v>1064</v>
      </c>
      <c r="CE64" s="80"/>
      <c r="CF64" s="80">
        <v>0</v>
      </c>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t="s">
        <v>1161</v>
      </c>
      <c r="DF64" s="80"/>
      <c r="DG64" s="80">
        <v>6</v>
      </c>
      <c r="DH64" s="80" t="s">
        <v>273</v>
      </c>
      <c r="DI64" s="80" t="s">
        <v>1179</v>
      </c>
      <c r="DJ64" s="96" t="s">
        <v>1233</v>
      </c>
      <c r="DK64" s="80">
        <v>0</v>
      </c>
      <c r="DL64" s="80"/>
      <c r="DM64" s="80"/>
      <c r="DN64" s="80" t="str">
        <f>REPLACE(INDEX(GroupVertices[Group],MATCH(Vertices[[#This Row],[Vertex]],GroupVertices[Vertex],0)),1,1,"")</f>
        <v>2</v>
      </c>
      <c r="DO64" s="48">
        <v>0</v>
      </c>
      <c r="DP64" s="49">
        <v>0</v>
      </c>
      <c r="DQ64" s="48">
        <v>1</v>
      </c>
      <c r="DR64" s="49">
        <v>3.8461538461538463</v>
      </c>
      <c r="DS64" s="48">
        <v>0</v>
      </c>
      <c r="DT64" s="49">
        <v>0</v>
      </c>
      <c r="DU64" s="48">
        <v>25</v>
      </c>
      <c r="DV64" s="49">
        <v>96.15384615384616</v>
      </c>
      <c r="DW64" s="48">
        <v>26</v>
      </c>
      <c r="DX64" s="48"/>
      <c r="DY64" s="48"/>
      <c r="DZ64" s="48"/>
      <c r="EA64" s="48"/>
      <c r="EB64" s="2"/>
      <c r="EC64" s="3"/>
      <c r="ED64" s="3"/>
      <c r="EE64" s="3"/>
      <c r="EF64" s="3"/>
    </row>
    <row r="65" spans="1:136" ht="15" customHeight="1">
      <c r="A65" s="66" t="s">
        <v>274</v>
      </c>
      <c r="B65" s="67" t="s">
        <v>1509</v>
      </c>
      <c r="C65" s="67"/>
      <c r="D65" s="68">
        <v>100</v>
      </c>
      <c r="E65" s="70"/>
      <c r="F65" s="97" t="s">
        <v>521</v>
      </c>
      <c r="G65" s="67"/>
      <c r="H65" s="71" t="s">
        <v>274</v>
      </c>
      <c r="I65" s="72"/>
      <c r="J65" s="72"/>
      <c r="K65" s="71"/>
      <c r="L65" s="75">
        <v>1</v>
      </c>
      <c r="M65" s="76">
        <v>352.48785400390625</v>
      </c>
      <c r="N65" s="76">
        <v>1595.253662109375</v>
      </c>
      <c r="O65" s="77"/>
      <c r="P65" s="78"/>
      <c r="Q65" s="78"/>
      <c r="R65" s="82"/>
      <c r="S65" s="48">
        <v>1</v>
      </c>
      <c r="T65" s="48">
        <v>0</v>
      </c>
      <c r="U65" s="49">
        <v>0</v>
      </c>
      <c r="V65" s="49">
        <v>0.005495</v>
      </c>
      <c r="W65" s="49">
        <v>0.002112</v>
      </c>
      <c r="X65" s="49">
        <v>0.241929</v>
      </c>
      <c r="Y65" s="49">
        <v>0</v>
      </c>
      <c r="Z65" s="49">
        <v>0</v>
      </c>
      <c r="AA65" s="73">
        <v>65</v>
      </c>
      <c r="AB65" s="73"/>
      <c r="AC65" s="74"/>
      <c r="AD65" s="80" t="s">
        <v>377</v>
      </c>
      <c r="AE65" s="96" t="s">
        <v>440</v>
      </c>
      <c r="AF65" s="80"/>
      <c r="AG65" s="96" t="s">
        <v>521</v>
      </c>
      <c r="AH65" s="80" t="s">
        <v>596</v>
      </c>
      <c r="AI65" s="80"/>
      <c r="AJ65" s="80"/>
      <c r="AK65" s="80"/>
      <c r="AL65" s="80"/>
      <c r="AM65" s="80"/>
      <c r="AN65" s="80"/>
      <c r="AO65" s="80"/>
      <c r="AP65" s="80"/>
      <c r="AQ65" s="80"/>
      <c r="AR65" s="80"/>
      <c r="AS65" s="80" t="s">
        <v>658</v>
      </c>
      <c r="AT65" s="80" t="s">
        <v>669</v>
      </c>
      <c r="AU65" s="80">
        <v>0</v>
      </c>
      <c r="AV65" s="80"/>
      <c r="AW65" s="80"/>
      <c r="AX65" s="80"/>
      <c r="AY65" s="96" t="s">
        <v>728</v>
      </c>
      <c r="AZ65" s="80"/>
      <c r="BA65" s="80"/>
      <c r="BB65" s="80"/>
      <c r="BC65" s="80"/>
      <c r="BD65" s="80"/>
      <c r="BE65" s="80" t="s">
        <v>808</v>
      </c>
      <c r="BF65" s="80"/>
      <c r="BG65" s="80" t="s">
        <v>818</v>
      </c>
      <c r="BH65" s="80">
        <v>10387</v>
      </c>
      <c r="BI65" s="80"/>
      <c r="BJ65" s="80"/>
      <c r="BK65" s="80"/>
      <c r="BL65" s="80"/>
      <c r="BM65" s="80"/>
      <c r="BN65" s="80"/>
      <c r="BO65" s="80"/>
      <c r="BP65" s="80" t="b">
        <v>0</v>
      </c>
      <c r="BQ65" s="80"/>
      <c r="BR65" s="80"/>
      <c r="BS65" s="80"/>
      <c r="BT65" s="80" t="b">
        <v>0</v>
      </c>
      <c r="BU65" s="80" t="b">
        <v>0</v>
      </c>
      <c r="BV65" s="80"/>
      <c r="BW65" s="80" t="b">
        <v>0</v>
      </c>
      <c r="BX65" s="80" t="b">
        <v>0</v>
      </c>
      <c r="BY65" s="96" t="s">
        <v>965</v>
      </c>
      <c r="BZ65" s="80"/>
      <c r="CA65" s="80"/>
      <c r="CB65" s="80"/>
      <c r="CC65" s="80"/>
      <c r="CD65" s="80" t="s">
        <v>1065</v>
      </c>
      <c r="CE65" s="80"/>
      <c r="CF65" s="80">
        <v>0</v>
      </c>
      <c r="CG65" s="80"/>
      <c r="CH65" s="80" t="s">
        <v>1090</v>
      </c>
      <c r="CI65" s="80"/>
      <c r="CJ65" s="80"/>
      <c r="CK65" s="80"/>
      <c r="CL65" s="80"/>
      <c r="CM65" s="80"/>
      <c r="CN65" s="80"/>
      <c r="CO65" s="80"/>
      <c r="CP65" s="80"/>
      <c r="CQ65" s="80"/>
      <c r="CR65" s="80"/>
      <c r="CS65" s="80"/>
      <c r="CT65" s="80"/>
      <c r="CU65" s="80"/>
      <c r="CV65" s="80"/>
      <c r="CW65" s="80"/>
      <c r="CX65" s="80"/>
      <c r="CY65" s="80"/>
      <c r="CZ65" s="80"/>
      <c r="DA65" s="80"/>
      <c r="DB65" s="80"/>
      <c r="DC65" s="80"/>
      <c r="DD65" s="80"/>
      <c r="DE65" s="80" t="s">
        <v>323</v>
      </c>
      <c r="DF65" s="80"/>
      <c r="DG65" s="80">
        <v>18</v>
      </c>
      <c r="DH65" s="80" t="s">
        <v>274</v>
      </c>
      <c r="DI65" s="80" t="s">
        <v>1178</v>
      </c>
      <c r="DJ65" s="96" t="s">
        <v>1234</v>
      </c>
      <c r="DK65" s="80">
        <v>0</v>
      </c>
      <c r="DL65" s="80"/>
      <c r="DM65" s="80"/>
      <c r="DN65" s="80" t="str">
        <f>REPLACE(INDEX(GroupVertices[Group],MATCH(Vertices[[#This Row],[Vertex]],GroupVertices[Vertex],0)),1,1,"")</f>
        <v>2</v>
      </c>
      <c r="DO65" s="48">
        <v>0</v>
      </c>
      <c r="DP65" s="49">
        <v>0</v>
      </c>
      <c r="DQ65" s="48">
        <v>0</v>
      </c>
      <c r="DR65" s="49">
        <v>0</v>
      </c>
      <c r="DS65" s="48">
        <v>0</v>
      </c>
      <c r="DT65" s="49">
        <v>0</v>
      </c>
      <c r="DU65" s="48">
        <v>5</v>
      </c>
      <c r="DV65" s="49">
        <v>100</v>
      </c>
      <c r="DW65" s="48">
        <v>5</v>
      </c>
      <c r="DX65" s="48"/>
      <c r="DY65" s="48"/>
      <c r="DZ65" s="48"/>
      <c r="EA65" s="48"/>
      <c r="EB65" s="2"/>
      <c r="EC65" s="3"/>
      <c r="ED65" s="3"/>
      <c r="EE65" s="3"/>
      <c r="EF65" s="3"/>
    </row>
    <row r="66" spans="1:136" ht="15" customHeight="1">
      <c r="A66" s="66" t="s">
        <v>275</v>
      </c>
      <c r="B66" s="67" t="s">
        <v>1509</v>
      </c>
      <c r="C66" s="67"/>
      <c r="D66" s="68">
        <v>100</v>
      </c>
      <c r="E66" s="70"/>
      <c r="F66" s="97" t="s">
        <v>522</v>
      </c>
      <c r="G66" s="67"/>
      <c r="H66" s="71" t="s">
        <v>275</v>
      </c>
      <c r="I66" s="72"/>
      <c r="J66" s="72"/>
      <c r="K66" s="71"/>
      <c r="L66" s="75">
        <v>1</v>
      </c>
      <c r="M66" s="76">
        <v>3827.900390625</v>
      </c>
      <c r="N66" s="76">
        <v>525.9002685546875</v>
      </c>
      <c r="O66" s="77"/>
      <c r="P66" s="78"/>
      <c r="Q66" s="78"/>
      <c r="R66" s="82"/>
      <c r="S66" s="48">
        <v>1</v>
      </c>
      <c r="T66" s="48">
        <v>0</v>
      </c>
      <c r="U66" s="49">
        <v>0</v>
      </c>
      <c r="V66" s="49">
        <v>0.005495</v>
      </c>
      <c r="W66" s="49">
        <v>0.002112</v>
      </c>
      <c r="X66" s="49">
        <v>0.241929</v>
      </c>
      <c r="Y66" s="49">
        <v>0</v>
      </c>
      <c r="Z66" s="49">
        <v>0</v>
      </c>
      <c r="AA66" s="73">
        <v>66</v>
      </c>
      <c r="AB66" s="73"/>
      <c r="AC66" s="74"/>
      <c r="AD66" s="80" t="s">
        <v>377</v>
      </c>
      <c r="AE66" s="96" t="s">
        <v>441</v>
      </c>
      <c r="AF66" s="80"/>
      <c r="AG66" s="96" t="s">
        <v>522</v>
      </c>
      <c r="AH66" s="80" t="s">
        <v>597</v>
      </c>
      <c r="AI66" s="80"/>
      <c r="AJ66" s="80"/>
      <c r="AK66" s="80"/>
      <c r="AL66" s="80"/>
      <c r="AM66" s="80"/>
      <c r="AN66" s="80"/>
      <c r="AO66" s="80"/>
      <c r="AP66" s="99">
        <v>42718</v>
      </c>
      <c r="AQ66" s="80"/>
      <c r="AR66" s="80"/>
      <c r="AS66" s="80" t="s">
        <v>642</v>
      </c>
      <c r="AT66" s="80" t="s">
        <v>642</v>
      </c>
      <c r="AU66" s="80">
        <v>0</v>
      </c>
      <c r="AV66" s="80"/>
      <c r="AW66" s="80"/>
      <c r="AX66" s="80"/>
      <c r="AY66" s="96" t="s">
        <v>729</v>
      </c>
      <c r="AZ66" s="80"/>
      <c r="BA66" s="80"/>
      <c r="BB66" s="80"/>
      <c r="BC66" s="80"/>
      <c r="BD66" s="80"/>
      <c r="BE66" s="80" t="s">
        <v>808</v>
      </c>
      <c r="BF66" s="80"/>
      <c r="BG66" s="80" t="s">
        <v>869</v>
      </c>
      <c r="BH66" s="80">
        <v>78792</v>
      </c>
      <c r="BI66" s="80"/>
      <c r="BJ66" s="80"/>
      <c r="BK66" s="80"/>
      <c r="BL66" s="80"/>
      <c r="BM66" s="80"/>
      <c r="BN66" s="80"/>
      <c r="BO66" s="80" t="s">
        <v>901</v>
      </c>
      <c r="BP66" s="80" t="b">
        <v>0</v>
      </c>
      <c r="BQ66" s="80"/>
      <c r="BR66" s="80"/>
      <c r="BS66" s="80"/>
      <c r="BT66" s="80" t="b">
        <v>0</v>
      </c>
      <c r="BU66" s="80" t="b">
        <v>0</v>
      </c>
      <c r="BV66" s="80"/>
      <c r="BW66" s="80" t="b">
        <v>0</v>
      </c>
      <c r="BX66" s="80" t="b">
        <v>0</v>
      </c>
      <c r="BY66" s="96" t="s">
        <v>966</v>
      </c>
      <c r="BZ66" s="80"/>
      <c r="CA66" s="80"/>
      <c r="CB66" s="80"/>
      <c r="CC66" s="80"/>
      <c r="CD66" s="80" t="s">
        <v>1066</v>
      </c>
      <c r="CE66" s="80" t="s">
        <v>1005</v>
      </c>
      <c r="CF66" s="80">
        <v>0</v>
      </c>
      <c r="CG66" s="80"/>
      <c r="CH66" s="80"/>
      <c r="CI66" s="80"/>
      <c r="CJ66" s="80"/>
      <c r="CK66" s="80"/>
      <c r="CL66" s="80"/>
      <c r="CM66" s="80"/>
      <c r="CN66" s="80"/>
      <c r="CO66" s="80"/>
      <c r="CP66" s="80"/>
      <c r="CQ66" s="80"/>
      <c r="CR66" s="80"/>
      <c r="CS66" s="80"/>
      <c r="CT66" s="80"/>
      <c r="CU66" s="80"/>
      <c r="CV66" s="80"/>
      <c r="CW66" s="80"/>
      <c r="CX66" s="80"/>
      <c r="CY66" s="80"/>
      <c r="CZ66" s="80" t="s">
        <v>1134</v>
      </c>
      <c r="DA66" s="80"/>
      <c r="DB66" s="80">
        <v>1</v>
      </c>
      <c r="DC66" s="80"/>
      <c r="DD66" s="80" t="s">
        <v>1156</v>
      </c>
      <c r="DE66" s="80" t="s">
        <v>1174</v>
      </c>
      <c r="DF66" s="80"/>
      <c r="DG66" s="80">
        <v>283</v>
      </c>
      <c r="DH66" s="80" t="s">
        <v>275</v>
      </c>
      <c r="DI66" s="80" t="s">
        <v>1178</v>
      </c>
      <c r="DJ66" s="80" t="s">
        <v>1235</v>
      </c>
      <c r="DK66" s="80">
        <v>0</v>
      </c>
      <c r="DL66" s="80"/>
      <c r="DM66" s="80"/>
      <c r="DN66" s="80" t="str">
        <f>REPLACE(INDEX(GroupVertices[Group],MATCH(Vertices[[#This Row],[Vertex]],GroupVertices[Vertex],0)),1,1,"")</f>
        <v>2</v>
      </c>
      <c r="DO66" s="48">
        <v>1</v>
      </c>
      <c r="DP66" s="49">
        <v>4.545454545454546</v>
      </c>
      <c r="DQ66" s="48">
        <v>1</v>
      </c>
      <c r="DR66" s="49">
        <v>4.545454545454546</v>
      </c>
      <c r="DS66" s="48">
        <v>0</v>
      </c>
      <c r="DT66" s="49">
        <v>0</v>
      </c>
      <c r="DU66" s="48">
        <v>20</v>
      </c>
      <c r="DV66" s="49">
        <v>90.9090909090909</v>
      </c>
      <c r="DW66" s="48">
        <v>22</v>
      </c>
      <c r="DX66" s="48"/>
      <c r="DY66" s="48"/>
      <c r="DZ66" s="48"/>
      <c r="EA66" s="48"/>
      <c r="EB66" s="2"/>
      <c r="EC66" s="3"/>
      <c r="ED66" s="3"/>
      <c r="EE66" s="3"/>
      <c r="EF66" s="3"/>
    </row>
    <row r="67" spans="1:136" ht="15" customHeight="1">
      <c r="A67" s="66" t="s">
        <v>276</v>
      </c>
      <c r="B67" s="67" t="s">
        <v>1509</v>
      </c>
      <c r="C67" s="67"/>
      <c r="D67" s="68">
        <v>100</v>
      </c>
      <c r="E67" s="70"/>
      <c r="F67" s="97" t="s">
        <v>523</v>
      </c>
      <c r="G67" s="67"/>
      <c r="H67" s="71" t="s">
        <v>276</v>
      </c>
      <c r="I67" s="72"/>
      <c r="J67" s="72"/>
      <c r="K67" s="71"/>
      <c r="L67" s="75">
        <v>1</v>
      </c>
      <c r="M67" s="76">
        <v>4736.86181640625</v>
      </c>
      <c r="N67" s="76">
        <v>3159.331298828125</v>
      </c>
      <c r="O67" s="77"/>
      <c r="P67" s="78"/>
      <c r="Q67" s="78"/>
      <c r="R67" s="82"/>
      <c r="S67" s="48">
        <v>1</v>
      </c>
      <c r="T67" s="48">
        <v>0</v>
      </c>
      <c r="U67" s="49">
        <v>0</v>
      </c>
      <c r="V67" s="49">
        <v>0.005495</v>
      </c>
      <c r="W67" s="49">
        <v>0.002112</v>
      </c>
      <c r="X67" s="49">
        <v>0.241929</v>
      </c>
      <c r="Y67" s="49">
        <v>0</v>
      </c>
      <c r="Z67" s="49">
        <v>0</v>
      </c>
      <c r="AA67" s="73">
        <v>67</v>
      </c>
      <c r="AB67" s="73"/>
      <c r="AC67" s="74"/>
      <c r="AD67" s="80" t="s">
        <v>377</v>
      </c>
      <c r="AE67" s="96" t="s">
        <v>442</v>
      </c>
      <c r="AF67" s="80"/>
      <c r="AG67" s="96" t="s">
        <v>523</v>
      </c>
      <c r="AH67" s="80" t="s">
        <v>598</v>
      </c>
      <c r="AI67" s="80"/>
      <c r="AJ67" s="80"/>
      <c r="AK67" s="80"/>
      <c r="AL67" s="80"/>
      <c r="AM67" s="80"/>
      <c r="AN67" s="80"/>
      <c r="AO67" s="80"/>
      <c r="AP67" s="80"/>
      <c r="AQ67" s="80"/>
      <c r="AR67" s="80"/>
      <c r="AS67" s="80" t="s">
        <v>614</v>
      </c>
      <c r="AT67" s="80" t="s">
        <v>614</v>
      </c>
      <c r="AU67" s="80">
        <v>0</v>
      </c>
      <c r="AV67" s="80"/>
      <c r="AW67" s="80"/>
      <c r="AX67" s="80"/>
      <c r="AY67" s="96" t="s">
        <v>730</v>
      </c>
      <c r="AZ67" s="80"/>
      <c r="BA67" s="80"/>
      <c r="BB67" s="80"/>
      <c r="BC67" s="80"/>
      <c r="BD67" s="80"/>
      <c r="BE67" s="80" t="s">
        <v>808</v>
      </c>
      <c r="BF67" s="80"/>
      <c r="BG67" s="80" t="s">
        <v>870</v>
      </c>
      <c r="BH67" s="80">
        <v>3073</v>
      </c>
      <c r="BI67" s="80"/>
      <c r="BJ67" s="80"/>
      <c r="BK67" s="80"/>
      <c r="BL67" s="80"/>
      <c r="BM67" s="80"/>
      <c r="BN67" s="80"/>
      <c r="BO67" s="80"/>
      <c r="BP67" s="80" t="b">
        <v>0</v>
      </c>
      <c r="BQ67" s="80"/>
      <c r="BR67" s="80"/>
      <c r="BS67" s="80"/>
      <c r="BT67" s="80" t="b">
        <v>0</v>
      </c>
      <c r="BU67" s="80" t="b">
        <v>0</v>
      </c>
      <c r="BV67" s="80"/>
      <c r="BW67" s="80" t="b">
        <v>0</v>
      </c>
      <c r="BX67" s="80" t="b">
        <v>0</v>
      </c>
      <c r="BY67" s="96" t="s">
        <v>967</v>
      </c>
      <c r="BZ67" s="80"/>
      <c r="CA67" s="80"/>
      <c r="CB67" s="80"/>
      <c r="CC67" s="80"/>
      <c r="CD67" s="80" t="s">
        <v>1067</v>
      </c>
      <c r="CE67" s="80"/>
      <c r="CF67" s="80">
        <v>0</v>
      </c>
      <c r="CG67" s="80"/>
      <c r="CH67" s="80" t="s">
        <v>1090</v>
      </c>
      <c r="CI67" s="80"/>
      <c r="CJ67" s="80"/>
      <c r="CK67" s="80"/>
      <c r="CL67" s="80"/>
      <c r="CM67" s="80"/>
      <c r="CN67" s="80"/>
      <c r="CO67" s="80"/>
      <c r="CP67" s="80"/>
      <c r="CQ67" s="80"/>
      <c r="CR67" s="80"/>
      <c r="CS67" s="80"/>
      <c r="CT67" s="80"/>
      <c r="CU67" s="80"/>
      <c r="CV67" s="80"/>
      <c r="CW67" s="80"/>
      <c r="CX67" s="80"/>
      <c r="CY67" s="80"/>
      <c r="CZ67" s="80"/>
      <c r="DA67" s="80"/>
      <c r="DB67" s="80"/>
      <c r="DC67" s="80"/>
      <c r="DD67" s="80"/>
      <c r="DE67" s="80" t="s">
        <v>1161</v>
      </c>
      <c r="DF67" s="80"/>
      <c r="DG67" s="80">
        <v>92</v>
      </c>
      <c r="DH67" s="80" t="s">
        <v>276</v>
      </c>
      <c r="DI67" s="80" t="s">
        <v>1178</v>
      </c>
      <c r="DJ67" s="96" t="s">
        <v>1236</v>
      </c>
      <c r="DK67" s="80">
        <v>0</v>
      </c>
      <c r="DL67" s="80"/>
      <c r="DM67" s="80"/>
      <c r="DN67" s="80" t="str">
        <f>REPLACE(INDEX(GroupVertices[Group],MATCH(Vertices[[#This Row],[Vertex]],GroupVertices[Vertex],0)),1,1,"")</f>
        <v>2</v>
      </c>
      <c r="DO67" s="48">
        <v>0</v>
      </c>
      <c r="DP67" s="49">
        <v>0</v>
      </c>
      <c r="DQ67" s="48">
        <v>1</v>
      </c>
      <c r="DR67" s="49">
        <v>3.0303030303030303</v>
      </c>
      <c r="DS67" s="48">
        <v>0</v>
      </c>
      <c r="DT67" s="49">
        <v>0</v>
      </c>
      <c r="DU67" s="48">
        <v>32</v>
      </c>
      <c r="DV67" s="49">
        <v>96.96969696969697</v>
      </c>
      <c r="DW67" s="48">
        <v>33</v>
      </c>
      <c r="DX67" s="48"/>
      <c r="DY67" s="48"/>
      <c r="DZ67" s="48"/>
      <c r="EA67" s="48"/>
      <c r="EB67" s="2"/>
      <c r="EC67" s="3"/>
      <c r="ED67" s="3"/>
      <c r="EE67" s="3"/>
      <c r="EF67" s="3"/>
    </row>
    <row r="68" spans="1:136" ht="15" customHeight="1">
      <c r="A68" s="66" t="s">
        <v>277</v>
      </c>
      <c r="B68" s="67" t="s">
        <v>1510</v>
      </c>
      <c r="C68" s="67"/>
      <c r="D68" s="68">
        <v>100</v>
      </c>
      <c r="E68" s="70"/>
      <c r="F68" s="97" t="s">
        <v>524</v>
      </c>
      <c r="G68" s="67"/>
      <c r="H68" s="71" t="s">
        <v>277</v>
      </c>
      <c r="I68" s="72"/>
      <c r="J68" s="72"/>
      <c r="K68" s="71"/>
      <c r="L68" s="75">
        <v>1</v>
      </c>
      <c r="M68" s="76">
        <v>3844.425537109375</v>
      </c>
      <c r="N68" s="76">
        <v>1948.200927734375</v>
      </c>
      <c r="O68" s="77"/>
      <c r="P68" s="78"/>
      <c r="Q68" s="78"/>
      <c r="R68" s="82"/>
      <c r="S68" s="48">
        <v>2</v>
      </c>
      <c r="T68" s="48">
        <v>0</v>
      </c>
      <c r="U68" s="49">
        <v>0</v>
      </c>
      <c r="V68" s="49">
        <v>0.005917</v>
      </c>
      <c r="W68" s="49">
        <v>0.004226</v>
      </c>
      <c r="X68" s="49">
        <v>0.325379</v>
      </c>
      <c r="Y68" s="49">
        <v>1</v>
      </c>
      <c r="Z68" s="49">
        <v>0</v>
      </c>
      <c r="AA68" s="73">
        <v>68</v>
      </c>
      <c r="AB68" s="73"/>
      <c r="AC68" s="74"/>
      <c r="AD68" s="80" t="s">
        <v>377</v>
      </c>
      <c r="AE68" s="96" t="s">
        <v>443</v>
      </c>
      <c r="AF68" s="80"/>
      <c r="AG68" s="96" t="s">
        <v>524</v>
      </c>
      <c r="AH68" s="80" t="s">
        <v>599</v>
      </c>
      <c r="AI68" s="80"/>
      <c r="AJ68" s="80"/>
      <c r="AK68" s="80"/>
      <c r="AL68" s="80"/>
      <c r="AM68" s="80"/>
      <c r="AN68" s="80"/>
      <c r="AO68" s="80"/>
      <c r="AP68" s="80"/>
      <c r="AQ68" s="80"/>
      <c r="AR68" s="80"/>
      <c r="AS68" s="80" t="s">
        <v>659</v>
      </c>
      <c r="AT68" s="80" t="s">
        <v>659</v>
      </c>
      <c r="AU68" s="80">
        <v>0</v>
      </c>
      <c r="AV68" s="80"/>
      <c r="AW68" s="80"/>
      <c r="AX68" s="80"/>
      <c r="AY68" s="96" t="s">
        <v>731</v>
      </c>
      <c r="AZ68" s="80"/>
      <c r="BA68" s="80"/>
      <c r="BB68" s="80"/>
      <c r="BC68" s="80"/>
      <c r="BD68" s="80"/>
      <c r="BE68" s="80" t="s">
        <v>808</v>
      </c>
      <c r="BF68" s="80"/>
      <c r="BG68" s="80" t="s">
        <v>871</v>
      </c>
      <c r="BH68" s="80">
        <v>28681</v>
      </c>
      <c r="BI68" s="80"/>
      <c r="BJ68" s="80"/>
      <c r="BK68" s="80"/>
      <c r="BL68" s="80"/>
      <c r="BM68" s="80"/>
      <c r="BN68" s="80"/>
      <c r="BO68" s="80"/>
      <c r="BP68" s="80" t="b">
        <v>0</v>
      </c>
      <c r="BQ68" s="80"/>
      <c r="BR68" s="80"/>
      <c r="BS68" s="80"/>
      <c r="BT68" s="80" t="b">
        <v>0</v>
      </c>
      <c r="BU68" s="80" t="b">
        <v>0</v>
      </c>
      <c r="BV68" s="80"/>
      <c r="BW68" s="80" t="b">
        <v>0</v>
      </c>
      <c r="BX68" s="80" t="b">
        <v>0</v>
      </c>
      <c r="BY68" s="96" t="s">
        <v>968</v>
      </c>
      <c r="BZ68" s="80"/>
      <c r="CA68" s="80"/>
      <c r="CB68" s="80"/>
      <c r="CC68" s="80"/>
      <c r="CD68" s="80" t="s">
        <v>277</v>
      </c>
      <c r="CE68" s="80"/>
      <c r="CF68" s="80">
        <v>4.6</v>
      </c>
      <c r="CG68" s="80"/>
      <c r="CH68" s="80"/>
      <c r="CI68" s="80"/>
      <c r="CJ68" s="80"/>
      <c r="CK68" s="80"/>
      <c r="CL68" s="80"/>
      <c r="CM68" s="80"/>
      <c r="CN68" s="80"/>
      <c r="CO68" s="80"/>
      <c r="CP68" s="80"/>
      <c r="CQ68" s="80"/>
      <c r="CR68" s="80"/>
      <c r="CS68" s="80"/>
      <c r="CT68" s="80"/>
      <c r="CU68" s="80">
        <v>53</v>
      </c>
      <c r="CV68" s="80"/>
      <c r="CW68" s="80"/>
      <c r="CX68" s="80"/>
      <c r="CY68" s="80"/>
      <c r="CZ68" s="80"/>
      <c r="DA68" s="80"/>
      <c r="DB68" s="80"/>
      <c r="DC68" s="80"/>
      <c r="DD68" s="80"/>
      <c r="DE68" s="80" t="s">
        <v>1161</v>
      </c>
      <c r="DF68" s="80"/>
      <c r="DG68" s="80">
        <v>84</v>
      </c>
      <c r="DH68" s="80" t="s">
        <v>277</v>
      </c>
      <c r="DI68" s="80" t="s">
        <v>1178</v>
      </c>
      <c r="DJ68" s="80" t="s">
        <v>1237</v>
      </c>
      <c r="DK68" s="80">
        <v>0</v>
      </c>
      <c r="DL68" s="80"/>
      <c r="DM68" s="80"/>
      <c r="DN68" s="80" t="str">
        <f>REPLACE(INDEX(GroupVertices[Group],MATCH(Vertices[[#This Row],[Vertex]],GroupVertices[Vertex],0)),1,1,"")</f>
        <v>2</v>
      </c>
      <c r="DO68" s="48">
        <v>0</v>
      </c>
      <c r="DP68" s="49">
        <v>0</v>
      </c>
      <c r="DQ68" s="48">
        <v>1</v>
      </c>
      <c r="DR68" s="49">
        <v>3.3333333333333335</v>
      </c>
      <c r="DS68" s="48">
        <v>0</v>
      </c>
      <c r="DT68" s="49">
        <v>0</v>
      </c>
      <c r="DU68" s="48">
        <v>29</v>
      </c>
      <c r="DV68" s="49">
        <v>96.66666666666667</v>
      </c>
      <c r="DW68" s="48">
        <v>30</v>
      </c>
      <c r="DX68" s="48"/>
      <c r="DY68" s="48"/>
      <c r="DZ68" s="48"/>
      <c r="EA68" s="48"/>
      <c r="EB68" s="2"/>
      <c r="EC68" s="3"/>
      <c r="ED68" s="3"/>
      <c r="EE68" s="3"/>
      <c r="EF68" s="3"/>
    </row>
    <row r="69" spans="1:136" ht="15" customHeight="1">
      <c r="A69" s="66" t="s">
        <v>278</v>
      </c>
      <c r="B69" s="67" t="s">
        <v>1510</v>
      </c>
      <c r="C69" s="67"/>
      <c r="D69" s="68">
        <v>100</v>
      </c>
      <c r="E69" s="70"/>
      <c r="F69" s="97" t="s">
        <v>525</v>
      </c>
      <c r="G69" s="67"/>
      <c r="H69" s="71" t="s">
        <v>278</v>
      </c>
      <c r="I69" s="72"/>
      <c r="J69" s="72"/>
      <c r="K69" s="71"/>
      <c r="L69" s="75">
        <v>1</v>
      </c>
      <c r="M69" s="76">
        <v>4651.28173828125</v>
      </c>
      <c r="N69" s="76">
        <v>1160.994873046875</v>
      </c>
      <c r="O69" s="77"/>
      <c r="P69" s="78"/>
      <c r="Q69" s="78"/>
      <c r="R69" s="82"/>
      <c r="S69" s="48">
        <v>2</v>
      </c>
      <c r="T69" s="48">
        <v>0</v>
      </c>
      <c r="U69" s="49">
        <v>0</v>
      </c>
      <c r="V69" s="49">
        <v>0.005917</v>
      </c>
      <c r="W69" s="49">
        <v>0.004226</v>
      </c>
      <c r="X69" s="49">
        <v>0.325379</v>
      </c>
      <c r="Y69" s="49">
        <v>1</v>
      </c>
      <c r="Z69" s="49">
        <v>0</v>
      </c>
      <c r="AA69" s="73">
        <v>69</v>
      </c>
      <c r="AB69" s="73"/>
      <c r="AC69" s="74"/>
      <c r="AD69" s="80" t="s">
        <v>377</v>
      </c>
      <c r="AE69" s="96" t="s">
        <v>444</v>
      </c>
      <c r="AF69" s="80"/>
      <c r="AG69" s="96" t="s">
        <v>525</v>
      </c>
      <c r="AH69" s="80" t="s">
        <v>600</v>
      </c>
      <c r="AI69" s="80"/>
      <c r="AJ69" s="80"/>
      <c r="AK69" s="80"/>
      <c r="AL69" s="80"/>
      <c r="AM69" s="80"/>
      <c r="AN69" s="80"/>
      <c r="AO69" s="80"/>
      <c r="AP69" s="80"/>
      <c r="AQ69" s="80"/>
      <c r="AR69" s="80"/>
      <c r="AS69" s="80" t="s">
        <v>644</v>
      </c>
      <c r="AT69" s="80" t="s">
        <v>644</v>
      </c>
      <c r="AU69" s="80">
        <v>0</v>
      </c>
      <c r="AV69" s="80"/>
      <c r="AW69" s="80"/>
      <c r="AX69" s="80"/>
      <c r="AY69" s="96" t="s">
        <v>732</v>
      </c>
      <c r="AZ69" s="80"/>
      <c r="BA69" s="80"/>
      <c r="BB69" s="80"/>
      <c r="BC69" s="80"/>
      <c r="BD69" s="80"/>
      <c r="BE69" s="80" t="s">
        <v>808</v>
      </c>
      <c r="BF69" s="80"/>
      <c r="BG69" s="80" t="s">
        <v>872</v>
      </c>
      <c r="BH69" s="80">
        <v>869</v>
      </c>
      <c r="BI69" s="80"/>
      <c r="BJ69" s="80"/>
      <c r="BK69" s="80"/>
      <c r="BL69" s="80"/>
      <c r="BM69" s="80"/>
      <c r="BN69" s="80"/>
      <c r="BO69" s="80"/>
      <c r="BP69" s="80" t="b">
        <v>0</v>
      </c>
      <c r="BQ69" s="80"/>
      <c r="BR69" s="80"/>
      <c r="BS69" s="80"/>
      <c r="BT69" s="80" t="b">
        <v>0</v>
      </c>
      <c r="BU69" s="80" t="b">
        <v>0</v>
      </c>
      <c r="BV69" s="80"/>
      <c r="BW69" s="80" t="b">
        <v>0</v>
      </c>
      <c r="BX69" s="80" t="b">
        <v>0</v>
      </c>
      <c r="BY69" s="96" t="s">
        <v>969</v>
      </c>
      <c r="BZ69" s="80"/>
      <c r="CA69" s="80"/>
      <c r="CB69" s="80"/>
      <c r="CC69" s="80"/>
      <c r="CD69" s="80" t="s">
        <v>1068</v>
      </c>
      <c r="CE69" s="80"/>
      <c r="CF69" s="80">
        <v>0</v>
      </c>
      <c r="CG69" s="80"/>
      <c r="CH69" s="80"/>
      <c r="CI69" s="80"/>
      <c r="CJ69" s="80"/>
      <c r="CK69" s="80"/>
      <c r="CL69" s="80"/>
      <c r="CM69" s="80"/>
      <c r="CN69" s="80"/>
      <c r="CO69" s="80"/>
      <c r="CP69" s="80"/>
      <c r="CQ69" s="80"/>
      <c r="CR69" s="80"/>
      <c r="CS69" s="80"/>
      <c r="CT69" s="80"/>
      <c r="CU69" s="80">
        <v>0</v>
      </c>
      <c r="CV69" s="80"/>
      <c r="CW69" s="80"/>
      <c r="CX69" s="80"/>
      <c r="CY69" s="80"/>
      <c r="CZ69" s="80"/>
      <c r="DA69" s="80"/>
      <c r="DB69" s="80"/>
      <c r="DC69" s="80"/>
      <c r="DD69" s="80"/>
      <c r="DE69" s="80" t="s">
        <v>1161</v>
      </c>
      <c r="DF69" s="80"/>
      <c r="DG69" s="80">
        <v>8</v>
      </c>
      <c r="DH69" s="80" t="s">
        <v>278</v>
      </c>
      <c r="DI69" s="80" t="s">
        <v>1178</v>
      </c>
      <c r="DJ69" s="96" t="s">
        <v>1238</v>
      </c>
      <c r="DK69" s="80">
        <v>0</v>
      </c>
      <c r="DL69" s="80"/>
      <c r="DM69" s="80"/>
      <c r="DN69" s="80" t="str">
        <f>REPLACE(INDEX(GroupVertices[Group],MATCH(Vertices[[#This Row],[Vertex]],GroupVertices[Vertex],0)),1,1,"")</f>
        <v>2</v>
      </c>
      <c r="DO69" s="48">
        <v>2</v>
      </c>
      <c r="DP69" s="49">
        <v>10</v>
      </c>
      <c r="DQ69" s="48">
        <v>0</v>
      </c>
      <c r="DR69" s="49">
        <v>0</v>
      </c>
      <c r="DS69" s="48">
        <v>0</v>
      </c>
      <c r="DT69" s="49">
        <v>0</v>
      </c>
      <c r="DU69" s="48">
        <v>18</v>
      </c>
      <c r="DV69" s="49">
        <v>90</v>
      </c>
      <c r="DW69" s="48">
        <v>20</v>
      </c>
      <c r="DX69" s="48"/>
      <c r="DY69" s="48"/>
      <c r="DZ69" s="48"/>
      <c r="EA69" s="48"/>
      <c r="EB69" s="2"/>
      <c r="EC69" s="3"/>
      <c r="ED69" s="3"/>
      <c r="EE69" s="3"/>
      <c r="EF69" s="3"/>
    </row>
    <row r="70" spans="1:136" ht="15" customHeight="1">
      <c r="A70" s="66" t="s">
        <v>245</v>
      </c>
      <c r="B70" s="67" t="s">
        <v>1513</v>
      </c>
      <c r="C70" s="67"/>
      <c r="D70" s="68">
        <v>110.1352224731647</v>
      </c>
      <c r="E70" s="70"/>
      <c r="F70" s="97" t="s">
        <v>526</v>
      </c>
      <c r="G70" s="67"/>
      <c r="H70" s="71" t="s">
        <v>245</v>
      </c>
      <c r="I70" s="72"/>
      <c r="J70" s="72"/>
      <c r="K70" s="71" t="s">
        <v>781</v>
      </c>
      <c r="L70" s="75">
        <v>18.23282266132244</v>
      </c>
      <c r="M70" s="76">
        <v>7528.224609375</v>
      </c>
      <c r="N70" s="76">
        <v>4631.3369140625</v>
      </c>
      <c r="O70" s="77"/>
      <c r="P70" s="78"/>
      <c r="Q70" s="78"/>
      <c r="R70" s="82"/>
      <c r="S70" s="48">
        <v>7</v>
      </c>
      <c r="T70" s="48">
        <v>7</v>
      </c>
      <c r="U70" s="49">
        <v>4</v>
      </c>
      <c r="V70" s="49">
        <v>0.005155</v>
      </c>
      <c r="W70" s="49">
        <v>0.004965</v>
      </c>
      <c r="X70" s="49">
        <v>0.933612</v>
      </c>
      <c r="Y70" s="49">
        <v>0.6944444444444444</v>
      </c>
      <c r="Z70" s="49">
        <v>0.5555555555555556</v>
      </c>
      <c r="AA70" s="73">
        <v>70</v>
      </c>
      <c r="AB70" s="73"/>
      <c r="AC70" s="74"/>
      <c r="AD70" s="80" t="s">
        <v>377</v>
      </c>
      <c r="AE70" s="96" t="s">
        <v>445</v>
      </c>
      <c r="AF70" s="80"/>
      <c r="AG70" s="96" t="s">
        <v>526</v>
      </c>
      <c r="AH70" s="80" t="s">
        <v>601</v>
      </c>
      <c r="AI70" s="80"/>
      <c r="AJ70" s="80"/>
      <c r="AK70" s="80"/>
      <c r="AL70" s="80"/>
      <c r="AM70" s="80"/>
      <c r="AN70" s="80"/>
      <c r="AO70" s="80"/>
      <c r="AP70" s="80"/>
      <c r="AQ70" s="80"/>
      <c r="AR70" s="80"/>
      <c r="AS70" s="80" t="s">
        <v>642</v>
      </c>
      <c r="AT70" s="80" t="s">
        <v>642</v>
      </c>
      <c r="AU70" s="80">
        <v>0</v>
      </c>
      <c r="AV70" s="80"/>
      <c r="AW70" s="80"/>
      <c r="AX70" s="80"/>
      <c r="AY70" s="96" t="s">
        <v>733</v>
      </c>
      <c r="AZ70" s="80"/>
      <c r="BA70" s="80"/>
      <c r="BB70" s="80" t="s">
        <v>781</v>
      </c>
      <c r="BC70" s="80"/>
      <c r="BD70" s="80"/>
      <c r="BE70" s="80" t="s">
        <v>808</v>
      </c>
      <c r="BF70" s="80"/>
      <c r="BG70" s="80" t="s">
        <v>852</v>
      </c>
      <c r="BH70" s="80">
        <v>37458</v>
      </c>
      <c r="BI70" s="80"/>
      <c r="BJ70" s="80"/>
      <c r="BK70" s="80"/>
      <c r="BL70" s="80"/>
      <c r="BM70" s="80"/>
      <c r="BN70" s="80"/>
      <c r="BO70" s="80"/>
      <c r="BP70" s="80" t="b">
        <v>0</v>
      </c>
      <c r="BQ70" s="80"/>
      <c r="BR70" s="80"/>
      <c r="BS70" s="80"/>
      <c r="BT70" s="80" t="b">
        <v>0</v>
      </c>
      <c r="BU70" s="80" t="b">
        <v>0</v>
      </c>
      <c r="BV70" s="80"/>
      <c r="BW70" s="80" t="b">
        <v>0</v>
      </c>
      <c r="BX70" s="80" t="b">
        <v>1</v>
      </c>
      <c r="BY70" s="96" t="s">
        <v>970</v>
      </c>
      <c r="BZ70" s="80"/>
      <c r="CA70" s="80"/>
      <c r="CB70" s="80"/>
      <c r="CC70" s="80"/>
      <c r="CD70" s="80" t="s">
        <v>1069</v>
      </c>
      <c r="CE70" s="80" t="s">
        <v>1009</v>
      </c>
      <c r="CF70" s="80">
        <v>0</v>
      </c>
      <c r="CG70" s="80"/>
      <c r="CH70" s="80" t="s">
        <v>1090</v>
      </c>
      <c r="CI70" s="80"/>
      <c r="CJ70" s="80"/>
      <c r="CK70" s="80"/>
      <c r="CL70" s="80"/>
      <c r="CM70" s="80"/>
      <c r="CN70" s="80"/>
      <c r="CO70" s="80"/>
      <c r="CP70" s="80"/>
      <c r="CQ70" s="80"/>
      <c r="CR70" s="80"/>
      <c r="CS70" s="80"/>
      <c r="CT70" s="80"/>
      <c r="CU70" s="80"/>
      <c r="CV70" s="80"/>
      <c r="CW70" s="80"/>
      <c r="CX70" s="80"/>
      <c r="CY70" s="80"/>
      <c r="CZ70" s="80"/>
      <c r="DA70" s="80"/>
      <c r="DB70" s="80"/>
      <c r="DC70" s="80"/>
      <c r="DD70" s="80" t="s">
        <v>1157</v>
      </c>
      <c r="DE70" s="80" t="s">
        <v>1161</v>
      </c>
      <c r="DF70" s="80"/>
      <c r="DG70" s="80">
        <v>1307</v>
      </c>
      <c r="DH70" s="80" t="s">
        <v>245</v>
      </c>
      <c r="DI70" s="80" t="s">
        <v>1179</v>
      </c>
      <c r="DJ70" s="96" t="s">
        <v>1239</v>
      </c>
      <c r="DK70" s="80">
        <v>0</v>
      </c>
      <c r="DL70" s="80"/>
      <c r="DM70" s="80"/>
      <c r="DN70" s="80" t="str">
        <f>REPLACE(INDEX(GroupVertices[Group],MATCH(Vertices[[#This Row],[Vertex]],GroupVertices[Vertex],0)),1,1,"")</f>
        <v>4</v>
      </c>
      <c r="DO70" s="48">
        <v>0</v>
      </c>
      <c r="DP70" s="49">
        <v>0</v>
      </c>
      <c r="DQ70" s="48">
        <v>0</v>
      </c>
      <c r="DR70" s="49">
        <v>0</v>
      </c>
      <c r="DS70" s="48">
        <v>0</v>
      </c>
      <c r="DT70" s="49">
        <v>0</v>
      </c>
      <c r="DU70" s="48">
        <v>8</v>
      </c>
      <c r="DV70" s="49">
        <v>100</v>
      </c>
      <c r="DW70" s="48">
        <v>8</v>
      </c>
      <c r="DX70" s="121" t="s">
        <v>1498</v>
      </c>
      <c r="DY70" s="121" t="s">
        <v>1498</v>
      </c>
      <c r="DZ70" s="121" t="s">
        <v>1498</v>
      </c>
      <c r="EA70" s="121" t="s">
        <v>1498</v>
      </c>
      <c r="EB70" s="2"/>
      <c r="EC70" s="3"/>
      <c r="ED70" s="3"/>
      <c r="EE70" s="3"/>
      <c r="EF70" s="3"/>
    </row>
    <row r="71" spans="1:136" ht="15" customHeight="1">
      <c r="A71" s="66" t="s">
        <v>279</v>
      </c>
      <c r="B71" s="67" t="s">
        <v>1508</v>
      </c>
      <c r="C71" s="67"/>
      <c r="D71" s="68">
        <v>100</v>
      </c>
      <c r="E71" s="70"/>
      <c r="F71" s="97" t="s">
        <v>527</v>
      </c>
      <c r="G71" s="67"/>
      <c r="H71" s="71" t="s">
        <v>279</v>
      </c>
      <c r="I71" s="72"/>
      <c r="J71" s="72"/>
      <c r="K71" s="71"/>
      <c r="L71" s="75">
        <v>1</v>
      </c>
      <c r="M71" s="76">
        <v>6844.15185546875</v>
      </c>
      <c r="N71" s="76">
        <v>5418.533203125</v>
      </c>
      <c r="O71" s="77"/>
      <c r="P71" s="78"/>
      <c r="Q71" s="78"/>
      <c r="R71" s="82"/>
      <c r="S71" s="48">
        <v>3</v>
      </c>
      <c r="T71" s="48">
        <v>0</v>
      </c>
      <c r="U71" s="49">
        <v>0</v>
      </c>
      <c r="V71" s="49">
        <v>0.005</v>
      </c>
      <c r="W71" s="49">
        <v>0.002573</v>
      </c>
      <c r="X71" s="49">
        <v>0.397014</v>
      </c>
      <c r="Y71" s="49">
        <v>1</v>
      </c>
      <c r="Z71" s="49">
        <v>0</v>
      </c>
      <c r="AA71" s="73">
        <v>71</v>
      </c>
      <c r="AB71" s="73"/>
      <c r="AC71" s="74"/>
      <c r="AD71" s="80" t="s">
        <v>377</v>
      </c>
      <c r="AE71" s="96" t="s">
        <v>446</v>
      </c>
      <c r="AF71" s="80"/>
      <c r="AG71" s="96" t="s">
        <v>527</v>
      </c>
      <c r="AH71" s="80" t="s">
        <v>602</v>
      </c>
      <c r="AI71" s="80" t="s">
        <v>620</v>
      </c>
      <c r="AJ71" s="80"/>
      <c r="AK71" s="80"/>
      <c r="AL71" s="80" t="s">
        <v>630</v>
      </c>
      <c r="AM71" s="80"/>
      <c r="AN71" s="80"/>
      <c r="AO71" s="80" t="s">
        <v>641</v>
      </c>
      <c r="AP71" s="80"/>
      <c r="AQ71" s="80"/>
      <c r="AR71" s="80"/>
      <c r="AS71" s="80" t="s">
        <v>652</v>
      </c>
      <c r="AT71" s="80" t="s">
        <v>652</v>
      </c>
      <c r="AU71" s="80">
        <v>0</v>
      </c>
      <c r="AV71" s="80"/>
      <c r="AW71" s="80"/>
      <c r="AX71" s="80"/>
      <c r="AY71" s="96" t="s">
        <v>734</v>
      </c>
      <c r="AZ71" s="80"/>
      <c r="BA71" s="80"/>
      <c r="BB71" s="80"/>
      <c r="BC71" s="80"/>
      <c r="BD71" s="80"/>
      <c r="BE71" s="80" t="s">
        <v>808</v>
      </c>
      <c r="BF71" s="80"/>
      <c r="BG71" s="80" t="s">
        <v>873</v>
      </c>
      <c r="BH71" s="80">
        <v>19098</v>
      </c>
      <c r="BI71" s="80"/>
      <c r="BJ71" s="80"/>
      <c r="BK71" s="80"/>
      <c r="BL71" s="80"/>
      <c r="BM71" s="80"/>
      <c r="BN71" s="80"/>
      <c r="BO71" s="80"/>
      <c r="BP71" s="80" t="b">
        <v>0</v>
      </c>
      <c r="BQ71" s="80"/>
      <c r="BR71" s="80"/>
      <c r="BS71" s="80"/>
      <c r="BT71" s="80" t="b">
        <v>0</v>
      </c>
      <c r="BU71" s="80" t="b">
        <v>0</v>
      </c>
      <c r="BV71" s="80"/>
      <c r="BW71" s="80" t="b">
        <v>0</v>
      </c>
      <c r="BX71" s="80" t="b">
        <v>0</v>
      </c>
      <c r="BY71" s="96" t="s">
        <v>971</v>
      </c>
      <c r="BZ71" s="80"/>
      <c r="CA71" s="80"/>
      <c r="CB71" s="80"/>
      <c r="CC71" s="80"/>
      <c r="CD71" s="80" t="s">
        <v>1070</v>
      </c>
      <c r="CE71" s="80"/>
      <c r="CF71" s="80">
        <v>0</v>
      </c>
      <c r="CG71" s="80"/>
      <c r="CH71" s="80" t="s">
        <v>1090</v>
      </c>
      <c r="CI71" s="80"/>
      <c r="CJ71" s="80" t="s">
        <v>1099</v>
      </c>
      <c r="CK71" s="80"/>
      <c r="CL71" s="80"/>
      <c r="CM71" s="80"/>
      <c r="CN71" s="80"/>
      <c r="CO71" s="80"/>
      <c r="CP71" s="80"/>
      <c r="CQ71" s="80"/>
      <c r="CR71" s="80"/>
      <c r="CS71" s="80"/>
      <c r="CT71" s="80"/>
      <c r="CU71" s="80"/>
      <c r="CV71" s="80"/>
      <c r="CW71" s="80"/>
      <c r="CX71" s="80"/>
      <c r="CY71" s="80"/>
      <c r="CZ71" s="80"/>
      <c r="DA71" s="80"/>
      <c r="DB71" s="80"/>
      <c r="DC71" s="80"/>
      <c r="DD71" s="80"/>
      <c r="DE71" s="80" t="s">
        <v>1161</v>
      </c>
      <c r="DF71" s="80"/>
      <c r="DG71" s="80">
        <v>32</v>
      </c>
      <c r="DH71" s="80" t="s">
        <v>279</v>
      </c>
      <c r="DI71" s="80" t="s">
        <v>1178</v>
      </c>
      <c r="DJ71" s="96" t="s">
        <v>1240</v>
      </c>
      <c r="DK71" s="80">
        <v>0</v>
      </c>
      <c r="DL71" s="80"/>
      <c r="DM71" s="80"/>
      <c r="DN71" s="80" t="str">
        <f>REPLACE(INDEX(GroupVertices[Group],MATCH(Vertices[[#This Row],[Vertex]],GroupVertices[Vertex],0)),1,1,"")</f>
        <v>4</v>
      </c>
      <c r="DO71" s="48">
        <v>0</v>
      </c>
      <c r="DP71" s="49">
        <v>0</v>
      </c>
      <c r="DQ71" s="48">
        <v>0</v>
      </c>
      <c r="DR71" s="49">
        <v>0</v>
      </c>
      <c r="DS71" s="48">
        <v>0</v>
      </c>
      <c r="DT71" s="49">
        <v>0</v>
      </c>
      <c r="DU71" s="48">
        <v>18</v>
      </c>
      <c r="DV71" s="49">
        <v>100</v>
      </c>
      <c r="DW71" s="48">
        <v>18</v>
      </c>
      <c r="DX71" s="48"/>
      <c r="DY71" s="48"/>
      <c r="DZ71" s="48"/>
      <c r="EA71" s="48"/>
      <c r="EB71" s="2"/>
      <c r="EC71" s="3"/>
      <c r="ED71" s="3"/>
      <c r="EE71" s="3"/>
      <c r="EF71" s="3"/>
    </row>
    <row r="72" spans="1:136" ht="15" customHeight="1">
      <c r="A72" s="66" t="s">
        <v>246</v>
      </c>
      <c r="B72" s="67" t="s">
        <v>1513</v>
      </c>
      <c r="C72" s="67"/>
      <c r="D72" s="68">
        <v>334.5200454176694</v>
      </c>
      <c r="E72" s="70"/>
      <c r="F72" s="97" t="s">
        <v>528</v>
      </c>
      <c r="G72" s="67"/>
      <c r="H72" s="71" t="s">
        <v>246</v>
      </c>
      <c r="I72" s="72"/>
      <c r="J72" s="72"/>
      <c r="K72" s="71" t="s">
        <v>782</v>
      </c>
      <c r="L72" s="75">
        <v>399.75220932827244</v>
      </c>
      <c r="M72" s="76">
        <v>7714.04443359375</v>
      </c>
      <c r="N72" s="76">
        <v>2762.42626953125</v>
      </c>
      <c r="O72" s="77"/>
      <c r="P72" s="78"/>
      <c r="Q72" s="78"/>
      <c r="R72" s="82"/>
      <c r="S72" s="48">
        <v>7</v>
      </c>
      <c r="T72" s="48">
        <v>10</v>
      </c>
      <c r="U72" s="49">
        <v>92.556447</v>
      </c>
      <c r="V72" s="49">
        <v>0.006452</v>
      </c>
      <c r="W72" s="49">
        <v>0.009102</v>
      </c>
      <c r="X72" s="49">
        <v>1.24055</v>
      </c>
      <c r="Y72" s="49">
        <v>0.5075757575757576</v>
      </c>
      <c r="Z72" s="49">
        <v>0.4166666666666667</v>
      </c>
      <c r="AA72" s="73">
        <v>72</v>
      </c>
      <c r="AB72" s="73"/>
      <c r="AC72" s="74"/>
      <c r="AD72" s="80" t="s">
        <v>377</v>
      </c>
      <c r="AE72" s="96" t="s">
        <v>447</v>
      </c>
      <c r="AF72" s="80"/>
      <c r="AG72" s="96" t="s">
        <v>528</v>
      </c>
      <c r="AH72" s="80" t="s">
        <v>603</v>
      </c>
      <c r="AI72" s="80"/>
      <c r="AJ72" s="80"/>
      <c r="AK72" s="80"/>
      <c r="AL72" s="80"/>
      <c r="AM72" s="80"/>
      <c r="AN72" s="80"/>
      <c r="AO72" s="80"/>
      <c r="AP72" s="80"/>
      <c r="AQ72" s="80"/>
      <c r="AR72" s="80"/>
      <c r="AS72" s="80" t="s">
        <v>642</v>
      </c>
      <c r="AT72" s="80" t="s">
        <v>642</v>
      </c>
      <c r="AU72" s="80">
        <v>0</v>
      </c>
      <c r="AV72" s="80"/>
      <c r="AW72" s="80"/>
      <c r="AX72" s="80"/>
      <c r="AY72" s="96" t="s">
        <v>735</v>
      </c>
      <c r="AZ72" s="80"/>
      <c r="BA72" s="80"/>
      <c r="BB72" s="80" t="s">
        <v>782</v>
      </c>
      <c r="BC72" s="80"/>
      <c r="BD72" s="80"/>
      <c r="BE72" s="80" t="s">
        <v>808</v>
      </c>
      <c r="BF72" s="80"/>
      <c r="BG72" s="80" t="s">
        <v>874</v>
      </c>
      <c r="BH72" s="80">
        <v>89291</v>
      </c>
      <c r="BI72" s="80"/>
      <c r="BJ72" s="80"/>
      <c r="BK72" s="80"/>
      <c r="BL72" s="80"/>
      <c r="BM72" s="80"/>
      <c r="BN72" s="80"/>
      <c r="BO72" s="80"/>
      <c r="BP72" s="80" t="b">
        <v>0</v>
      </c>
      <c r="BQ72" s="80"/>
      <c r="BR72" s="80"/>
      <c r="BS72" s="80"/>
      <c r="BT72" s="80" t="b">
        <v>0</v>
      </c>
      <c r="BU72" s="80" t="b">
        <v>0</v>
      </c>
      <c r="BV72" s="80"/>
      <c r="BW72" s="80" t="b">
        <v>0</v>
      </c>
      <c r="BX72" s="80" t="b">
        <v>1</v>
      </c>
      <c r="BY72" s="96" t="s">
        <v>972</v>
      </c>
      <c r="BZ72" s="80"/>
      <c r="CA72" s="80"/>
      <c r="CB72" s="80"/>
      <c r="CC72" s="80"/>
      <c r="CD72" s="80" t="s">
        <v>1071</v>
      </c>
      <c r="CE72" s="80" t="s">
        <v>1009</v>
      </c>
      <c r="CF72" s="80">
        <v>0</v>
      </c>
      <c r="CG72" s="80"/>
      <c r="CH72" s="80" t="s">
        <v>1090</v>
      </c>
      <c r="CI72" s="80"/>
      <c r="CJ72" s="80"/>
      <c r="CK72" s="80"/>
      <c r="CL72" s="80"/>
      <c r="CM72" s="80"/>
      <c r="CN72" s="80"/>
      <c r="CO72" s="80"/>
      <c r="CP72" s="80"/>
      <c r="CQ72" s="80"/>
      <c r="CR72" s="80"/>
      <c r="CS72" s="80"/>
      <c r="CT72" s="80"/>
      <c r="CU72" s="80"/>
      <c r="CV72" s="80"/>
      <c r="CW72" s="80"/>
      <c r="CX72" s="80"/>
      <c r="CY72" s="80"/>
      <c r="CZ72" s="80"/>
      <c r="DA72" s="80"/>
      <c r="DB72" s="80"/>
      <c r="DC72" s="80"/>
      <c r="DD72" s="80" t="s">
        <v>1158</v>
      </c>
      <c r="DE72" s="80" t="s">
        <v>1161</v>
      </c>
      <c r="DF72" s="80"/>
      <c r="DG72" s="80">
        <v>785</v>
      </c>
      <c r="DH72" s="80" t="s">
        <v>246</v>
      </c>
      <c r="DI72" s="80" t="s">
        <v>1179</v>
      </c>
      <c r="DJ72" s="96" t="s">
        <v>1241</v>
      </c>
      <c r="DK72" s="80">
        <v>0</v>
      </c>
      <c r="DL72" s="80" t="s">
        <v>1252</v>
      </c>
      <c r="DM72" s="80"/>
      <c r="DN72" s="80" t="str">
        <f>REPLACE(INDEX(GroupVertices[Group],MATCH(Vertices[[#This Row],[Vertex]],GroupVertices[Vertex],0)),1,1,"")</f>
        <v>4</v>
      </c>
      <c r="DO72" s="48">
        <v>0</v>
      </c>
      <c r="DP72" s="49">
        <v>0</v>
      </c>
      <c r="DQ72" s="48">
        <v>0</v>
      </c>
      <c r="DR72" s="49">
        <v>0</v>
      </c>
      <c r="DS72" s="48">
        <v>0</v>
      </c>
      <c r="DT72" s="49">
        <v>0</v>
      </c>
      <c r="DU72" s="48">
        <v>17</v>
      </c>
      <c r="DV72" s="49">
        <v>100</v>
      </c>
      <c r="DW72" s="48">
        <v>17</v>
      </c>
      <c r="DX72" s="121" t="s">
        <v>1498</v>
      </c>
      <c r="DY72" s="121" t="s">
        <v>1498</v>
      </c>
      <c r="DZ72" s="121" t="s">
        <v>1498</v>
      </c>
      <c r="EA72" s="121" t="s">
        <v>1498</v>
      </c>
      <c r="EB72" s="2"/>
      <c r="EC72" s="3"/>
      <c r="ED72" s="3"/>
      <c r="EE72" s="3"/>
      <c r="EF72" s="3"/>
    </row>
    <row r="73" spans="1:136" ht="15" customHeight="1">
      <c r="A73" s="66" t="s">
        <v>249</v>
      </c>
      <c r="B73" s="67" t="s">
        <v>1510</v>
      </c>
      <c r="C73" s="67"/>
      <c r="D73" s="68">
        <v>100</v>
      </c>
      <c r="E73" s="70"/>
      <c r="F73" s="97" t="s">
        <v>529</v>
      </c>
      <c r="G73" s="67"/>
      <c r="H73" s="71" t="s">
        <v>249</v>
      </c>
      <c r="I73" s="72"/>
      <c r="J73" s="72"/>
      <c r="K73" s="50" t="s">
        <v>783</v>
      </c>
      <c r="L73" s="75">
        <v>1</v>
      </c>
      <c r="M73" s="76">
        <v>5621.140625</v>
      </c>
      <c r="N73" s="76">
        <v>265.6950988769531</v>
      </c>
      <c r="O73" s="77"/>
      <c r="P73" s="78"/>
      <c r="Q73" s="78"/>
      <c r="R73" s="82"/>
      <c r="S73" s="48">
        <v>2</v>
      </c>
      <c r="T73" s="48">
        <v>1</v>
      </c>
      <c r="U73" s="49">
        <v>0</v>
      </c>
      <c r="V73" s="49">
        <v>0.004274</v>
      </c>
      <c r="W73" s="49">
        <v>0.000681</v>
      </c>
      <c r="X73" s="49">
        <v>0.371504</v>
      </c>
      <c r="Y73" s="49">
        <v>1</v>
      </c>
      <c r="Z73" s="49">
        <v>0.5</v>
      </c>
      <c r="AA73" s="73">
        <v>73</v>
      </c>
      <c r="AB73" s="73"/>
      <c r="AC73" s="74"/>
      <c r="AD73" s="80" t="s">
        <v>377</v>
      </c>
      <c r="AE73" s="96" t="s">
        <v>448</v>
      </c>
      <c r="AF73" s="80"/>
      <c r="AG73" s="96" t="s">
        <v>529</v>
      </c>
      <c r="AH73" s="80" t="s">
        <v>604</v>
      </c>
      <c r="AI73" s="80"/>
      <c r="AJ73" s="80"/>
      <c r="AK73" s="80"/>
      <c r="AL73" s="80"/>
      <c r="AM73" s="80"/>
      <c r="AN73" s="80"/>
      <c r="AO73" s="80"/>
      <c r="AP73" s="99">
        <v>41334</v>
      </c>
      <c r="AQ73" s="80"/>
      <c r="AR73" s="80"/>
      <c r="AS73" s="80" t="s">
        <v>643</v>
      </c>
      <c r="AT73" s="80" t="s">
        <v>643</v>
      </c>
      <c r="AU73" s="80">
        <v>0</v>
      </c>
      <c r="AV73" s="80"/>
      <c r="AW73" s="80"/>
      <c r="AX73" s="80"/>
      <c r="AY73" s="96" t="s">
        <v>736</v>
      </c>
      <c r="AZ73" s="80"/>
      <c r="BA73" s="80"/>
      <c r="BB73" s="80" t="s">
        <v>783</v>
      </c>
      <c r="BC73" s="80"/>
      <c r="BD73" s="80"/>
      <c r="BE73" s="80" t="s">
        <v>808</v>
      </c>
      <c r="BF73" s="80"/>
      <c r="BG73" s="80" t="s">
        <v>875</v>
      </c>
      <c r="BH73" s="80">
        <v>126880</v>
      </c>
      <c r="BI73" s="80"/>
      <c r="BJ73" s="80"/>
      <c r="BK73" s="80"/>
      <c r="BL73" s="80"/>
      <c r="BM73" s="80"/>
      <c r="BN73" s="80"/>
      <c r="BO73" s="80"/>
      <c r="BP73" s="80" t="b">
        <v>0</v>
      </c>
      <c r="BQ73" s="80"/>
      <c r="BR73" s="80"/>
      <c r="BS73" s="80"/>
      <c r="BT73" s="80" t="b">
        <v>0</v>
      </c>
      <c r="BU73" s="80" t="b">
        <v>0</v>
      </c>
      <c r="BV73" s="80"/>
      <c r="BW73" s="80" t="b">
        <v>0</v>
      </c>
      <c r="BX73" s="80" t="b">
        <v>0</v>
      </c>
      <c r="BY73" s="96" t="s">
        <v>973</v>
      </c>
      <c r="BZ73" s="80"/>
      <c r="CA73" s="80"/>
      <c r="CB73" s="80"/>
      <c r="CC73" s="80"/>
      <c r="CD73" s="80" t="s">
        <v>1072</v>
      </c>
      <c r="CE73" s="80"/>
      <c r="CF73" s="80">
        <v>0</v>
      </c>
      <c r="CG73" s="80"/>
      <c r="CH73" s="80" t="s">
        <v>1090</v>
      </c>
      <c r="CI73" s="80"/>
      <c r="CJ73" s="80"/>
      <c r="CK73" s="80"/>
      <c r="CL73" s="80"/>
      <c r="CM73" s="80"/>
      <c r="CN73" s="80"/>
      <c r="CO73" s="80"/>
      <c r="CP73" s="80"/>
      <c r="CQ73" s="80"/>
      <c r="CR73" s="80"/>
      <c r="CS73" s="80"/>
      <c r="CT73" s="80"/>
      <c r="CU73" s="80"/>
      <c r="CV73" s="80"/>
      <c r="CW73" s="80"/>
      <c r="CX73" s="80"/>
      <c r="CY73" s="80"/>
      <c r="CZ73" s="80"/>
      <c r="DA73" s="80"/>
      <c r="DB73" s="80"/>
      <c r="DC73" s="80"/>
      <c r="DD73" s="80"/>
      <c r="DE73" s="80" t="s">
        <v>1175</v>
      </c>
      <c r="DF73" s="80"/>
      <c r="DG73" s="80">
        <v>1316</v>
      </c>
      <c r="DH73" s="80" t="s">
        <v>249</v>
      </c>
      <c r="DI73" s="80" t="s">
        <v>1178</v>
      </c>
      <c r="DJ73" s="96" t="s">
        <v>1242</v>
      </c>
      <c r="DK73" s="80">
        <v>0</v>
      </c>
      <c r="DL73" s="80"/>
      <c r="DM73" s="80"/>
      <c r="DN73" s="80" t="str">
        <f>REPLACE(INDEX(GroupVertices[Group],MATCH(Vertices[[#This Row],[Vertex]],GroupVertices[Vertex],0)),1,1,"")</f>
        <v>4</v>
      </c>
      <c r="DO73" s="48">
        <v>0</v>
      </c>
      <c r="DP73" s="49">
        <v>0</v>
      </c>
      <c r="DQ73" s="48">
        <v>0</v>
      </c>
      <c r="DR73" s="49">
        <v>0</v>
      </c>
      <c r="DS73" s="48">
        <v>0</v>
      </c>
      <c r="DT73" s="49">
        <v>0</v>
      </c>
      <c r="DU73" s="48">
        <v>9</v>
      </c>
      <c r="DV73" s="49">
        <v>100</v>
      </c>
      <c r="DW73" s="48">
        <v>9</v>
      </c>
      <c r="DX73" s="121" t="s">
        <v>1498</v>
      </c>
      <c r="DY73" s="121" t="s">
        <v>1498</v>
      </c>
      <c r="DZ73" s="121" t="s">
        <v>1498</v>
      </c>
      <c r="EA73" s="121" t="s">
        <v>1498</v>
      </c>
      <c r="EB73" s="2"/>
      <c r="EC73" s="3"/>
      <c r="ED73" s="3"/>
      <c r="EE73" s="3"/>
      <c r="EF73" s="3"/>
    </row>
    <row r="74" spans="1:136" ht="15" customHeight="1">
      <c r="A74" s="66" t="s">
        <v>248</v>
      </c>
      <c r="B74" s="67" t="s">
        <v>1511</v>
      </c>
      <c r="C74" s="67"/>
      <c r="D74" s="68">
        <v>219.93949807902425</v>
      </c>
      <c r="E74" s="70"/>
      <c r="F74" s="97" t="s">
        <v>530</v>
      </c>
      <c r="G74" s="67"/>
      <c r="H74" s="71" t="s">
        <v>248</v>
      </c>
      <c r="I74" s="72"/>
      <c r="J74" s="72"/>
      <c r="K74" s="71"/>
      <c r="L74" s="75">
        <v>204.93199122726952</v>
      </c>
      <c r="M74" s="76">
        <v>6240.43017578125</v>
      </c>
      <c r="N74" s="76">
        <v>2556.875732421875</v>
      </c>
      <c r="O74" s="77"/>
      <c r="P74" s="78"/>
      <c r="Q74" s="78"/>
      <c r="R74" s="82"/>
      <c r="S74" s="48">
        <v>5</v>
      </c>
      <c r="T74" s="48">
        <v>3</v>
      </c>
      <c r="U74" s="49">
        <v>47.335714</v>
      </c>
      <c r="V74" s="49">
        <v>0.005747</v>
      </c>
      <c r="W74" s="49">
        <v>0.005007</v>
      </c>
      <c r="X74" s="49">
        <v>0.657148</v>
      </c>
      <c r="Y74" s="49">
        <v>0.55</v>
      </c>
      <c r="Z74" s="49">
        <v>0.6</v>
      </c>
      <c r="AA74" s="73">
        <v>74</v>
      </c>
      <c r="AB74" s="73"/>
      <c r="AC74" s="74"/>
      <c r="AD74" s="80" t="s">
        <v>377</v>
      </c>
      <c r="AE74" s="96" t="s">
        <v>449</v>
      </c>
      <c r="AF74" s="80"/>
      <c r="AG74" s="96" t="s">
        <v>530</v>
      </c>
      <c r="AH74" s="80" t="s">
        <v>605</v>
      </c>
      <c r="AI74" s="80"/>
      <c r="AJ74" s="80"/>
      <c r="AK74" s="80"/>
      <c r="AL74" s="80"/>
      <c r="AM74" s="80"/>
      <c r="AN74" s="80"/>
      <c r="AO74" s="80"/>
      <c r="AP74" s="99">
        <v>41369</v>
      </c>
      <c r="AQ74" s="80"/>
      <c r="AR74" s="80"/>
      <c r="AS74" s="80" t="s">
        <v>643</v>
      </c>
      <c r="AT74" s="80" t="s">
        <v>643</v>
      </c>
      <c r="AU74" s="80">
        <v>0</v>
      </c>
      <c r="AV74" s="80" t="s">
        <v>676</v>
      </c>
      <c r="AW74" s="80"/>
      <c r="AX74" s="80"/>
      <c r="AY74" s="96" t="s">
        <v>737</v>
      </c>
      <c r="AZ74" s="80"/>
      <c r="BA74" s="80"/>
      <c r="BB74" s="80"/>
      <c r="BC74" s="80"/>
      <c r="BD74" s="80"/>
      <c r="BE74" s="80" t="s">
        <v>808</v>
      </c>
      <c r="BF74" s="80"/>
      <c r="BG74" s="80" t="s">
        <v>876</v>
      </c>
      <c r="BH74" s="80">
        <v>113476</v>
      </c>
      <c r="BI74" s="80"/>
      <c r="BJ74" s="80"/>
      <c r="BK74" s="80"/>
      <c r="BL74" s="80"/>
      <c r="BM74" s="80"/>
      <c r="BN74" s="80"/>
      <c r="BO74" s="80"/>
      <c r="BP74" s="80" t="b">
        <v>0</v>
      </c>
      <c r="BQ74" s="80"/>
      <c r="BR74" s="80"/>
      <c r="BS74" s="80"/>
      <c r="BT74" s="80" t="b">
        <v>0</v>
      </c>
      <c r="BU74" s="80" t="b">
        <v>0</v>
      </c>
      <c r="BV74" s="80"/>
      <c r="BW74" s="80" t="b">
        <v>0</v>
      </c>
      <c r="BX74" s="80" t="b">
        <v>0</v>
      </c>
      <c r="BY74" s="96" t="s">
        <v>974</v>
      </c>
      <c r="BZ74" s="80"/>
      <c r="CA74" s="80"/>
      <c r="CB74" s="80"/>
      <c r="CC74" s="80"/>
      <c r="CD74" s="80" t="s">
        <v>1073</v>
      </c>
      <c r="CE74" s="80"/>
      <c r="CF74" s="80">
        <v>0</v>
      </c>
      <c r="CG74" s="80"/>
      <c r="CH74" s="80" t="s">
        <v>1090</v>
      </c>
      <c r="CI74" s="80"/>
      <c r="CJ74" s="80"/>
      <c r="CK74" s="80"/>
      <c r="CL74" s="80"/>
      <c r="CM74" s="80"/>
      <c r="CN74" s="80"/>
      <c r="CO74" s="80"/>
      <c r="CP74" s="80"/>
      <c r="CQ74" s="80"/>
      <c r="CR74" s="80"/>
      <c r="CS74" s="80"/>
      <c r="CT74" s="80"/>
      <c r="CU74" s="80"/>
      <c r="CV74" s="80"/>
      <c r="CW74" s="80"/>
      <c r="CX74" s="80"/>
      <c r="CY74" s="80"/>
      <c r="CZ74" s="80"/>
      <c r="DA74" s="80"/>
      <c r="DB74" s="80"/>
      <c r="DC74" s="80"/>
      <c r="DD74" s="80"/>
      <c r="DE74" s="80" t="s">
        <v>1176</v>
      </c>
      <c r="DF74" s="80"/>
      <c r="DG74" s="80">
        <v>6563</v>
      </c>
      <c r="DH74" s="80" t="s">
        <v>248</v>
      </c>
      <c r="DI74" s="80" t="s">
        <v>1178</v>
      </c>
      <c r="DJ74" s="96" t="s">
        <v>1243</v>
      </c>
      <c r="DK74" s="80">
        <v>0</v>
      </c>
      <c r="DL74" s="80"/>
      <c r="DM74" s="80"/>
      <c r="DN74" s="80" t="str">
        <f>REPLACE(INDEX(GroupVertices[Group],MATCH(Vertices[[#This Row],[Vertex]],GroupVertices[Vertex],0)),1,1,"")</f>
        <v>4</v>
      </c>
      <c r="DO74" s="48">
        <v>0</v>
      </c>
      <c r="DP74" s="49">
        <v>0</v>
      </c>
      <c r="DQ74" s="48">
        <v>0</v>
      </c>
      <c r="DR74" s="49">
        <v>0</v>
      </c>
      <c r="DS74" s="48">
        <v>0</v>
      </c>
      <c r="DT74" s="49">
        <v>0</v>
      </c>
      <c r="DU74" s="48">
        <v>19</v>
      </c>
      <c r="DV74" s="49">
        <v>100</v>
      </c>
      <c r="DW74" s="48">
        <v>19</v>
      </c>
      <c r="DX74" s="121" t="s">
        <v>1498</v>
      </c>
      <c r="DY74" s="121" t="s">
        <v>1498</v>
      </c>
      <c r="DZ74" s="121" t="s">
        <v>1498</v>
      </c>
      <c r="EA74" s="121" t="s">
        <v>1498</v>
      </c>
      <c r="EB74" s="2"/>
      <c r="EC74" s="3"/>
      <c r="ED74" s="3"/>
      <c r="EE74" s="3"/>
      <c r="EF74" s="3"/>
    </row>
    <row r="75" spans="1:136" ht="15" customHeight="1">
      <c r="A75" s="66" t="s">
        <v>280</v>
      </c>
      <c r="B75" s="67" t="s">
        <v>1508</v>
      </c>
      <c r="C75" s="67"/>
      <c r="D75" s="68">
        <v>100</v>
      </c>
      <c r="E75" s="70"/>
      <c r="F75" s="97" t="s">
        <v>531</v>
      </c>
      <c r="G75" s="67"/>
      <c r="H75" s="71" t="s">
        <v>280</v>
      </c>
      <c r="I75" s="72"/>
      <c r="J75" s="72"/>
      <c r="K75" s="50" t="s">
        <v>784</v>
      </c>
      <c r="L75" s="75">
        <v>1</v>
      </c>
      <c r="M75" s="76">
        <v>1727.581787109375</v>
      </c>
      <c r="N75" s="76">
        <v>206.15826416015625</v>
      </c>
      <c r="O75" s="77"/>
      <c r="P75" s="78"/>
      <c r="Q75" s="78"/>
      <c r="R75" s="82"/>
      <c r="S75" s="48">
        <v>3</v>
      </c>
      <c r="T75" s="48">
        <v>0</v>
      </c>
      <c r="U75" s="49">
        <v>0</v>
      </c>
      <c r="V75" s="49">
        <v>0.006024</v>
      </c>
      <c r="W75" s="49">
        <v>0.004662</v>
      </c>
      <c r="X75" s="49">
        <v>0.435167</v>
      </c>
      <c r="Y75" s="49">
        <v>0.8333333333333334</v>
      </c>
      <c r="Z75" s="49">
        <v>0</v>
      </c>
      <c r="AA75" s="73">
        <v>75</v>
      </c>
      <c r="AB75" s="73"/>
      <c r="AC75" s="74"/>
      <c r="AD75" s="80" t="s">
        <v>377</v>
      </c>
      <c r="AE75" s="96" t="s">
        <v>450</v>
      </c>
      <c r="AF75" s="80"/>
      <c r="AG75" s="96" t="s">
        <v>531</v>
      </c>
      <c r="AH75" s="80" t="s">
        <v>606</v>
      </c>
      <c r="AI75" s="80"/>
      <c r="AJ75" s="80"/>
      <c r="AK75" s="80"/>
      <c r="AL75" s="80"/>
      <c r="AM75" s="80"/>
      <c r="AN75" s="80"/>
      <c r="AO75" s="80"/>
      <c r="AP75" s="80"/>
      <c r="AQ75" s="80"/>
      <c r="AR75" s="80"/>
      <c r="AS75" s="80" t="s">
        <v>644</v>
      </c>
      <c r="AT75" s="80" t="s">
        <v>670</v>
      </c>
      <c r="AU75" s="80">
        <v>0</v>
      </c>
      <c r="AV75" s="80"/>
      <c r="AW75" s="80"/>
      <c r="AX75" s="80"/>
      <c r="AY75" s="96" t="s">
        <v>738</v>
      </c>
      <c r="AZ75" s="80"/>
      <c r="BA75" s="80"/>
      <c r="BB75" s="80" t="s">
        <v>784</v>
      </c>
      <c r="BC75" s="80"/>
      <c r="BD75" s="80"/>
      <c r="BE75" s="80" t="s">
        <v>808</v>
      </c>
      <c r="BF75" s="80"/>
      <c r="BG75" s="80" t="s">
        <v>877</v>
      </c>
      <c r="BH75" s="80">
        <v>983794</v>
      </c>
      <c r="BI75" s="80"/>
      <c r="BJ75" s="80"/>
      <c r="BK75" s="80"/>
      <c r="BL75" s="80"/>
      <c r="BM75" s="80"/>
      <c r="BN75" s="80"/>
      <c r="BO75" s="80"/>
      <c r="BP75" s="80" t="b">
        <v>0</v>
      </c>
      <c r="BQ75" s="80"/>
      <c r="BR75" s="80"/>
      <c r="BS75" s="80"/>
      <c r="BT75" s="80" t="b">
        <v>1</v>
      </c>
      <c r="BU75" s="80" t="b">
        <v>0</v>
      </c>
      <c r="BV75" s="80"/>
      <c r="BW75" s="80" t="b">
        <v>0</v>
      </c>
      <c r="BX75" s="80" t="b">
        <v>1</v>
      </c>
      <c r="BY75" s="96" t="s">
        <v>975</v>
      </c>
      <c r="BZ75" s="80"/>
      <c r="CA75" s="80"/>
      <c r="CB75" s="80"/>
      <c r="CC75" s="80"/>
      <c r="CD75" s="80" t="s">
        <v>1074</v>
      </c>
      <c r="CE75" s="80"/>
      <c r="CF75" s="80">
        <v>0</v>
      </c>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t="s">
        <v>1161</v>
      </c>
      <c r="DF75" s="80"/>
      <c r="DG75" s="80">
        <v>152025</v>
      </c>
      <c r="DH75" s="80" t="s">
        <v>280</v>
      </c>
      <c r="DI75" s="80" t="s">
        <v>1179</v>
      </c>
      <c r="DJ75" s="80" t="s">
        <v>1244</v>
      </c>
      <c r="DK75" s="80">
        <v>0</v>
      </c>
      <c r="DL75" s="80"/>
      <c r="DM75" s="80"/>
      <c r="DN75" s="80" t="str">
        <f>REPLACE(INDEX(GroupVertices[Group],MATCH(Vertices[[#This Row],[Vertex]],GroupVertices[Vertex],0)),1,1,"")</f>
        <v>2</v>
      </c>
      <c r="DO75" s="48">
        <v>0</v>
      </c>
      <c r="DP75" s="49">
        <v>0</v>
      </c>
      <c r="DQ75" s="48">
        <v>0</v>
      </c>
      <c r="DR75" s="49">
        <v>0</v>
      </c>
      <c r="DS75" s="48">
        <v>0</v>
      </c>
      <c r="DT75" s="49">
        <v>0</v>
      </c>
      <c r="DU75" s="48">
        <v>3</v>
      </c>
      <c r="DV75" s="49">
        <v>100</v>
      </c>
      <c r="DW75" s="48">
        <v>3</v>
      </c>
      <c r="DX75" s="48"/>
      <c r="DY75" s="48"/>
      <c r="DZ75" s="48"/>
      <c r="EA75" s="48"/>
      <c r="EB75" s="2"/>
      <c r="EC75" s="3"/>
      <c r="ED75" s="3"/>
      <c r="EE75" s="3"/>
      <c r="EF75" s="3"/>
    </row>
    <row r="76" spans="1:136" ht="15" customHeight="1">
      <c r="A76" s="66" t="s">
        <v>281</v>
      </c>
      <c r="B76" s="67" t="s">
        <v>1509</v>
      </c>
      <c r="C76" s="67"/>
      <c r="D76" s="68">
        <v>100</v>
      </c>
      <c r="E76" s="70"/>
      <c r="F76" s="97" t="s">
        <v>532</v>
      </c>
      <c r="G76" s="67"/>
      <c r="H76" s="71" t="s">
        <v>281</v>
      </c>
      <c r="I76" s="72"/>
      <c r="J76" s="72"/>
      <c r="K76" s="71"/>
      <c r="L76" s="75">
        <v>1</v>
      </c>
      <c r="M76" s="76">
        <v>5116.26123046875</v>
      </c>
      <c r="N76" s="76">
        <v>2922.19970703125</v>
      </c>
      <c r="O76" s="77"/>
      <c r="P76" s="78"/>
      <c r="Q76" s="78"/>
      <c r="R76" s="82"/>
      <c r="S76" s="48">
        <v>1</v>
      </c>
      <c r="T76" s="48">
        <v>0</v>
      </c>
      <c r="U76" s="49">
        <v>0</v>
      </c>
      <c r="V76" s="49">
        <v>0.004255</v>
      </c>
      <c r="W76" s="49">
        <v>0.000437</v>
      </c>
      <c r="X76" s="49">
        <v>0.259789</v>
      </c>
      <c r="Y76" s="49">
        <v>0</v>
      </c>
      <c r="Z76" s="49">
        <v>0</v>
      </c>
      <c r="AA76" s="73">
        <v>76</v>
      </c>
      <c r="AB76" s="73"/>
      <c r="AC76" s="74"/>
      <c r="AD76" s="80" t="s">
        <v>377</v>
      </c>
      <c r="AE76" s="96" t="s">
        <v>451</v>
      </c>
      <c r="AF76" s="80"/>
      <c r="AG76" s="96" t="s">
        <v>532</v>
      </c>
      <c r="AH76" s="80"/>
      <c r="AI76" s="80"/>
      <c r="AJ76" s="80"/>
      <c r="AK76" s="80"/>
      <c r="AL76" s="80"/>
      <c r="AM76" s="80"/>
      <c r="AN76" s="80"/>
      <c r="AO76" s="80"/>
      <c r="AP76" s="80"/>
      <c r="AQ76" s="80"/>
      <c r="AR76" s="80"/>
      <c r="AS76" s="80" t="s">
        <v>648</v>
      </c>
      <c r="AT76" s="80" t="s">
        <v>648</v>
      </c>
      <c r="AU76" s="80">
        <v>0</v>
      </c>
      <c r="AV76" s="80"/>
      <c r="AW76" s="80"/>
      <c r="AX76" s="80"/>
      <c r="AY76" s="96" t="s">
        <v>739</v>
      </c>
      <c r="AZ76" s="80"/>
      <c r="BA76" s="80"/>
      <c r="BB76" s="80"/>
      <c r="BC76" s="80"/>
      <c r="BD76" s="80"/>
      <c r="BE76" s="80" t="s">
        <v>808</v>
      </c>
      <c r="BF76" s="80"/>
      <c r="BG76" s="80" t="s">
        <v>823</v>
      </c>
      <c r="BH76" s="80">
        <v>1674</v>
      </c>
      <c r="BI76" s="80"/>
      <c r="BJ76" s="80"/>
      <c r="BK76" s="80"/>
      <c r="BL76" s="80"/>
      <c r="BM76" s="80"/>
      <c r="BN76" s="80"/>
      <c r="BO76" s="80"/>
      <c r="BP76" s="80" t="b">
        <v>0</v>
      </c>
      <c r="BQ76" s="80"/>
      <c r="BR76" s="80"/>
      <c r="BS76" s="80"/>
      <c r="BT76" s="80" t="b">
        <v>0</v>
      </c>
      <c r="BU76" s="80" t="b">
        <v>0</v>
      </c>
      <c r="BV76" s="80"/>
      <c r="BW76" s="80" t="b">
        <v>0</v>
      </c>
      <c r="BX76" s="80" t="b">
        <v>0</v>
      </c>
      <c r="BY76" s="96" t="s">
        <v>976</v>
      </c>
      <c r="BZ76" s="80"/>
      <c r="CA76" s="80"/>
      <c r="CB76" s="80"/>
      <c r="CC76" s="80"/>
      <c r="CD76" s="80" t="s">
        <v>1075</v>
      </c>
      <c r="CE76" s="80"/>
      <c r="CF76" s="80">
        <v>0</v>
      </c>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t="s">
        <v>1161</v>
      </c>
      <c r="DF76" s="80"/>
      <c r="DG76" s="80">
        <v>8</v>
      </c>
      <c r="DH76" s="80" t="s">
        <v>281</v>
      </c>
      <c r="DI76" s="80" t="s">
        <v>1178</v>
      </c>
      <c r="DJ76" s="96" t="s">
        <v>1245</v>
      </c>
      <c r="DK76" s="80">
        <v>0</v>
      </c>
      <c r="DL76" s="80"/>
      <c r="DM76" s="80"/>
      <c r="DN76" s="80" t="str">
        <f>REPLACE(INDEX(GroupVertices[Group],MATCH(Vertices[[#This Row],[Vertex]],GroupVertices[Vertex],0)),1,1,"")</f>
        <v>4</v>
      </c>
      <c r="DO76" s="48"/>
      <c r="DP76" s="49"/>
      <c r="DQ76" s="48"/>
      <c r="DR76" s="49"/>
      <c r="DS76" s="48"/>
      <c r="DT76" s="49"/>
      <c r="DU76" s="48"/>
      <c r="DV76" s="49"/>
      <c r="DW76" s="48"/>
      <c r="DX76" s="48"/>
      <c r="DY76" s="48"/>
      <c r="DZ76" s="48"/>
      <c r="EA76" s="48"/>
      <c r="EB76" s="2"/>
      <c r="EC76" s="3"/>
      <c r="ED76" s="3"/>
      <c r="EE76" s="3"/>
      <c r="EF76" s="3"/>
    </row>
    <row r="77" spans="1:136" ht="15" customHeight="1">
      <c r="A77" s="66" t="s">
        <v>250</v>
      </c>
      <c r="B77" s="67" t="s">
        <v>1506</v>
      </c>
      <c r="C77" s="67"/>
      <c r="D77" s="68">
        <v>149.528103317705</v>
      </c>
      <c r="E77" s="70"/>
      <c r="F77" s="97" t="s">
        <v>533</v>
      </c>
      <c r="G77" s="67"/>
      <c r="H77" s="71" t="s">
        <v>250</v>
      </c>
      <c r="I77" s="72"/>
      <c r="J77" s="72"/>
      <c r="K77" s="71" t="s">
        <v>607</v>
      </c>
      <c r="L77" s="75">
        <v>85.21216440838121</v>
      </c>
      <c r="M77" s="76">
        <v>8101.29296875</v>
      </c>
      <c r="N77" s="76">
        <v>2158.423095703125</v>
      </c>
      <c r="O77" s="77"/>
      <c r="P77" s="78"/>
      <c r="Q77" s="78"/>
      <c r="R77" s="82"/>
      <c r="S77" s="48">
        <v>8</v>
      </c>
      <c r="T77" s="48">
        <v>10</v>
      </c>
      <c r="U77" s="49">
        <v>19.546923</v>
      </c>
      <c r="V77" s="49">
        <v>0.006369</v>
      </c>
      <c r="W77" s="49">
        <v>0.008874</v>
      </c>
      <c r="X77" s="49">
        <v>0.999703</v>
      </c>
      <c r="Y77" s="49">
        <v>0.6777777777777778</v>
      </c>
      <c r="Z77" s="49">
        <v>0.8</v>
      </c>
      <c r="AA77" s="73">
        <v>77</v>
      </c>
      <c r="AB77" s="73"/>
      <c r="AC77" s="74"/>
      <c r="AD77" s="80" t="s">
        <v>377</v>
      </c>
      <c r="AE77" s="96" t="s">
        <v>452</v>
      </c>
      <c r="AF77" s="80"/>
      <c r="AG77" s="96" t="s">
        <v>533</v>
      </c>
      <c r="AH77" s="80" t="s">
        <v>607</v>
      </c>
      <c r="AI77" s="80"/>
      <c r="AJ77" s="80"/>
      <c r="AK77" s="80"/>
      <c r="AL77" s="80"/>
      <c r="AM77" s="80"/>
      <c r="AN77" s="80"/>
      <c r="AO77" s="80"/>
      <c r="AP77" s="80"/>
      <c r="AQ77" s="80"/>
      <c r="AR77" s="80"/>
      <c r="AS77" s="80" t="s">
        <v>648</v>
      </c>
      <c r="AT77" s="80" t="s">
        <v>648</v>
      </c>
      <c r="AU77" s="80">
        <v>84</v>
      </c>
      <c r="AV77" s="80"/>
      <c r="AW77" s="80"/>
      <c r="AX77" s="80"/>
      <c r="AY77" s="96" t="s">
        <v>740</v>
      </c>
      <c r="AZ77" s="80"/>
      <c r="BA77" s="80"/>
      <c r="BB77" s="80" t="s">
        <v>607</v>
      </c>
      <c r="BC77" s="80"/>
      <c r="BD77" s="80" t="s">
        <v>805</v>
      </c>
      <c r="BE77" s="80" t="s">
        <v>808</v>
      </c>
      <c r="BF77" s="80"/>
      <c r="BG77" s="80" t="s">
        <v>878</v>
      </c>
      <c r="BH77" s="80">
        <v>1949808</v>
      </c>
      <c r="BI77" s="80"/>
      <c r="BJ77" s="80"/>
      <c r="BK77" s="80"/>
      <c r="BL77" s="80" t="s">
        <v>886</v>
      </c>
      <c r="BM77" s="80"/>
      <c r="BN77" s="80"/>
      <c r="BO77" s="80"/>
      <c r="BP77" s="80" t="b">
        <v>0</v>
      </c>
      <c r="BQ77" s="80"/>
      <c r="BR77" s="80"/>
      <c r="BS77" s="80"/>
      <c r="BT77" s="80" t="b">
        <v>1</v>
      </c>
      <c r="BU77" s="80" t="b">
        <v>0</v>
      </c>
      <c r="BV77" s="80"/>
      <c r="BW77" s="80" t="b">
        <v>0</v>
      </c>
      <c r="BX77" s="80" t="b">
        <v>1</v>
      </c>
      <c r="BY77" s="96" t="s">
        <v>977</v>
      </c>
      <c r="BZ77" s="80"/>
      <c r="CA77" s="80"/>
      <c r="CB77" s="80" t="s">
        <v>1002</v>
      </c>
      <c r="CC77" s="80"/>
      <c r="CD77" s="80" t="s">
        <v>1076</v>
      </c>
      <c r="CE77" s="80"/>
      <c r="CF77" s="80">
        <v>0</v>
      </c>
      <c r="CG77" s="80"/>
      <c r="CH77" s="80"/>
      <c r="CI77" s="80"/>
      <c r="CJ77" s="80"/>
      <c r="CK77" s="80"/>
      <c r="CL77" s="80"/>
      <c r="CM77" s="80" t="s">
        <v>1108</v>
      </c>
      <c r="CN77" s="80" t="s">
        <v>1111</v>
      </c>
      <c r="CO77" s="80"/>
      <c r="CP77" s="80"/>
      <c r="CQ77" s="80"/>
      <c r="CR77" s="80"/>
      <c r="CS77" s="80" t="s">
        <v>1122</v>
      </c>
      <c r="CT77" s="80"/>
      <c r="CU77" s="80"/>
      <c r="CV77" s="80"/>
      <c r="CW77" s="80">
        <v>20170401</v>
      </c>
      <c r="CX77" s="80"/>
      <c r="CY77" s="80"/>
      <c r="CZ77" s="80"/>
      <c r="DA77" s="80"/>
      <c r="DB77" s="80"/>
      <c r="DC77" s="80"/>
      <c r="DD77" s="80"/>
      <c r="DE77" s="80" t="s">
        <v>1162</v>
      </c>
      <c r="DF77" s="80"/>
      <c r="DG77" s="80">
        <v>22826</v>
      </c>
      <c r="DH77" s="80" t="s">
        <v>250</v>
      </c>
      <c r="DI77" s="80" t="s">
        <v>1179</v>
      </c>
      <c r="DJ77" s="80"/>
      <c r="DK77" s="80">
        <v>0</v>
      </c>
      <c r="DL77" s="80"/>
      <c r="DM77" s="80"/>
      <c r="DN77" s="80" t="str">
        <f>REPLACE(INDEX(GroupVertices[Group],MATCH(Vertices[[#This Row],[Vertex]],GroupVertices[Vertex],0)),1,1,"")</f>
        <v>4</v>
      </c>
      <c r="DO77" s="48">
        <v>0</v>
      </c>
      <c r="DP77" s="49">
        <v>0</v>
      </c>
      <c r="DQ77" s="48">
        <v>0</v>
      </c>
      <c r="DR77" s="49">
        <v>0</v>
      </c>
      <c r="DS77" s="48">
        <v>0</v>
      </c>
      <c r="DT77" s="49">
        <v>0</v>
      </c>
      <c r="DU77" s="48">
        <v>15</v>
      </c>
      <c r="DV77" s="49">
        <v>100</v>
      </c>
      <c r="DW77" s="48">
        <v>15</v>
      </c>
      <c r="DX77" s="121" t="s">
        <v>1498</v>
      </c>
      <c r="DY77" s="121" t="s">
        <v>1498</v>
      </c>
      <c r="DZ77" s="121" t="s">
        <v>1498</v>
      </c>
      <c r="EA77" s="121" t="s">
        <v>1498</v>
      </c>
      <c r="EB77" s="2"/>
      <c r="EC77" s="3"/>
      <c r="ED77" s="3"/>
      <c r="EE77" s="3"/>
      <c r="EF77" s="3"/>
    </row>
    <row r="78" spans="1:136" ht="15" customHeight="1">
      <c r="A78" s="66" t="s">
        <v>251</v>
      </c>
      <c r="B78" s="67" t="s">
        <v>1505</v>
      </c>
      <c r="C78" s="67"/>
      <c r="D78" s="68">
        <v>309.7913086746218</v>
      </c>
      <c r="E78" s="70"/>
      <c r="F78" s="97" t="s">
        <v>534</v>
      </c>
      <c r="G78" s="67"/>
      <c r="H78" s="71" t="s">
        <v>251</v>
      </c>
      <c r="I78" s="72"/>
      <c r="J78" s="72"/>
      <c r="K78" s="71" t="s">
        <v>785</v>
      </c>
      <c r="L78" s="75">
        <v>357.70617274054234</v>
      </c>
      <c r="M78" s="76">
        <v>7114.9345703125</v>
      </c>
      <c r="N78" s="76">
        <v>3303.57763671875</v>
      </c>
      <c r="O78" s="77"/>
      <c r="P78" s="78"/>
      <c r="Q78" s="78"/>
      <c r="R78" s="82"/>
      <c r="S78" s="48">
        <v>9</v>
      </c>
      <c r="T78" s="48">
        <v>8</v>
      </c>
      <c r="U78" s="49">
        <v>82.796923</v>
      </c>
      <c r="V78" s="49">
        <v>0.006803</v>
      </c>
      <c r="W78" s="49">
        <v>0.011008</v>
      </c>
      <c r="X78" s="49">
        <v>1.300804</v>
      </c>
      <c r="Y78" s="49">
        <v>0.5192307692307693</v>
      </c>
      <c r="Z78" s="49">
        <v>0.3076923076923077</v>
      </c>
      <c r="AA78" s="73">
        <v>78</v>
      </c>
      <c r="AB78" s="73"/>
      <c r="AC78" s="74"/>
      <c r="AD78" s="80" t="s">
        <v>377</v>
      </c>
      <c r="AE78" s="96" t="s">
        <v>453</v>
      </c>
      <c r="AF78" s="80"/>
      <c r="AG78" s="96" t="s">
        <v>534</v>
      </c>
      <c r="AH78" s="80" t="s">
        <v>608</v>
      </c>
      <c r="AI78" s="80"/>
      <c r="AJ78" s="80"/>
      <c r="AK78" s="80"/>
      <c r="AL78" s="80"/>
      <c r="AM78" s="80"/>
      <c r="AN78" s="80"/>
      <c r="AO78" s="80"/>
      <c r="AP78" s="80"/>
      <c r="AQ78" s="80"/>
      <c r="AR78" s="80"/>
      <c r="AS78" s="80" t="s">
        <v>642</v>
      </c>
      <c r="AT78" s="80" t="s">
        <v>642</v>
      </c>
      <c r="AU78" s="80">
        <v>0</v>
      </c>
      <c r="AV78" s="80"/>
      <c r="AW78" s="80"/>
      <c r="AX78" s="80"/>
      <c r="AY78" s="96" t="s">
        <v>741</v>
      </c>
      <c r="AZ78" s="80"/>
      <c r="BA78" s="80"/>
      <c r="BB78" s="80" t="s">
        <v>785</v>
      </c>
      <c r="BC78" s="80"/>
      <c r="BD78" s="80"/>
      <c r="BE78" s="80" t="s">
        <v>808</v>
      </c>
      <c r="BF78" s="80"/>
      <c r="BG78" s="80" t="s">
        <v>879</v>
      </c>
      <c r="BH78" s="80">
        <v>180485</v>
      </c>
      <c r="BI78" s="80"/>
      <c r="BJ78" s="80"/>
      <c r="BK78" s="80"/>
      <c r="BL78" s="80"/>
      <c r="BM78" s="80"/>
      <c r="BN78" s="80"/>
      <c r="BO78" s="80" t="s">
        <v>902</v>
      </c>
      <c r="BP78" s="80" t="b">
        <v>0</v>
      </c>
      <c r="BQ78" s="80"/>
      <c r="BR78" s="80"/>
      <c r="BS78" s="80"/>
      <c r="BT78" s="80" t="b">
        <v>0</v>
      </c>
      <c r="BU78" s="80" t="b">
        <v>0</v>
      </c>
      <c r="BV78" s="80"/>
      <c r="BW78" s="80" t="b">
        <v>0</v>
      </c>
      <c r="BX78" s="80" t="b">
        <v>1</v>
      </c>
      <c r="BY78" s="96" t="s">
        <v>978</v>
      </c>
      <c r="BZ78" s="80"/>
      <c r="CA78" s="80"/>
      <c r="CB78" s="80"/>
      <c r="CC78" s="80"/>
      <c r="CD78" s="80" t="s">
        <v>1077</v>
      </c>
      <c r="CE78" s="80" t="s">
        <v>1083</v>
      </c>
      <c r="CF78" s="80">
        <v>0</v>
      </c>
      <c r="CG78" s="80"/>
      <c r="CH78" s="80" t="s">
        <v>1090</v>
      </c>
      <c r="CI78" s="80"/>
      <c r="CJ78" s="80"/>
      <c r="CK78" s="80"/>
      <c r="CL78" s="80"/>
      <c r="CM78" s="80"/>
      <c r="CN78" s="80"/>
      <c r="CO78" s="80"/>
      <c r="CP78" s="80"/>
      <c r="CQ78" s="80"/>
      <c r="CR78" s="80"/>
      <c r="CS78" s="80"/>
      <c r="CT78" s="80"/>
      <c r="CU78" s="80"/>
      <c r="CV78" s="80"/>
      <c r="CW78" s="80"/>
      <c r="CX78" s="80"/>
      <c r="CY78" s="80"/>
      <c r="CZ78" s="80" t="s">
        <v>1135</v>
      </c>
      <c r="DA78" s="80"/>
      <c r="DB78" s="80"/>
      <c r="DC78" s="80"/>
      <c r="DD78" s="80" t="s">
        <v>1159</v>
      </c>
      <c r="DE78" s="80" t="s">
        <v>1167</v>
      </c>
      <c r="DF78" s="80"/>
      <c r="DG78" s="80">
        <v>2074</v>
      </c>
      <c r="DH78" s="80" t="s">
        <v>251</v>
      </c>
      <c r="DI78" s="80" t="s">
        <v>1179</v>
      </c>
      <c r="DJ78" s="96" t="s">
        <v>1246</v>
      </c>
      <c r="DK78" s="80">
        <v>0</v>
      </c>
      <c r="DL78" s="80"/>
      <c r="DM78" s="80"/>
      <c r="DN78" s="80" t="str">
        <f>REPLACE(INDEX(GroupVertices[Group],MATCH(Vertices[[#This Row],[Vertex]],GroupVertices[Vertex],0)),1,1,"")</f>
        <v>4</v>
      </c>
      <c r="DO78" s="48">
        <v>0</v>
      </c>
      <c r="DP78" s="49">
        <v>0</v>
      </c>
      <c r="DQ78" s="48">
        <v>0</v>
      </c>
      <c r="DR78" s="49">
        <v>0</v>
      </c>
      <c r="DS78" s="48">
        <v>0</v>
      </c>
      <c r="DT78" s="49">
        <v>0</v>
      </c>
      <c r="DU78" s="48">
        <v>12</v>
      </c>
      <c r="DV78" s="49">
        <v>100</v>
      </c>
      <c r="DW78" s="48">
        <v>12</v>
      </c>
      <c r="DX78" s="121" t="s">
        <v>1498</v>
      </c>
      <c r="DY78" s="121" t="s">
        <v>1498</v>
      </c>
      <c r="DZ78" s="121" t="s">
        <v>1498</v>
      </c>
      <c r="EA78" s="121" t="s">
        <v>1498</v>
      </c>
      <c r="EB78" s="2"/>
      <c r="EC78" s="3"/>
      <c r="ED78" s="3"/>
      <c r="EE78" s="3"/>
      <c r="EF78" s="3"/>
    </row>
    <row r="79" spans="1:136" ht="15" customHeight="1">
      <c r="A79" s="66" t="s">
        <v>252</v>
      </c>
      <c r="B79" s="67" t="s">
        <v>1513</v>
      </c>
      <c r="C79" s="67"/>
      <c r="D79" s="68">
        <v>149.528103317705</v>
      </c>
      <c r="E79" s="70"/>
      <c r="F79" s="97" t="s">
        <v>535</v>
      </c>
      <c r="G79" s="67"/>
      <c r="H79" s="71" t="s">
        <v>252</v>
      </c>
      <c r="I79" s="72"/>
      <c r="J79" s="72"/>
      <c r="K79" s="71" t="s">
        <v>786</v>
      </c>
      <c r="L79" s="75">
        <v>85.21216440838121</v>
      </c>
      <c r="M79" s="76">
        <v>8341.1904296875</v>
      </c>
      <c r="N79" s="76">
        <v>2841.96240234375</v>
      </c>
      <c r="O79" s="77"/>
      <c r="P79" s="78"/>
      <c r="Q79" s="78"/>
      <c r="R79" s="82"/>
      <c r="S79" s="48">
        <v>7</v>
      </c>
      <c r="T79" s="48">
        <v>7</v>
      </c>
      <c r="U79" s="49">
        <v>19.546923</v>
      </c>
      <c r="V79" s="49">
        <v>0.006369</v>
      </c>
      <c r="W79" s="49">
        <v>0.008874</v>
      </c>
      <c r="X79" s="49">
        <v>0.999703</v>
      </c>
      <c r="Y79" s="49">
        <v>0.7222222222222222</v>
      </c>
      <c r="Z79" s="49">
        <v>0.4</v>
      </c>
      <c r="AA79" s="73">
        <v>79</v>
      </c>
      <c r="AB79" s="73"/>
      <c r="AC79" s="74"/>
      <c r="AD79" s="80" t="s">
        <v>377</v>
      </c>
      <c r="AE79" s="96" t="s">
        <v>454</v>
      </c>
      <c r="AF79" s="80"/>
      <c r="AG79" s="96" t="s">
        <v>535</v>
      </c>
      <c r="AH79" s="80" t="s">
        <v>609</v>
      </c>
      <c r="AI79" s="80"/>
      <c r="AJ79" s="80"/>
      <c r="AK79" s="80"/>
      <c r="AL79" s="80"/>
      <c r="AM79" s="80"/>
      <c r="AN79" s="80"/>
      <c r="AO79" s="80"/>
      <c r="AP79" s="80"/>
      <c r="AQ79" s="80"/>
      <c r="AR79" s="80"/>
      <c r="AS79" s="80" t="s">
        <v>642</v>
      </c>
      <c r="AT79" s="80" t="s">
        <v>642</v>
      </c>
      <c r="AU79" s="80">
        <v>0</v>
      </c>
      <c r="AV79" s="80"/>
      <c r="AW79" s="80"/>
      <c r="AX79" s="80"/>
      <c r="AY79" s="96" t="s">
        <v>742</v>
      </c>
      <c r="AZ79" s="80"/>
      <c r="BA79" s="80"/>
      <c r="BB79" s="80" t="s">
        <v>786</v>
      </c>
      <c r="BC79" s="80"/>
      <c r="BD79" s="80"/>
      <c r="BE79" s="80" t="s">
        <v>808</v>
      </c>
      <c r="BF79" s="80"/>
      <c r="BG79" s="80" t="s">
        <v>880</v>
      </c>
      <c r="BH79" s="80">
        <v>61794</v>
      </c>
      <c r="BI79" s="80"/>
      <c r="BJ79" s="80"/>
      <c r="BK79" s="80"/>
      <c r="BL79" s="80"/>
      <c r="BM79" s="80"/>
      <c r="BN79" s="80"/>
      <c r="BO79" s="80"/>
      <c r="BP79" s="80" t="b">
        <v>0</v>
      </c>
      <c r="BQ79" s="80"/>
      <c r="BR79" s="80"/>
      <c r="BS79" s="80"/>
      <c r="BT79" s="80" t="b">
        <v>0</v>
      </c>
      <c r="BU79" s="80" t="b">
        <v>0</v>
      </c>
      <c r="BV79" s="80"/>
      <c r="BW79" s="80" t="b">
        <v>0</v>
      </c>
      <c r="BX79" s="80" t="b">
        <v>1</v>
      </c>
      <c r="BY79" s="96" t="s">
        <v>979</v>
      </c>
      <c r="BZ79" s="80"/>
      <c r="CA79" s="80"/>
      <c r="CB79" s="80"/>
      <c r="CC79" s="80"/>
      <c r="CD79" s="80" t="s">
        <v>1078</v>
      </c>
      <c r="CE79" s="80" t="s">
        <v>1089</v>
      </c>
      <c r="CF79" s="80">
        <v>0</v>
      </c>
      <c r="CG79" s="80"/>
      <c r="CH79" s="80" t="s">
        <v>1090</v>
      </c>
      <c r="CI79" s="80"/>
      <c r="CJ79" s="80"/>
      <c r="CK79" s="80"/>
      <c r="CL79" s="80"/>
      <c r="CM79" s="80"/>
      <c r="CN79" s="80"/>
      <c r="CO79" s="80"/>
      <c r="CP79" s="80"/>
      <c r="CQ79" s="80"/>
      <c r="CR79" s="80"/>
      <c r="CS79" s="80"/>
      <c r="CT79" s="80"/>
      <c r="CU79" s="80"/>
      <c r="CV79" s="80"/>
      <c r="CW79" s="80"/>
      <c r="CX79" s="80"/>
      <c r="CY79" s="80"/>
      <c r="CZ79" s="80"/>
      <c r="DA79" s="80"/>
      <c r="DB79" s="80"/>
      <c r="DC79" s="80"/>
      <c r="DD79" s="80" t="s">
        <v>1160</v>
      </c>
      <c r="DE79" s="80" t="s">
        <v>1161</v>
      </c>
      <c r="DF79" s="80"/>
      <c r="DG79" s="80">
        <v>2715</v>
      </c>
      <c r="DH79" s="80" t="s">
        <v>252</v>
      </c>
      <c r="DI79" s="80" t="s">
        <v>1179</v>
      </c>
      <c r="DJ79" s="96" t="s">
        <v>1247</v>
      </c>
      <c r="DK79" s="80">
        <v>0</v>
      </c>
      <c r="DL79" s="80"/>
      <c r="DM79" s="80"/>
      <c r="DN79" s="80" t="str">
        <f>REPLACE(INDEX(GroupVertices[Group],MATCH(Vertices[[#This Row],[Vertex]],GroupVertices[Vertex],0)),1,1,"")</f>
        <v>4</v>
      </c>
      <c r="DO79" s="48">
        <v>0</v>
      </c>
      <c r="DP79" s="49">
        <v>0</v>
      </c>
      <c r="DQ79" s="48">
        <v>0</v>
      </c>
      <c r="DR79" s="49">
        <v>0</v>
      </c>
      <c r="DS79" s="48">
        <v>0</v>
      </c>
      <c r="DT79" s="49">
        <v>0</v>
      </c>
      <c r="DU79" s="48">
        <v>7</v>
      </c>
      <c r="DV79" s="49">
        <v>100</v>
      </c>
      <c r="DW79" s="48">
        <v>7</v>
      </c>
      <c r="DX79" s="121" t="s">
        <v>1498</v>
      </c>
      <c r="DY79" s="121" t="s">
        <v>1498</v>
      </c>
      <c r="DZ79" s="121" t="s">
        <v>1498</v>
      </c>
      <c r="EA79" s="121" t="s">
        <v>1498</v>
      </c>
      <c r="EB79" s="2"/>
      <c r="EC79" s="3"/>
      <c r="ED79" s="3"/>
      <c r="EE79" s="3"/>
      <c r="EF79" s="3"/>
    </row>
    <row r="80" spans="1:136" ht="15" customHeight="1">
      <c r="A80" s="66" t="s">
        <v>253</v>
      </c>
      <c r="B80" s="67" t="s">
        <v>1512</v>
      </c>
      <c r="C80" s="67"/>
      <c r="D80" s="68">
        <v>149.528103317705</v>
      </c>
      <c r="E80" s="70"/>
      <c r="F80" s="97" t="s">
        <v>536</v>
      </c>
      <c r="G80" s="67"/>
      <c r="H80" s="71" t="s">
        <v>253</v>
      </c>
      <c r="I80" s="72"/>
      <c r="J80" s="72"/>
      <c r="K80" s="71"/>
      <c r="L80" s="75">
        <v>85.21216440838121</v>
      </c>
      <c r="M80" s="76">
        <v>8024.97705078125</v>
      </c>
      <c r="N80" s="76">
        <v>4638.4814453125</v>
      </c>
      <c r="O80" s="77"/>
      <c r="P80" s="78"/>
      <c r="Q80" s="78"/>
      <c r="R80" s="82"/>
      <c r="S80" s="48">
        <v>4</v>
      </c>
      <c r="T80" s="48">
        <v>10</v>
      </c>
      <c r="U80" s="49">
        <v>19.546923</v>
      </c>
      <c r="V80" s="49">
        <v>0.006369</v>
      </c>
      <c r="W80" s="49">
        <v>0.008874</v>
      </c>
      <c r="X80" s="49">
        <v>0.999703</v>
      </c>
      <c r="Y80" s="49">
        <v>0.7222222222222222</v>
      </c>
      <c r="Z80" s="49">
        <v>0.4</v>
      </c>
      <c r="AA80" s="73">
        <v>80</v>
      </c>
      <c r="AB80" s="73"/>
      <c r="AC80" s="74"/>
      <c r="AD80" s="80" t="s">
        <v>377</v>
      </c>
      <c r="AE80" s="96" t="s">
        <v>455</v>
      </c>
      <c r="AF80" s="80"/>
      <c r="AG80" s="96" t="s">
        <v>536</v>
      </c>
      <c r="AH80" s="80" t="s">
        <v>610</v>
      </c>
      <c r="AI80" s="80"/>
      <c r="AJ80" s="80"/>
      <c r="AK80" s="80"/>
      <c r="AL80" s="80"/>
      <c r="AM80" s="80"/>
      <c r="AN80" s="80"/>
      <c r="AO80" s="80"/>
      <c r="AP80" s="80"/>
      <c r="AQ80" s="80"/>
      <c r="AR80" s="80"/>
      <c r="AS80" s="80" t="s">
        <v>643</v>
      </c>
      <c r="AT80" s="80" t="s">
        <v>643</v>
      </c>
      <c r="AU80" s="80">
        <v>0</v>
      </c>
      <c r="AV80" s="80"/>
      <c r="AW80" s="80"/>
      <c r="AX80" s="80"/>
      <c r="AY80" s="96" t="s">
        <v>743</v>
      </c>
      <c r="AZ80" s="80"/>
      <c r="BA80" s="80"/>
      <c r="BB80" s="80"/>
      <c r="BC80" s="80"/>
      <c r="BD80" s="80"/>
      <c r="BE80" s="80" t="s">
        <v>808</v>
      </c>
      <c r="BF80" s="80"/>
      <c r="BG80" s="80" t="s">
        <v>881</v>
      </c>
      <c r="BH80" s="80">
        <v>731351</v>
      </c>
      <c r="BI80" s="80"/>
      <c r="BJ80" s="80"/>
      <c r="BK80" s="80"/>
      <c r="BL80" s="80"/>
      <c r="BM80" s="80"/>
      <c r="BN80" s="80"/>
      <c r="BO80" s="80"/>
      <c r="BP80" s="80" t="b">
        <v>0</v>
      </c>
      <c r="BQ80" s="80"/>
      <c r="BR80" s="80"/>
      <c r="BS80" s="80"/>
      <c r="BT80" s="80" t="b">
        <v>0</v>
      </c>
      <c r="BU80" s="80" t="b">
        <v>0</v>
      </c>
      <c r="BV80" s="80"/>
      <c r="BW80" s="80" t="b">
        <v>0</v>
      </c>
      <c r="BX80" s="80" t="b">
        <v>1</v>
      </c>
      <c r="BY80" s="96" t="s">
        <v>980</v>
      </c>
      <c r="BZ80" s="80"/>
      <c r="CA80" s="80"/>
      <c r="CB80" s="80"/>
      <c r="CC80" s="80"/>
      <c r="CD80" s="80" t="s">
        <v>1079</v>
      </c>
      <c r="CE80" s="80"/>
      <c r="CF80" s="80">
        <v>0</v>
      </c>
      <c r="CG80" s="80"/>
      <c r="CH80" s="80"/>
      <c r="CI80" s="80"/>
      <c r="CJ80" s="80"/>
      <c r="CK80" s="80"/>
      <c r="CL80" s="80"/>
      <c r="CM80" s="80" t="s">
        <v>1109</v>
      </c>
      <c r="CN80" s="80"/>
      <c r="CO80" s="80"/>
      <c r="CP80" s="80"/>
      <c r="CQ80" s="80"/>
      <c r="CR80" s="80"/>
      <c r="CS80" s="80"/>
      <c r="CT80" s="80"/>
      <c r="CU80" s="80"/>
      <c r="CV80" s="80"/>
      <c r="CW80" s="80">
        <v>20170217</v>
      </c>
      <c r="CX80" s="80"/>
      <c r="CY80" s="80"/>
      <c r="CZ80" s="80"/>
      <c r="DA80" s="80"/>
      <c r="DB80" s="80"/>
      <c r="DC80" s="80"/>
      <c r="DD80" s="80"/>
      <c r="DE80" s="80" t="s">
        <v>1161</v>
      </c>
      <c r="DF80" s="80"/>
      <c r="DG80" s="80">
        <v>22556</v>
      </c>
      <c r="DH80" s="80" t="s">
        <v>253</v>
      </c>
      <c r="DI80" s="80" t="s">
        <v>1179</v>
      </c>
      <c r="DJ80" s="96" t="s">
        <v>1248</v>
      </c>
      <c r="DK80" s="80">
        <v>0</v>
      </c>
      <c r="DL80" s="80"/>
      <c r="DM80" s="80"/>
      <c r="DN80" s="80" t="str">
        <f>REPLACE(INDEX(GroupVertices[Group],MATCH(Vertices[[#This Row],[Vertex]],GroupVertices[Vertex],0)),1,1,"")</f>
        <v>4</v>
      </c>
      <c r="DO80" s="48">
        <v>0</v>
      </c>
      <c r="DP80" s="49">
        <v>0</v>
      </c>
      <c r="DQ80" s="48">
        <v>0</v>
      </c>
      <c r="DR80" s="49">
        <v>0</v>
      </c>
      <c r="DS80" s="48">
        <v>0</v>
      </c>
      <c r="DT80" s="49">
        <v>0</v>
      </c>
      <c r="DU80" s="48">
        <v>10</v>
      </c>
      <c r="DV80" s="49">
        <v>100</v>
      </c>
      <c r="DW80" s="48">
        <v>10</v>
      </c>
      <c r="DX80" s="121" t="s">
        <v>1498</v>
      </c>
      <c r="DY80" s="121" t="s">
        <v>1498</v>
      </c>
      <c r="DZ80" s="121" t="s">
        <v>1498</v>
      </c>
      <c r="EA80" s="121" t="s">
        <v>1498</v>
      </c>
      <c r="EB80" s="2"/>
      <c r="EC80" s="3"/>
      <c r="ED80" s="3"/>
      <c r="EE80" s="3"/>
      <c r="EF80" s="3"/>
    </row>
    <row r="81" spans="1:136" ht="15" customHeight="1">
      <c r="A81" s="66" t="s">
        <v>254</v>
      </c>
      <c r="B81" s="67" t="s">
        <v>1512</v>
      </c>
      <c r="C81" s="67"/>
      <c r="D81" s="68">
        <v>149.528103317705</v>
      </c>
      <c r="E81" s="70"/>
      <c r="F81" s="97" t="s">
        <v>537</v>
      </c>
      <c r="G81" s="67"/>
      <c r="H81" s="71" t="s">
        <v>254</v>
      </c>
      <c r="I81" s="72"/>
      <c r="J81" s="72"/>
      <c r="K81" s="71" t="s">
        <v>787</v>
      </c>
      <c r="L81" s="75">
        <v>85.21216440838121</v>
      </c>
      <c r="M81" s="76">
        <v>7903.08544921875</v>
      </c>
      <c r="N81" s="76">
        <v>3811.11083984375</v>
      </c>
      <c r="O81" s="77"/>
      <c r="P81" s="78"/>
      <c r="Q81" s="78"/>
      <c r="R81" s="82"/>
      <c r="S81" s="48">
        <v>4</v>
      </c>
      <c r="T81" s="48">
        <v>10</v>
      </c>
      <c r="U81" s="49">
        <v>19.546923</v>
      </c>
      <c r="V81" s="49">
        <v>0.006369</v>
      </c>
      <c r="W81" s="49">
        <v>0.008874</v>
      </c>
      <c r="X81" s="49">
        <v>0.999703</v>
      </c>
      <c r="Y81" s="49">
        <v>0.7222222222222222</v>
      </c>
      <c r="Z81" s="49">
        <v>0.4</v>
      </c>
      <c r="AA81" s="73">
        <v>81</v>
      </c>
      <c r="AB81" s="73"/>
      <c r="AC81" s="74"/>
      <c r="AD81" s="80" t="s">
        <v>377</v>
      </c>
      <c r="AE81" s="96" t="s">
        <v>456</v>
      </c>
      <c r="AF81" s="80"/>
      <c r="AG81" s="96" t="s">
        <v>537</v>
      </c>
      <c r="AH81" s="80" t="s">
        <v>611</v>
      </c>
      <c r="AI81" s="80"/>
      <c r="AJ81" s="80"/>
      <c r="AK81" s="80"/>
      <c r="AL81" s="80"/>
      <c r="AM81" s="80"/>
      <c r="AN81" s="80"/>
      <c r="AO81" s="80"/>
      <c r="AP81" s="99">
        <v>43018</v>
      </c>
      <c r="AQ81" s="80"/>
      <c r="AR81" s="80"/>
      <c r="AS81" s="80" t="s">
        <v>645</v>
      </c>
      <c r="AT81" s="80" t="s">
        <v>645</v>
      </c>
      <c r="AU81" s="80">
        <v>35</v>
      </c>
      <c r="AV81" s="80"/>
      <c r="AW81" s="80"/>
      <c r="AX81" s="80"/>
      <c r="AY81" s="96" t="s">
        <v>744</v>
      </c>
      <c r="AZ81" s="80"/>
      <c r="BA81" s="80"/>
      <c r="BB81" s="80" t="s">
        <v>787</v>
      </c>
      <c r="BC81" s="80"/>
      <c r="BD81" s="80" t="s">
        <v>806</v>
      </c>
      <c r="BE81" s="80" t="s">
        <v>808</v>
      </c>
      <c r="BF81" s="80"/>
      <c r="BG81" s="80" t="s">
        <v>882</v>
      </c>
      <c r="BH81" s="80">
        <v>578745</v>
      </c>
      <c r="BI81" s="80"/>
      <c r="BJ81" s="80"/>
      <c r="BK81" s="80"/>
      <c r="BL81" s="80"/>
      <c r="BM81" s="80"/>
      <c r="BN81" s="80"/>
      <c r="BO81" s="80"/>
      <c r="BP81" s="80" t="b">
        <v>0</v>
      </c>
      <c r="BQ81" s="80"/>
      <c r="BR81" s="80"/>
      <c r="BS81" s="80"/>
      <c r="BT81" s="80" t="b">
        <v>1</v>
      </c>
      <c r="BU81" s="80" t="b">
        <v>0</v>
      </c>
      <c r="BV81" s="80"/>
      <c r="BW81" s="80" t="b">
        <v>0</v>
      </c>
      <c r="BX81" s="80" t="b">
        <v>1</v>
      </c>
      <c r="BY81" s="96" t="s">
        <v>981</v>
      </c>
      <c r="BZ81" s="80" t="s">
        <v>996</v>
      </c>
      <c r="CA81" s="80"/>
      <c r="CB81" s="80"/>
      <c r="CC81" s="80"/>
      <c r="CD81" s="80" t="s">
        <v>1080</v>
      </c>
      <c r="CE81" s="80"/>
      <c r="CF81" s="80">
        <v>4.6</v>
      </c>
      <c r="CG81" s="80"/>
      <c r="CH81" s="80"/>
      <c r="CI81" s="80"/>
      <c r="CJ81" s="80"/>
      <c r="CK81" s="80"/>
      <c r="CL81" s="80"/>
      <c r="CM81" s="80" t="s">
        <v>1110</v>
      </c>
      <c r="CN81" s="80" t="s">
        <v>1111</v>
      </c>
      <c r="CO81" s="80"/>
      <c r="CP81" s="80"/>
      <c r="CQ81" s="80"/>
      <c r="CR81" s="80"/>
      <c r="CS81" s="80"/>
      <c r="CT81" s="80"/>
      <c r="CU81" s="80">
        <v>224</v>
      </c>
      <c r="CV81" s="80"/>
      <c r="CW81" s="80">
        <v>20171010</v>
      </c>
      <c r="CX81" s="80"/>
      <c r="CY81" s="80"/>
      <c r="CZ81" s="80"/>
      <c r="DA81" s="80"/>
      <c r="DB81" s="80"/>
      <c r="DC81" s="80" t="s">
        <v>1146</v>
      </c>
      <c r="DD81" s="80"/>
      <c r="DE81" s="80" t="s">
        <v>1177</v>
      </c>
      <c r="DF81" s="80"/>
      <c r="DG81" s="80">
        <v>19446</v>
      </c>
      <c r="DH81" s="80" t="s">
        <v>254</v>
      </c>
      <c r="DI81" s="80" t="s">
        <v>1179</v>
      </c>
      <c r="DJ81" s="96" t="s">
        <v>1249</v>
      </c>
      <c r="DK81" s="80">
        <v>35</v>
      </c>
      <c r="DL81" s="80"/>
      <c r="DM81" s="80"/>
      <c r="DN81" s="80" t="str">
        <f>REPLACE(INDEX(GroupVertices[Group],MATCH(Vertices[[#This Row],[Vertex]],GroupVertices[Vertex],0)),1,1,"")</f>
        <v>4</v>
      </c>
      <c r="DO81" s="48">
        <v>0</v>
      </c>
      <c r="DP81" s="49">
        <v>0</v>
      </c>
      <c r="DQ81" s="48">
        <v>0</v>
      </c>
      <c r="DR81" s="49">
        <v>0</v>
      </c>
      <c r="DS81" s="48">
        <v>0</v>
      </c>
      <c r="DT81" s="49">
        <v>0</v>
      </c>
      <c r="DU81" s="48">
        <v>24</v>
      </c>
      <c r="DV81" s="49">
        <v>100</v>
      </c>
      <c r="DW81" s="48">
        <v>24</v>
      </c>
      <c r="DX81" s="121" t="s">
        <v>1498</v>
      </c>
      <c r="DY81" s="121" t="s">
        <v>1498</v>
      </c>
      <c r="DZ81" s="121" t="s">
        <v>1498</v>
      </c>
      <c r="EA81" s="121" t="s">
        <v>1498</v>
      </c>
      <c r="EB81" s="2"/>
      <c r="EC81" s="3"/>
      <c r="ED81" s="3"/>
      <c r="EE81" s="3"/>
      <c r="EF81" s="3"/>
    </row>
    <row r="82" spans="1:136" ht="15" customHeight="1">
      <c r="A82" s="66" t="s">
        <v>255</v>
      </c>
      <c r="B82" s="67" t="s">
        <v>1506</v>
      </c>
      <c r="C82" s="67"/>
      <c r="D82" s="68">
        <v>100</v>
      </c>
      <c r="E82" s="70"/>
      <c r="F82" s="97" t="s">
        <v>538</v>
      </c>
      <c r="G82" s="67"/>
      <c r="H82" s="71" t="s">
        <v>255</v>
      </c>
      <c r="I82" s="72"/>
      <c r="J82" s="72"/>
      <c r="K82" s="71"/>
      <c r="L82" s="75">
        <v>1</v>
      </c>
      <c r="M82" s="76">
        <v>8343.1142578125</v>
      </c>
      <c r="N82" s="76">
        <v>3772.4140625</v>
      </c>
      <c r="O82" s="77"/>
      <c r="P82" s="78"/>
      <c r="Q82" s="78"/>
      <c r="R82" s="82"/>
      <c r="S82" s="48">
        <v>8</v>
      </c>
      <c r="T82" s="48">
        <v>8</v>
      </c>
      <c r="U82" s="49">
        <v>0</v>
      </c>
      <c r="V82" s="49">
        <v>0.005128</v>
      </c>
      <c r="W82" s="49">
        <v>0.004845</v>
      </c>
      <c r="X82" s="49">
        <v>0.821966</v>
      </c>
      <c r="Y82" s="49">
        <v>0.8035714285714286</v>
      </c>
      <c r="Z82" s="49">
        <v>1</v>
      </c>
      <c r="AA82" s="73">
        <v>82</v>
      </c>
      <c r="AB82" s="73"/>
      <c r="AC82" s="74"/>
      <c r="AD82" s="80" t="s">
        <v>377</v>
      </c>
      <c r="AE82" s="96" t="s">
        <v>457</v>
      </c>
      <c r="AF82" s="80"/>
      <c r="AG82" s="96" t="s">
        <v>538</v>
      </c>
      <c r="AH82" s="80" t="s">
        <v>612</v>
      </c>
      <c r="AI82" s="80"/>
      <c r="AJ82" s="80"/>
      <c r="AK82" s="80"/>
      <c r="AL82" s="80"/>
      <c r="AM82" s="80"/>
      <c r="AN82" s="80"/>
      <c r="AO82" s="80"/>
      <c r="AP82" s="80"/>
      <c r="AQ82" s="80"/>
      <c r="AR82" s="80"/>
      <c r="AS82" s="80" t="s">
        <v>648</v>
      </c>
      <c r="AT82" s="80" t="s">
        <v>648</v>
      </c>
      <c r="AU82" s="80">
        <v>85</v>
      </c>
      <c r="AV82" s="80"/>
      <c r="AW82" s="80"/>
      <c r="AX82" s="80"/>
      <c r="AY82" s="96" t="s">
        <v>745</v>
      </c>
      <c r="AZ82" s="80"/>
      <c r="BA82" s="80"/>
      <c r="BB82" s="80"/>
      <c r="BC82" s="80"/>
      <c r="BD82" s="80" t="s">
        <v>807</v>
      </c>
      <c r="BE82" s="80" t="s">
        <v>808</v>
      </c>
      <c r="BF82" s="80"/>
      <c r="BG82" s="80" t="s">
        <v>883</v>
      </c>
      <c r="BH82" s="80">
        <v>2526104</v>
      </c>
      <c r="BI82" s="80"/>
      <c r="BJ82" s="80"/>
      <c r="BK82" s="80"/>
      <c r="BL82" s="80"/>
      <c r="BM82" s="80"/>
      <c r="BN82" s="80"/>
      <c r="BO82" s="80"/>
      <c r="BP82" s="80" t="b">
        <v>0</v>
      </c>
      <c r="BQ82" s="80"/>
      <c r="BR82" s="80"/>
      <c r="BS82" s="80"/>
      <c r="BT82" s="80" t="b">
        <v>1</v>
      </c>
      <c r="BU82" s="80" t="b">
        <v>0</v>
      </c>
      <c r="BV82" s="80"/>
      <c r="BW82" s="80" t="b">
        <v>0</v>
      </c>
      <c r="BX82" s="80" t="b">
        <v>1</v>
      </c>
      <c r="BY82" s="96" t="s">
        <v>982</v>
      </c>
      <c r="BZ82" s="80"/>
      <c r="CA82" s="80"/>
      <c r="CB82" s="80" t="s">
        <v>1003</v>
      </c>
      <c r="CC82" s="80"/>
      <c r="CD82" s="80" t="s">
        <v>1081</v>
      </c>
      <c r="CE82" s="80"/>
      <c r="CF82" s="80">
        <v>0</v>
      </c>
      <c r="CG82" s="80"/>
      <c r="CH82" s="80"/>
      <c r="CI82" s="80"/>
      <c r="CJ82" s="80"/>
      <c r="CK82" s="80"/>
      <c r="CL82" s="80"/>
      <c r="CM82" s="80" t="s">
        <v>1108</v>
      </c>
      <c r="CN82" s="80" t="s">
        <v>1111</v>
      </c>
      <c r="CO82" s="80"/>
      <c r="CP82" s="80"/>
      <c r="CQ82" s="80"/>
      <c r="CR82" s="80"/>
      <c r="CS82" s="80"/>
      <c r="CT82" s="80"/>
      <c r="CU82" s="80"/>
      <c r="CV82" s="80"/>
      <c r="CW82" s="80"/>
      <c r="CX82" s="80"/>
      <c r="CY82" s="80"/>
      <c r="CZ82" s="80"/>
      <c r="DA82" s="80"/>
      <c r="DB82" s="80"/>
      <c r="DC82" s="80"/>
      <c r="DD82" s="80"/>
      <c r="DE82" s="80" t="s">
        <v>323</v>
      </c>
      <c r="DF82" s="80"/>
      <c r="DG82" s="80">
        <v>72205</v>
      </c>
      <c r="DH82" s="80" t="s">
        <v>255</v>
      </c>
      <c r="DI82" s="80" t="s">
        <v>1179</v>
      </c>
      <c r="DJ82" s="80"/>
      <c r="DK82" s="80">
        <v>0</v>
      </c>
      <c r="DL82" s="80"/>
      <c r="DM82" s="80"/>
      <c r="DN82" s="80" t="str">
        <f>REPLACE(INDEX(GroupVertices[Group],MATCH(Vertices[[#This Row],[Vertex]],GroupVertices[Vertex],0)),1,1,"")</f>
        <v>4</v>
      </c>
      <c r="DO82" s="48">
        <v>0</v>
      </c>
      <c r="DP82" s="49">
        <v>0</v>
      </c>
      <c r="DQ82" s="48">
        <v>0</v>
      </c>
      <c r="DR82" s="49">
        <v>0</v>
      </c>
      <c r="DS82" s="48">
        <v>0</v>
      </c>
      <c r="DT82" s="49">
        <v>0</v>
      </c>
      <c r="DU82" s="48">
        <v>14</v>
      </c>
      <c r="DV82" s="49">
        <v>100</v>
      </c>
      <c r="DW82" s="48">
        <v>14</v>
      </c>
      <c r="DX82" s="121" t="s">
        <v>1498</v>
      </c>
      <c r="DY82" s="121" t="s">
        <v>1498</v>
      </c>
      <c r="DZ82" s="121" t="s">
        <v>1498</v>
      </c>
      <c r="EA82" s="121" t="s">
        <v>1498</v>
      </c>
      <c r="EB82" s="2"/>
      <c r="EC82" s="3"/>
      <c r="ED82" s="3"/>
      <c r="EE82" s="3"/>
      <c r="EF82" s="3"/>
    </row>
    <row r="83" spans="1:136" ht="15" customHeight="1">
      <c r="A83" s="83" t="s">
        <v>282</v>
      </c>
      <c r="B83" s="84" t="s">
        <v>1510</v>
      </c>
      <c r="C83" s="84"/>
      <c r="D83" s="85">
        <v>100</v>
      </c>
      <c r="E83" s="86"/>
      <c r="F83" s="98" t="s">
        <v>539</v>
      </c>
      <c r="G83" s="84"/>
      <c r="H83" s="87" t="s">
        <v>282</v>
      </c>
      <c r="I83" s="88"/>
      <c r="J83" s="88"/>
      <c r="K83" s="87"/>
      <c r="L83" s="89">
        <v>1</v>
      </c>
      <c r="M83" s="90">
        <v>7672.4599609375</v>
      </c>
      <c r="N83" s="90">
        <v>166.16835021972656</v>
      </c>
      <c r="O83" s="91"/>
      <c r="P83" s="92"/>
      <c r="Q83" s="92"/>
      <c r="R83" s="93"/>
      <c r="S83" s="48">
        <v>2</v>
      </c>
      <c r="T83" s="48">
        <v>0</v>
      </c>
      <c r="U83" s="49">
        <v>0</v>
      </c>
      <c r="V83" s="49">
        <v>0.004975</v>
      </c>
      <c r="W83" s="49">
        <v>0.00233</v>
      </c>
      <c r="X83" s="49">
        <v>0.30884</v>
      </c>
      <c r="Y83" s="49">
        <v>1</v>
      </c>
      <c r="Z83" s="49">
        <v>0</v>
      </c>
      <c r="AA83" s="94">
        <v>83</v>
      </c>
      <c r="AB83" s="94"/>
      <c r="AC83" s="95"/>
      <c r="AD83" s="80" t="s">
        <v>377</v>
      </c>
      <c r="AE83" s="96" t="s">
        <v>458</v>
      </c>
      <c r="AF83" s="80"/>
      <c r="AG83" s="96" t="s">
        <v>539</v>
      </c>
      <c r="AH83" s="80" t="s">
        <v>613</v>
      </c>
      <c r="AI83" s="80"/>
      <c r="AJ83" s="80"/>
      <c r="AK83" s="80"/>
      <c r="AL83" s="80"/>
      <c r="AM83" s="80"/>
      <c r="AN83" s="80"/>
      <c r="AO83" s="80"/>
      <c r="AP83" s="80"/>
      <c r="AQ83" s="80"/>
      <c r="AR83" s="80"/>
      <c r="AS83" s="80" t="s">
        <v>642</v>
      </c>
      <c r="AT83" s="80" t="s">
        <v>642</v>
      </c>
      <c r="AU83" s="80">
        <v>0</v>
      </c>
      <c r="AV83" s="80"/>
      <c r="AW83" s="80"/>
      <c r="AX83" s="80"/>
      <c r="AY83" s="96" t="s">
        <v>746</v>
      </c>
      <c r="AZ83" s="80"/>
      <c r="BA83" s="80"/>
      <c r="BB83" s="80"/>
      <c r="BC83" s="80"/>
      <c r="BD83" s="80"/>
      <c r="BE83" s="80" t="s">
        <v>808</v>
      </c>
      <c r="BF83" s="80"/>
      <c r="BG83" s="80" t="s">
        <v>852</v>
      </c>
      <c r="BH83" s="80">
        <v>37968</v>
      </c>
      <c r="BI83" s="80"/>
      <c r="BJ83" s="80"/>
      <c r="BK83" s="80"/>
      <c r="BL83" s="80"/>
      <c r="BM83" s="80"/>
      <c r="BN83" s="80"/>
      <c r="BO83" s="80"/>
      <c r="BP83" s="80" t="b">
        <v>0</v>
      </c>
      <c r="BQ83" s="80"/>
      <c r="BR83" s="80"/>
      <c r="BS83" s="80"/>
      <c r="BT83" s="80" t="b">
        <v>1</v>
      </c>
      <c r="BU83" s="80" t="b">
        <v>0</v>
      </c>
      <c r="BV83" s="80"/>
      <c r="BW83" s="80" t="b">
        <v>0</v>
      </c>
      <c r="BX83" s="80" t="b">
        <v>0</v>
      </c>
      <c r="BY83" s="96" t="s">
        <v>983</v>
      </c>
      <c r="BZ83" s="80"/>
      <c r="CA83" s="80"/>
      <c r="CB83" s="80"/>
      <c r="CC83" s="80"/>
      <c r="CD83" s="80" t="s">
        <v>1082</v>
      </c>
      <c r="CE83" s="80" t="s">
        <v>1009</v>
      </c>
      <c r="CF83" s="80">
        <v>0</v>
      </c>
      <c r="CG83" s="80"/>
      <c r="CH83" s="80" t="s">
        <v>1090</v>
      </c>
      <c r="CI83" s="80"/>
      <c r="CJ83" s="80"/>
      <c r="CK83" s="80"/>
      <c r="CL83" s="80"/>
      <c r="CM83" s="80"/>
      <c r="CN83" s="80"/>
      <c r="CO83" s="80"/>
      <c r="CP83" s="80"/>
      <c r="CQ83" s="80"/>
      <c r="CR83" s="80"/>
      <c r="CS83" s="80"/>
      <c r="CT83" s="80"/>
      <c r="CU83" s="80"/>
      <c r="CV83" s="80"/>
      <c r="CW83" s="80"/>
      <c r="CX83" s="80"/>
      <c r="CY83" s="80"/>
      <c r="CZ83" s="80"/>
      <c r="DA83" s="80"/>
      <c r="DB83" s="80"/>
      <c r="DC83" s="80"/>
      <c r="DD83" s="80"/>
      <c r="DE83" s="80" t="s">
        <v>1161</v>
      </c>
      <c r="DF83" s="80"/>
      <c r="DG83" s="80">
        <v>42</v>
      </c>
      <c r="DH83" s="80" t="s">
        <v>282</v>
      </c>
      <c r="DI83" s="80" t="s">
        <v>1178</v>
      </c>
      <c r="DJ83" s="96" t="s">
        <v>1250</v>
      </c>
      <c r="DK83" s="80">
        <v>0</v>
      </c>
      <c r="DL83" s="80"/>
      <c r="DM83" s="80"/>
      <c r="DN83" s="80" t="str">
        <f>REPLACE(INDEX(GroupVertices[Group],MATCH(Vertices[[#This Row],[Vertex]],GroupVertices[Vertex],0)),1,1,"")</f>
        <v>4</v>
      </c>
      <c r="DO83" s="48">
        <v>0</v>
      </c>
      <c r="DP83" s="49">
        <v>0</v>
      </c>
      <c r="DQ83" s="48">
        <v>0</v>
      </c>
      <c r="DR83" s="49">
        <v>0</v>
      </c>
      <c r="DS83" s="48">
        <v>0</v>
      </c>
      <c r="DT83" s="49">
        <v>0</v>
      </c>
      <c r="DU83" s="48">
        <v>7</v>
      </c>
      <c r="DV83" s="49">
        <v>100</v>
      </c>
      <c r="DW83" s="48">
        <v>7</v>
      </c>
      <c r="DX83" s="48"/>
      <c r="DY83" s="48"/>
      <c r="DZ83" s="48"/>
      <c r="EA83" s="48"/>
      <c r="EB83" s="2"/>
      <c r="EC83" s="3"/>
      <c r="ED83" s="3"/>
      <c r="EE83" s="3"/>
      <c r="EF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EB3"/>
    <dataValidation allowBlank="1" showErrorMessage="1" sqref="E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hyperlinks>
    <hyperlink ref="AE3" r:id="rId1" display="https://www.facebook.com/179148697265"/>
    <hyperlink ref="AE4" r:id="rId2" display="https://www.facebook.com/137767151365"/>
    <hyperlink ref="AE5" r:id="rId3" display="https://www.facebook.com/132264586832553"/>
    <hyperlink ref="AE6" r:id="rId4" display="https://www.facebook.com/178702392149447"/>
    <hyperlink ref="AE7" r:id="rId5" display="https://www.facebook.com/296334033272"/>
    <hyperlink ref="AE8" r:id="rId6" display="https://www.facebook.com/151600248227631"/>
    <hyperlink ref="AE9" r:id="rId7" display="https://www.facebook.com/352777161408936"/>
    <hyperlink ref="AE10" r:id="rId8" display="https://www.facebook.com/170329152982875"/>
    <hyperlink ref="AE11" r:id="rId9" display="https://www.facebook.com/412574755470651"/>
    <hyperlink ref="AE12" r:id="rId10" display="https://www.facebook.com/733746603308715"/>
    <hyperlink ref="AE13" r:id="rId11" display="https://www.facebook.com/239821006223693"/>
    <hyperlink ref="AE14" r:id="rId12" display="https://www.facebook.com/1405726646383881"/>
    <hyperlink ref="AE15" r:id="rId13" display="https://www.facebook.com/1569047640017379"/>
    <hyperlink ref="AE16" r:id="rId14" display="https://www.facebook.com/1038359576174295"/>
    <hyperlink ref="AE17" r:id="rId15" display="https://www.facebook.com/1883744455274900"/>
    <hyperlink ref="AE18" r:id="rId16" display="https://www.facebook.com/338109312883186"/>
    <hyperlink ref="AE19" r:id="rId17" display="https://www.facebook.com/326683984410"/>
    <hyperlink ref="AE20" r:id="rId18" display="https://www.facebook.com/163415163698059"/>
    <hyperlink ref="AE21" r:id="rId19" display="https://www.facebook.com/184749301592842"/>
    <hyperlink ref="AE22" r:id="rId20" display="https://www.facebook.com/199792500077367"/>
    <hyperlink ref="AE23" r:id="rId21" display="https://www.facebook.com/401866213281846"/>
    <hyperlink ref="AE24" r:id="rId22" display="https://www.facebook.com/1616542088578698"/>
    <hyperlink ref="AE25" r:id="rId23" display="https://www.facebook.com/115157255321182"/>
    <hyperlink ref="AE26" r:id="rId24" display="https://www.facebook.com/292885458050"/>
    <hyperlink ref="AE27" r:id="rId25" display="https://www.facebook.com/121889684553341"/>
    <hyperlink ref="AE28" r:id="rId26" display="https://www.facebook.com/882592238497857"/>
    <hyperlink ref="AE29" r:id="rId27" display="https://www.facebook.com/983067238497760"/>
    <hyperlink ref="AE30" r:id="rId28" display="https://www.facebook.com/1617180398564925"/>
    <hyperlink ref="AE31" r:id="rId29" display="https://www.facebook.com/748645601988049"/>
    <hyperlink ref="AE32" r:id="rId30" display="https://www.facebook.com/120911184697046"/>
    <hyperlink ref="AE33" r:id="rId31" display="https://www.facebook.com/291649884283855"/>
    <hyperlink ref="AE34" r:id="rId32" display="https://www.facebook.com/137254146931398"/>
    <hyperlink ref="AE35" r:id="rId33" display="https://www.facebook.com/136845393791176"/>
    <hyperlink ref="AE36" r:id="rId34" display="https://www.facebook.com/438569186541152"/>
    <hyperlink ref="AE37" r:id="rId35" display="https://www.facebook.com/224579920995628"/>
    <hyperlink ref="AE38" r:id="rId36" display="https://www.facebook.com/108248262571903"/>
    <hyperlink ref="AE39" r:id="rId37" display="https://www.facebook.com/1539623949596580"/>
    <hyperlink ref="AE40" r:id="rId38" display="https://www.facebook.com/472061332924101"/>
    <hyperlink ref="AE41" r:id="rId39" display="https://www.facebook.com/1519475801662375"/>
    <hyperlink ref="AE42" r:id="rId40" display="https://www.facebook.com/138233432870955"/>
    <hyperlink ref="AE43" r:id="rId41" display="https://www.facebook.com/166676473490245"/>
    <hyperlink ref="AE44" r:id="rId42" display="https://www.facebook.com/1746182652295139"/>
    <hyperlink ref="AE45" r:id="rId43" display="https://www.facebook.com/213707945765150"/>
    <hyperlink ref="AE46" r:id="rId44" display="https://www.facebook.com/81154649664"/>
    <hyperlink ref="AE47" r:id="rId45" display="https://www.facebook.com/339517382757822"/>
    <hyperlink ref="AE48" r:id="rId46" display="https://www.facebook.com/113201214447"/>
    <hyperlink ref="AE49" r:id="rId47" display="https://www.facebook.com/190992137602967"/>
    <hyperlink ref="AE50" r:id="rId48" display="https://www.facebook.com/31709165325"/>
    <hyperlink ref="AE51" r:id="rId49" display="https://www.facebook.com/240289516137714"/>
    <hyperlink ref="AE52" r:id="rId50" display="https://www.facebook.com/543381822398966"/>
    <hyperlink ref="AE53" r:id="rId51" display="https://www.facebook.com/109985342498414"/>
    <hyperlink ref="AE54" r:id="rId52" display="https://www.facebook.com/200168116743492"/>
    <hyperlink ref="AE55" r:id="rId53" display="https://www.facebook.com/182360998555425"/>
    <hyperlink ref="AE56" r:id="rId54" display="https://www.facebook.com/187177991483457"/>
    <hyperlink ref="AE57" r:id="rId55" display="https://www.facebook.com/114266998644379"/>
    <hyperlink ref="AE58" r:id="rId56" display="https://www.facebook.com/156467278245055"/>
    <hyperlink ref="AE59" r:id="rId57" display="https://www.facebook.com/1129323697089073"/>
    <hyperlink ref="AE60" r:id="rId58" display="https://www.facebook.com/296444663871933"/>
    <hyperlink ref="AE61" r:id="rId59" display="https://www.facebook.com/552738918075145"/>
    <hyperlink ref="AE62" r:id="rId60" display="https://www.facebook.com/1416627408576336"/>
    <hyperlink ref="AE63" r:id="rId61" display="https://www.facebook.com/240228462761886"/>
    <hyperlink ref="AE64" r:id="rId62" display="https://www.facebook.com/1702413816673079"/>
    <hyperlink ref="AE65" r:id="rId63" display="https://www.facebook.com/372857346067226"/>
    <hyperlink ref="AE66" r:id="rId64" display="https://www.facebook.com/865129766923869"/>
    <hyperlink ref="AE67" r:id="rId65" display="https://www.facebook.com/773393882670654"/>
    <hyperlink ref="AE68" r:id="rId66" display="https://www.facebook.com/1261169067322029"/>
    <hyperlink ref="AE69" r:id="rId67" display="https://www.facebook.com/261042971249451"/>
    <hyperlink ref="AE70" r:id="rId68" display="https://www.facebook.com/219170188264683"/>
    <hyperlink ref="AE71" r:id="rId69" display="https://www.facebook.com/253089211472504"/>
    <hyperlink ref="AE72" r:id="rId70" display="https://www.facebook.com/252054911619224"/>
    <hyperlink ref="AE73" r:id="rId71" display="https://www.facebook.com/422713234468288"/>
    <hyperlink ref="AE74" r:id="rId72" display="https://www.facebook.com/133283433353535"/>
    <hyperlink ref="AE75" r:id="rId73" display="https://www.facebook.com/1536715766560953"/>
    <hyperlink ref="AE76" r:id="rId74" display="https://www.facebook.com/1676950802549876"/>
    <hyperlink ref="AE77" r:id="rId75" display="https://www.facebook.com/1770471159909229"/>
    <hyperlink ref="AE78" r:id="rId76" display="https://www.facebook.com/274792962638143"/>
    <hyperlink ref="AE79" r:id="rId77" display="https://www.facebook.com/420197968057799"/>
    <hyperlink ref="AE80" r:id="rId78" display="https://www.facebook.com/256291548161326"/>
    <hyperlink ref="AE81" r:id="rId79" display="https://www.facebook.com/294371471063470"/>
    <hyperlink ref="AE82" r:id="rId80" display="https://www.facebook.com/303805550081059"/>
    <hyperlink ref="AE83" r:id="rId81" display="https://www.facebook.com/557167277696078"/>
    <hyperlink ref="F3" r:id="rId82" display="https://scontent.xx.fbcdn.net/v/t1.0-1/c0.25.50.50a/p50x50/10421983_10152735003422266_6105917721445415774_n.jpg?_nc_cat=104&amp;_nc_ht=scontent.xx&amp;oh=77120105eadef4ed2ee764bffb167942&amp;oe=5CDB07F0"/>
    <hyperlink ref="F4" r:id="rId83" display="https://scontent.xx.fbcdn.net/v/t1.0-1/p50x50/27858106_10155133160956366_7072636609001536072_n.jpg?_nc_cat=102&amp;_nc_ht=scontent.xx&amp;oh=355df608eadc5a86a5b066e390ceaf8e&amp;oe=5CDB60EA"/>
    <hyperlink ref="F5" r:id="rId84" display="https://scontent.xx.fbcdn.net/v/t1.0-1/p50x50/19511416_1530651580327173_7226249469830006297_n.jpg?_nc_cat=105&amp;_nc_ht=scontent.xx&amp;oh=7fff5a76edd154b1c8b8d354f1ac4d45&amp;oe=5CEB3779"/>
    <hyperlink ref="F6" r:id="rId85" display="https://scontent.xx.fbcdn.net/v/t1.0-1/p50x50/37307357_2052016788151322_1023548654335557632_n.jpg?_nc_cat=103&amp;_nc_ht=scontent.xx&amp;oh=ff066f7481fa0377a74bf9725df07464&amp;oe=5CDE1597"/>
    <hyperlink ref="F7" r:id="rId86" display="https://scontent.xx.fbcdn.net/v/t1.0-1/p50x50/13166009_10154353758618273_6888984908299324534_n.png?_nc_cat=1&amp;_nc_ht=scontent.xx&amp;oh=20ba82dffd403ad7440b79413437a163&amp;oe=5CEE3451"/>
    <hyperlink ref="F8" r:id="rId87" display="https://scontent.xx.fbcdn.net/v/t1.0-1/p50x50/10320565_768455293208787_768714956131862463_n.png?_nc_cat=1&amp;_nc_ht=scontent.xx&amp;oh=e971a6f1b87ac62cbecd3d55dc8d263c&amp;oe=5CF535DD"/>
    <hyperlink ref="F9" r:id="rId88" display="https://scontent.xx.fbcdn.net/v/t1.0-1/c12.12.155.155a/s50x50/420772_352777591408893_1718815133_n.jpg?_nc_cat=111&amp;_nc_ht=scontent.xx&amp;oh=10a8f94be6c524eab573e5ccb9b64c43&amp;oe=5CE54E4D"/>
    <hyperlink ref="F10" r:id="rId89" display="https://scontent.xx.fbcdn.net/v/t1.0-1/c110.39.488.488a/s50x50/67714_170330046316119_2068309_n.jpg?_nc_cat=100&amp;_nc_ht=scontent.xx&amp;oh=19b8ded8bd788cdf3543ce79c0f6879b&amp;oe=5CF11784"/>
    <hyperlink ref="F11" r:id="rId90" display="https://scontent.xx.fbcdn.net/v/t1.0-1/c18.18.221.221a/s50x50/217123_515002565227869_2092265517_n.jpg?_nc_cat=100&amp;_nc_ht=scontent.xx&amp;oh=f8868d8fad56c0ce45e79a8a5be34052&amp;oe=5CE47535"/>
    <hyperlink ref="F12" r:id="rId91" display="https://scontent.xx.fbcdn.net/v/t1.0-1/p50x50/49748514_2484892941527397_6170724297510748160_n.jpg?_nc_cat=110&amp;_nc_ht=scontent.xx&amp;oh=8bbff312b8607c8194a578a9e1a83d4d&amp;oe=5CE67D94"/>
    <hyperlink ref="F13" r:id="rId92" display="https://scontent.xx.fbcdn.net/v/t1.0-1/p50x50/10485388_258018904403903_8691694654355851912_n.png?_nc_cat=100&amp;_nc_ht=scontent.xx&amp;oh=956cab73ad346d7278709ac30783ba5a&amp;oe=5CF2373D"/>
    <hyperlink ref="F14" r:id="rId93" display="https://scontent.xx.fbcdn.net/v/t1.0-1/p50x50/16003027_1712297045726838_7170424896364876758_n.png?_nc_cat=1&amp;_nc_ht=scontent.xx&amp;oh=2c9eb1bce558b67bd6d069e276504a9b&amp;oe=5CECB191"/>
    <hyperlink ref="F15" r:id="rId94" display="https://scontent.xx.fbcdn.net/v/t1.0-1/p50x50/29541006_2083149045273900_4317178496032964608_n.png?_nc_cat=101&amp;_nc_ht=scontent.xx&amp;oh=df464e641f1412aea82fdb6e7bad9117&amp;oe=5D2612F7"/>
    <hyperlink ref="F16" r:id="rId95" display="https://scontent.xx.fbcdn.net/v/t1.0-1/p50x50/10405380_1038364906173762_5075901660816107188_n.png?_nc_cat=1&amp;_nc_ht=scontent.xx&amp;oh=e6c8cbcd5f91daae74a0fe72dc757b16&amp;oe=5CE654D6"/>
    <hyperlink ref="F17" r:id="rId96" display="https://scontent.xx.fbcdn.net/v/t1.0-1/p50x50/22886324_1883768581939154_2872463242776678110_n.jpg?_nc_cat=106&amp;_nc_ht=scontent.xx&amp;oh=53ae7e03c965ac8189f9e158fe2848b2&amp;oe=5CE923FA"/>
    <hyperlink ref="F18" r:id="rId97" display="https://scontent.xx.fbcdn.net/v/t1.0-1/p50x50/16641110_1592728780754560_7909747240000812543_n.png?_nc_cat=1&amp;_nc_ht=scontent.xx&amp;oh=5748a8d0c847d72204a877230ea930d3&amp;oe=5D259F6D"/>
    <hyperlink ref="F19" r:id="rId98" display="https://scontent.xx.fbcdn.net/v/t1.0-1/p50x50/32191752_10156735167129411_7093083350553853952_n.png?_nc_cat=1&amp;_nc_ht=scontent.xx&amp;oh=7039b92f6b2aac114594405c800fad3f&amp;oe=5CE248CF"/>
    <hyperlink ref="F20" r:id="rId99" display="https://scontent.xx.fbcdn.net/v/t1.0-1/p50x50/29513096_1830173227022236_7965095810823810898_n.jpg?_nc_cat=103&amp;_nc_ht=scontent.xx&amp;oh=4a4513816c905bc2eae99f248473c34d&amp;oe=5CECFAD1"/>
    <hyperlink ref="F21" r:id="rId100" display="https://scontent.xx.fbcdn.net/v/t1.0-1/c12.0.50.50a/p50x50/10959313_847797211954711_1316889855289365423_n.jpg?_nc_cat=107&amp;_nc_ht=scontent.xx&amp;oh=846d9b1d7a1a5c3fb635d5ee04ac3fef&amp;oe=5CE25458"/>
    <hyperlink ref="F22" r:id="rId101" display="https://scontent.xx.fbcdn.net/v/t1.0-1/p50x50/13524388_1118277874895487_1890953362403467851_n.png?_nc_cat=1&amp;_nc_ht=scontent.xx&amp;oh=6674b9b5358f5e391367d3ff6e6e4905&amp;oe=5CDA7B8C"/>
    <hyperlink ref="F23" r:id="rId102" display="https://scontent.xx.fbcdn.net/v/t1.0-1/c22.0.50.50a/p50x50/1509180_682196501915481_7020929059007318308_n.png?_nc_cat=111&amp;_nc_ht=scontent.xx&amp;oh=b2de0eaffa51f27f937374efb1108fa6&amp;oe=5D275358"/>
    <hyperlink ref="F24" r:id="rId103" display="https://scontent.xx.fbcdn.net/v/t1.0-1/c0.0.50.50a/p50x50/10527351_1616542381912002_457083621054985597_n.jpg?_nc_cat=107&amp;_nc_ht=scontent.xx&amp;oh=08bb4a0aeea23fa4c7cfbc77d2f10c79&amp;oe=5D2242C2"/>
    <hyperlink ref="F25" r:id="rId104" display="https://scontent.xx.fbcdn.net/v/t1.0-1/p50x50/15697221_576049549231948_3819551630270303738_n.jpg?_nc_cat=103&amp;_nc_ht=scontent.xx&amp;oh=bd94cb821d4c729574540fe6d4c64b63&amp;oe=5D270017"/>
    <hyperlink ref="F26" r:id="rId105" display="https://scontent.xx.fbcdn.net/v/t1.0-1/p50x50/10615556_10152442595918051_601896683209242492_n.jpg?_nc_cat=105&amp;_nc_ht=scontent.xx&amp;oh=63663d0d9a00df16d5e80e5601f023bd&amp;oe=5D246E98"/>
    <hyperlink ref="F27" r:id="rId106" display="https://scontent.xx.fbcdn.net/v/t1.0-1/p50x50/13726626_1283965435012421_6543820909486082387_n.jpg?_nc_cat=104&amp;_nc_ht=scontent.xx&amp;oh=74924c3571d28b93272f1c3abdcb653f&amp;oe=5CF7CFC8"/>
    <hyperlink ref="F28" r:id="rId107" display="https://scontent.xx.fbcdn.net/v/t1.0-1/p50x50/17098428_1256020364488374_531161224572561492_n.jpg?_nc_cat=102&amp;_nc_ht=scontent.xx&amp;oh=3acb49bdc3089a7ac8529f4b176fbe9c&amp;oe=5D23CD29"/>
    <hyperlink ref="F29" r:id="rId108" display="https://scontent.xx.fbcdn.net/v/t1.0-1/p50x50/25152415_994090587395425_2790371375884957447_n.png?_nc_cat=104&amp;_nc_ht=scontent.xx&amp;oh=98414209ae4bef8abb23378379d9ecb7&amp;oe=5CE0D598"/>
    <hyperlink ref="F30" r:id="rId109" display="https://scontent.xx.fbcdn.net/v/t1.0-1/p50x50/24174374_2028051007477860_3606883300955906132_n.png?_nc_cat=1&amp;_nc_ht=scontent.xx&amp;oh=f664e7cd778d55905c49d0a3df28fa93&amp;oe=5CE0687C"/>
    <hyperlink ref="F31" r:id="rId110" display="https://scontent.xx.fbcdn.net/v/t1.0-1/p50x50/23795662_748647138654562_5197847581860961244_n.png?_nc_cat=105&amp;_nc_ht=scontent.xx&amp;oh=9424b0dc283329c7f6bf86a0d0067a5b&amp;oe=5CF77AAE"/>
    <hyperlink ref="F32" r:id="rId111" display="https://scontent.xx.fbcdn.net/v/t1.0-1/p50x50/12745637_906859786102178_7935104107784792820_n.jpg?_nc_cat=108&amp;_nc_ht=scontent.xx&amp;oh=fe79105ea2ce5b9138ef7229a6296c47&amp;oe=5CE23A02"/>
    <hyperlink ref="F33" r:id="rId112" display="https://scontent.xx.fbcdn.net/v/t1.0-1/c146.38.481.481a/s50x50/69533_291651764283667_1837779677_n.png?_nc_cat=107&amp;_nc_ht=scontent.xx&amp;oh=11a42a8e11160edd17faf8a154f6bb3c&amp;oe=5CF2E1CC"/>
    <hyperlink ref="F34" r:id="rId113" display="https://scontent.xx.fbcdn.net/v/t1.0-1/p50x50/23844574_138141053509374_2424402198613428752_n.png?_nc_cat=1&amp;_nc_ht=scontent.xx&amp;oh=83a68e65f7da0da58d93a79acb48bbe5&amp;oe=5CE6CF44"/>
    <hyperlink ref="F35" r:id="rId114" display="https://scontent.xx.fbcdn.net/v/t1.0-1/p50x50/27331658_136877770454605_8704510280832895056_n.jpg?_nc_cat=102&amp;_nc_ht=scontent.xx&amp;oh=a97592e2f04b3f11487de8269d0721b3&amp;oe=5CE3780D"/>
    <hyperlink ref="F36" r:id="rId115" display="https://scontent.xx.fbcdn.net/v/t1.0-1/p50x50/23794781_438570576541013_49376629363941529_n.png?_nc_cat=1&amp;_nc_ht=scontent.xx&amp;oh=1ea18aa5b48a239db514ff2564fb265e&amp;oe=5CF31956"/>
    <hyperlink ref="F37" r:id="rId116" display="https://scontent.xx.fbcdn.net/v/t1.0-1/c12.0.50.50a/p50x50/12631511_892535567533390_738006383550630536_n.jpg?_nc_cat=101&amp;_nc_ht=scontent.xx&amp;oh=091e2057fa3bf5973a9ac9ec40d6725c&amp;oe=5D2706DD"/>
    <hyperlink ref="F38" r:id="rId117" display="https://scontent.xx.fbcdn.net/v/t1.0-1/p50x50/50210418_2244297708966937_60237311463391232_n.png?_nc_cat=102&amp;_nc_ht=scontent.xx&amp;oh=c81b94a6840c32e117f5cbc3b1b45f94&amp;oe=5CE892DE"/>
    <hyperlink ref="F39" r:id="rId118" display="https://scontent.xx.fbcdn.net/v/t1.0-1/p50x50/28379829_2455663941325905_3646438423794842051_n.jpg?_nc_cat=107&amp;_nc_ht=scontent.xx&amp;oh=0d5d0ea9af6d56cc5385f685178fbca2&amp;oe=5CDD0580"/>
    <hyperlink ref="F40" r:id="rId119" display="https://scontent.xx.fbcdn.net/v/t1.0-1/p50x50/37247951_1334025283394364_876398092612534272_n.png?_nc_cat=1&amp;_nc_ht=scontent.xx&amp;oh=4e6aa49b0ad4b9e04d20ed5fb84544fb&amp;oe=5D2577FF"/>
    <hyperlink ref="F41" r:id="rId120" display="https://scontent.xx.fbcdn.net/v/t1.0-1/c14.0.50.50a/p50x50/20638289_1941144142828870_1766702707993695280_n.jpg?_nc_cat=106&amp;_nc_ht=scontent.xx&amp;oh=07e0620d8f5a0854454a66d148fe5f49&amp;oe=5CF10787"/>
    <hyperlink ref="F42" r:id="rId121" display="https://scontent.xx.fbcdn.net/v/t1.0-1/p50x50/21317567_1872595602768054_3860823824761364060_n.jpg?_nc_cat=111&amp;_nc_ht=scontent.xx&amp;oh=5c4d5e6e5b859e0faeab37e95f62cf8a&amp;oe=5D279905"/>
    <hyperlink ref="F43" r:id="rId122" display="https://scontent.xx.fbcdn.net/v/t1.0-1/p50x50/17795996_860603367430882_9065079349777232297_n.jpg?_nc_cat=104&amp;_nc_ht=scontent.xx&amp;oh=d627d2a2e33aca94c5447e62526ee75b&amp;oe=5CF908A2"/>
    <hyperlink ref="F44" r:id="rId123" display="https://scontent.xx.fbcdn.net/v/t1.0-1/p50x50/40187722_2231773367069396_3223491634184323072_n.jpg?_nc_cat=103&amp;_nc_ht=scontent.xx&amp;oh=af993ca318a0d8a1fef3e365b86dc8b9&amp;oe=5CDCD628"/>
    <hyperlink ref="F45" r:id="rId124" display="https://scontent.xx.fbcdn.net/v/t1.0-1/p50x50/42782825_504144700054805_1736221700271374336_n.jpg?_nc_cat=101&amp;_nc_ht=scontent.xx&amp;oh=21bf04768148f5c8aaa30b55a2e5c9a3&amp;oe=5CE26EBE"/>
    <hyperlink ref="F46" r:id="rId125" display="https://scontent.xx.fbcdn.net/v/t1.0-1/c19.0.50.50a/p50x50/12243031_10153835176089665_6374319428468909152_n.jpg?_nc_cat=105&amp;_nc_ht=scontent.xx&amp;oh=57fd1131317c25a7d4d1a0002da1950b&amp;oe=5CE360F0"/>
    <hyperlink ref="F47" r:id="rId126" display="https://scontent.xx.fbcdn.net/v/t1.0-1/p50x50/1623621_660722707303953_1987653216_n.jpg?_nc_cat=106&amp;_nc_ht=scontent.xx&amp;oh=9577ecf07bd950bb37865020b150db88&amp;oe=5CF6FF84"/>
    <hyperlink ref="F48" r:id="rId127" display="https://scontent.xx.fbcdn.net/v/t1.0-1/p50x50/197243_10150135152479448_6393252_n.jpg?_nc_cat=103&amp;_nc_ht=scontent.xx&amp;oh=35d1c3bd7ef0991fd595a48d7b7154e3&amp;oe=5D26512E"/>
    <hyperlink ref="F49" r:id="rId128" display="https://external.xx.fbcdn.net/safe_image.php?d=AQBHN1FvZtILO2dP&amp;w=50&amp;h=50&amp;url=http%3A%2F%2Fupload.wikimedia.org%2Fwikipedia%2Fen%2Fa%2Fa6%2FThe_Big_Picture_with_Thom_Hartmann_logo.jpg&amp;cfs=1&amp;fallback=hub_tv&amp;f&amp;_nc_hash=AQDRuXhs1jRmIvTs"/>
    <hyperlink ref="F50" r:id="rId129" display="https://scontent.xx.fbcdn.net/v/t1.0-1/c218.31.364.364a/s50x50/560063_10151431176815326_698960136_n.jpg?_nc_cat=103&amp;_nc_ht=scontent.xx&amp;oh=2a92eda7ac24d8f18d94aedb8329210d&amp;oe=5CF725D5"/>
    <hyperlink ref="F51" r:id="rId130" display="https://scontent.xx.fbcdn.net/v/t1.0-1/p50x50/16114609_739388372894490_3724587678116200825_n.jpg?_nc_cat=100&amp;_nc_ht=scontent.xx&amp;oh=dda32f12055d97c3f5daa931935db56b&amp;oe=5CF8703F"/>
    <hyperlink ref="F52" r:id="rId131" display="https://scontent.xx.fbcdn.net/v/t1.0-1/p50x50/1383824_551518361585312_2123620514_n.jpg?_nc_cat=100&amp;_nc_ht=scontent.xx&amp;oh=29d3547a72b4a7fcd832cc593b6ec697&amp;oe=5CF378F5"/>
    <hyperlink ref="F53" r:id="rId132" display="https://scontent.xx.fbcdn.net/v/t1.0-1/c30.17.216.216a/s50x50/581538_163811657115782_2061352876_n.jpg?_nc_cat=106&amp;_nc_ht=scontent.xx&amp;oh=190731877ebc9f3156e8b8c967190c1b&amp;oe=5CF3D2A6"/>
    <hyperlink ref="F54" r:id="rId133" display="https://scontent.xx.fbcdn.net/v/t1.0-1/p50x50/27657230_1634362349990721_2848928052312000961_n.png?_nc_cat=101&amp;_nc_ht=scontent.xx&amp;oh=1f934c5960bd60e16b685137e0a21028&amp;oe=5D226386"/>
    <hyperlink ref="F55" r:id="rId134" display="https://scontent.xx.fbcdn.net/v/t1.0-1/p50x50/39109208_1039883086136541_8914043943826489344_n.jpg?_nc_cat=101&amp;_nc_ht=scontent.xx&amp;oh=28da79037ecc42abb8912b94ec5676a6&amp;oe=5D284E23"/>
    <hyperlink ref="F56" r:id="rId135" display="https://scontent.xx.fbcdn.net/v/t1.0-1/p50x50/13528742_515321965335723_2074200230340046845_n.jpg?_nc_cat=102&amp;_nc_ht=scontent.xx&amp;oh=83d93d124dded802fc74ff141c5336aa&amp;oe=5D2709D6"/>
    <hyperlink ref="F57" r:id="rId136" display="https://scontent.xx.fbcdn.net/v/t1.0-1/p50x50/13419030_1111826528888416_2732614126670087334_n.png?_nc_cat=101&amp;_nc_ht=scontent.xx&amp;oh=f624c9746e333168cc6c39372b406f25&amp;oe=5CDB2ED2"/>
    <hyperlink ref="F58" r:id="rId137" display="https://scontent.xx.fbcdn.net/v/t1.0-1/p50x50/26229932_156849478206835_784743481760306067_n.png?_nc_cat=103&amp;_nc_ht=scontent.xx&amp;oh=a5433e184043904bbe677e16b6fe6c83&amp;oe=5D28DE94"/>
    <hyperlink ref="F59" r:id="rId138" display="https://scontent.xx.fbcdn.net/v/t1.0-1/p50x50/12670814_1144774002210709_7621036899387644985_n.png?_nc_cat=111&amp;_nc_ht=scontent.xx&amp;oh=e339e40ac8a39342cb10b94620b4c9ed&amp;oe=5CEA9ABD"/>
    <hyperlink ref="F60" r:id="rId139" display="https://scontent.xx.fbcdn.net/v/t1.0-1/p50x50/10514693_300324120150654_1927711642610165818_n.jpg?_nc_cat=107&amp;_nc_ht=scontent.xx&amp;oh=df8cc27366233b1fd10f941a9ed699c7&amp;oe=5CED8BE5"/>
    <hyperlink ref="F61" r:id="rId140" display="https://scontent.xx.fbcdn.net/v/t1.0-1/p50x50/52188185_2637373349611681_2832506493348085760_n.png?_nc_cat=1&amp;_nc_ht=scontent.xx&amp;oh=6d6b8b9e0f7081aaf0063d2d4f74a7e9&amp;oe=5D2602E7"/>
    <hyperlink ref="F62" r:id="rId141" display="https://scontent.xx.fbcdn.net/v/t1.0-1/p50x50/29177780_1994543077451430_3678964025201890757_n.png?_nc_cat=110&amp;_nc_ht=scontent.xx&amp;oh=ae05ad82f6c02ddb2cbbcc3a8a0a5765&amp;oe=5D221D52"/>
    <hyperlink ref="F63" r:id="rId142" display="https://scontent.xx.fbcdn.net/v/t1.0-1/p50x50/45232389_1962962830488432_4322620155172487168_n.jpg?_nc_cat=1&amp;_nc_ht=scontent.xx&amp;oh=c609c50afbb5ca372b95feee712fc433&amp;oe=5CE0D45C"/>
    <hyperlink ref="F64" r:id="rId143" display="https://scontent.xx.fbcdn.net/v/t1.0-1/c0.0.50.50a/p50x50/13344760_1733598160221311_1498797755651387790_n.jpg?_nc_cat=108&amp;_nc_ht=scontent.xx&amp;oh=a62c357fea5e34d8d7c546163080931f&amp;oe=5CE5468E"/>
    <hyperlink ref="F65" r:id="rId144" display="https://scontent.xx.fbcdn.net/v/t1.0-1/p50x50/20638740_1583738721645743_3773071227101990663_n.png?_nc_cat=100&amp;_nc_ht=scontent.xx&amp;oh=df19e80bbcfdc8bc6f5126ee0a4146a6&amp;oe=5CDD6B2A"/>
    <hyperlink ref="F66" r:id="rId145" display="https://scontent.xx.fbcdn.net/v/t1.0-1/p50x50/15492176_865140130256166_2098075377238416557_n.jpg?_nc_cat=109&amp;_nc_ht=scontent.xx&amp;oh=25d118cb7e287ff51bc589bb479e6e1a&amp;oe=5CF46F74"/>
    <hyperlink ref="F67" r:id="rId146" display="https://scontent.xx.fbcdn.net/v/t1.0-1/p50x50/30623989_1913203002023064_2240538568348925952_n.jpg?_nc_cat=102&amp;_nc_ht=scontent.xx&amp;oh=d011aa4ac22cc6aa9d2076db3734f21a&amp;oe=5CF52611"/>
    <hyperlink ref="F68" r:id="rId147" display="https://scontent.xx.fbcdn.net/v/t1.0-1/p50x50/29215946_1401705599935041_763194836432977920_n.png?_nc_cat=105&amp;_nc_ht=scontent.xx&amp;oh=171bdb3fc54e12d26db2855544419d33&amp;oe=5D232367"/>
    <hyperlink ref="F69" r:id="rId148" display="https://scontent.xx.fbcdn.net/v/t1.0-1/p50x50/46477167_261112581242490_6029326380624248832_n.jpg?_nc_cat=103&amp;_nc_ht=scontent.xx&amp;oh=8ae305b9dbfcd5a6b8631fd4c0be0e6d&amp;oe=5CF2B6BA"/>
    <hyperlink ref="F70" r:id="rId149" display="https://scontent.xx.fbcdn.net/v/t1.0-1/p50x50/14479727_656808144500883_2855246227417582995_n.jpg?_nc_cat=107&amp;_nc_ht=scontent.xx&amp;oh=4d02597ed42b9f6a4471a6f7d2a586aa&amp;oe=5CE445B3"/>
    <hyperlink ref="F71" r:id="rId150" display="https://scontent.xx.fbcdn.net/v/t1.0-1/p50x50/12993565_948695601911858_3828452150780362580_n.jpg?_nc_cat=102&amp;_nc_ht=scontent.xx&amp;oh=f9a5c3ee86ff881d70352fbc5592d523&amp;oe=5CEC5579"/>
    <hyperlink ref="F72" r:id="rId151" display="https://scontent.xx.fbcdn.net/v/t1.0-1/c5.0.50.50a/p50x50/13335927_645471802277531_6870192010757697566_n.jpg?_nc_cat=103&amp;_nc_ht=scontent.xx&amp;oh=93ed5507dd32cc1154ac61eb9d31957a&amp;oe=5D26E1C3"/>
    <hyperlink ref="F73" r:id="rId152" display="https://scontent.xx.fbcdn.net/v/t1.0-1/c55.55.690.690a/s50x50/62507_447630098643268_996837787_n.png?_nc_cat=110&amp;_nc_ht=scontent.xx&amp;oh=8e881935d36bcc6fff998ef180c43e15&amp;oe=5CF63CBE"/>
    <hyperlink ref="F74" r:id="rId153" display="https://scontent.xx.fbcdn.net/v/t1.0-1/c2.0.50.50a/p50x50/10489694_1035426713139198_8817544504216350514_n.jpg?_nc_cat=103&amp;_nc_ht=scontent.xx&amp;oh=3c8281875eadc643eee8a2237371ef45&amp;oe=5CDD81F5"/>
    <hyperlink ref="F75" r:id="rId154" display="https://scontent.xx.fbcdn.net/v/t1.0-1/p50x50/26907142_2124211347811389_4500426862488485982_n.jpg?_nc_cat=1&amp;_nc_ht=scontent.xx&amp;oh=03605768ca2cd1433d690565eaf8ace8&amp;oe=5CDD3740"/>
    <hyperlink ref="F76" r:id="rId155" display="https://scontent.xx.fbcdn.net/v/t1.0-1/p50x50/12088090_1677306375847652_5104898667328200858_n.jpg?_nc_cat=104&amp;_nc_ht=scontent.xx&amp;oh=4c29a78774bde97ae16209f7fae4f0b2&amp;oe=5CDC1AD5"/>
    <hyperlink ref="F77" r:id="rId156" display="https://scontent.xx.fbcdn.net/v/t1.0-1/p50x50/32082329_2086046345018374_2840046772292681728_n.png?_nc_cat=1&amp;_nc_ht=scontent.xx&amp;oh=e142f95deecfa605fe973d118e958f60&amp;oe=5CDF8EAE"/>
    <hyperlink ref="F78" r:id="rId157" display="https://scontent.xx.fbcdn.net/v/t1.0-1/p50x50/40694607_1826780207439403_1540097473308000256_n.jpg?_nc_cat=106&amp;_nc_ht=scontent.xx&amp;oh=33404e0e72b37a8f9aa3bb5050528207&amp;oe=5CE33AF2"/>
    <hyperlink ref="F79" r:id="rId158" display="https://scontent.xx.fbcdn.net/v/t1.0-1/p50x50/20664848_1429337483810504_6183295623925982581_n.jpg?_nc_cat=101&amp;_nc_ht=scontent.xx&amp;oh=7c231f37413c8e5e882eefe4470d0ef8&amp;oe=5CF8E2F2"/>
    <hyperlink ref="F80" r:id="rId159" display="https://scontent.xx.fbcdn.net/v/t1.0-1/p50x50/16730544_256460724811075_1370227750150312076_n.jpg?_nc_cat=1&amp;_nc_ht=scontent.xx&amp;oh=c12ea3415fc144607bac9a27d556cc1e&amp;oe=5CF619B4"/>
    <hyperlink ref="F81" r:id="rId160" display="https://scontent.xx.fbcdn.net/v/t1.0-1/p50x50/22852011_302280730272544_8276748428572258667_n.jpg?_nc_cat=1&amp;_nc_ht=scontent.xx&amp;oh=9aed141c82a38e48c509650ebca50277&amp;oe=5CEB11DB"/>
    <hyperlink ref="F82" r:id="rId161" display="https://scontent.xx.fbcdn.net/v/t1.0-1/p50x50/31959475_434281327033480_8525724839514734592_n.png?_nc_cat=1&amp;_nc_ht=scontent.xx&amp;oh=776fd53a7d03d4517c985872bd99a565&amp;oe=5CF8E5C3"/>
    <hyperlink ref="F83" r:id="rId162" display="https://scontent.xx.fbcdn.net/v/t1.0-1/p50x50/41819961_1875298129216313_7350413674688806912_n.jpg?_nc_cat=106&amp;_nc_ht=scontent.xx&amp;oh=97ec20866fad5be81499aa9b4115948c&amp;oe=5CF2D7FC"/>
    <hyperlink ref="AG3" r:id="rId163" display="https://scontent.xx.fbcdn.net/v/t1.0-1/c0.25.50.50a/p50x50/10421983_10152735003422266_6105917721445415774_n.jpg?_nc_cat=104&amp;_nc_ht=scontent.xx&amp;oh=77120105eadef4ed2ee764bffb167942&amp;oe=5CDB07F0"/>
    <hyperlink ref="AG4" r:id="rId164" display="https://scontent.xx.fbcdn.net/v/t1.0-1/p50x50/27858106_10155133160956366_7072636609001536072_n.jpg?_nc_cat=102&amp;_nc_ht=scontent.xx&amp;oh=355df608eadc5a86a5b066e390ceaf8e&amp;oe=5CDB60EA"/>
    <hyperlink ref="AG5" r:id="rId165" display="https://scontent.xx.fbcdn.net/v/t1.0-1/p50x50/19511416_1530651580327173_7226249469830006297_n.jpg?_nc_cat=105&amp;_nc_ht=scontent.xx&amp;oh=7fff5a76edd154b1c8b8d354f1ac4d45&amp;oe=5CEB3779"/>
    <hyperlink ref="AG6" r:id="rId166" display="https://scontent.xx.fbcdn.net/v/t1.0-1/p50x50/37307357_2052016788151322_1023548654335557632_n.jpg?_nc_cat=103&amp;_nc_ht=scontent.xx&amp;oh=ff066f7481fa0377a74bf9725df07464&amp;oe=5CDE1597"/>
    <hyperlink ref="AG7" r:id="rId167" display="https://scontent.xx.fbcdn.net/v/t1.0-1/p50x50/13166009_10154353758618273_6888984908299324534_n.png?_nc_cat=1&amp;_nc_ht=scontent.xx&amp;oh=20ba82dffd403ad7440b79413437a163&amp;oe=5CEE3451"/>
    <hyperlink ref="AG8" r:id="rId168" display="https://scontent.xx.fbcdn.net/v/t1.0-1/p50x50/10320565_768455293208787_768714956131862463_n.png?_nc_cat=1&amp;_nc_ht=scontent.xx&amp;oh=e971a6f1b87ac62cbecd3d55dc8d263c&amp;oe=5CF535DD"/>
    <hyperlink ref="AG9" r:id="rId169" display="https://scontent.xx.fbcdn.net/v/t1.0-1/c12.12.155.155a/s50x50/420772_352777591408893_1718815133_n.jpg?_nc_cat=111&amp;_nc_ht=scontent.xx&amp;oh=10a8f94be6c524eab573e5ccb9b64c43&amp;oe=5CE54E4D"/>
    <hyperlink ref="AG10" r:id="rId170" display="https://scontent.xx.fbcdn.net/v/t1.0-1/c110.39.488.488a/s50x50/67714_170330046316119_2068309_n.jpg?_nc_cat=100&amp;_nc_ht=scontent.xx&amp;oh=19b8ded8bd788cdf3543ce79c0f6879b&amp;oe=5CF11784"/>
    <hyperlink ref="AG11" r:id="rId171" display="https://scontent.xx.fbcdn.net/v/t1.0-1/c18.18.221.221a/s50x50/217123_515002565227869_2092265517_n.jpg?_nc_cat=100&amp;_nc_ht=scontent.xx&amp;oh=f8868d8fad56c0ce45e79a8a5be34052&amp;oe=5CE47535"/>
    <hyperlink ref="AG12" r:id="rId172" display="https://scontent.xx.fbcdn.net/v/t1.0-1/p50x50/49748514_2484892941527397_6170724297510748160_n.jpg?_nc_cat=110&amp;_nc_ht=scontent.xx&amp;oh=8bbff312b8607c8194a578a9e1a83d4d&amp;oe=5CE67D94"/>
    <hyperlink ref="AG13" r:id="rId173" display="https://scontent.xx.fbcdn.net/v/t1.0-1/p50x50/10485388_258018904403903_8691694654355851912_n.png?_nc_cat=100&amp;_nc_ht=scontent.xx&amp;oh=956cab73ad346d7278709ac30783ba5a&amp;oe=5CF2373D"/>
    <hyperlink ref="AG14" r:id="rId174" display="https://scontent.xx.fbcdn.net/v/t1.0-1/p50x50/16003027_1712297045726838_7170424896364876758_n.png?_nc_cat=1&amp;_nc_ht=scontent.xx&amp;oh=2c9eb1bce558b67bd6d069e276504a9b&amp;oe=5CECB191"/>
    <hyperlink ref="AG15" r:id="rId175" display="https://scontent.xx.fbcdn.net/v/t1.0-1/p50x50/29541006_2083149045273900_4317178496032964608_n.png?_nc_cat=101&amp;_nc_ht=scontent.xx&amp;oh=df464e641f1412aea82fdb6e7bad9117&amp;oe=5D2612F7"/>
    <hyperlink ref="AG16" r:id="rId176" display="https://scontent.xx.fbcdn.net/v/t1.0-1/p50x50/10405380_1038364906173762_5075901660816107188_n.png?_nc_cat=1&amp;_nc_ht=scontent.xx&amp;oh=e6c8cbcd5f91daae74a0fe72dc757b16&amp;oe=5CE654D6"/>
    <hyperlink ref="AG17" r:id="rId177" display="https://scontent.xx.fbcdn.net/v/t1.0-1/p50x50/22886324_1883768581939154_2872463242776678110_n.jpg?_nc_cat=106&amp;_nc_ht=scontent.xx&amp;oh=53ae7e03c965ac8189f9e158fe2848b2&amp;oe=5CE923FA"/>
    <hyperlink ref="AG18" r:id="rId178" display="https://scontent.xx.fbcdn.net/v/t1.0-1/p50x50/16641110_1592728780754560_7909747240000812543_n.png?_nc_cat=1&amp;_nc_ht=scontent.xx&amp;oh=5748a8d0c847d72204a877230ea930d3&amp;oe=5D259F6D"/>
    <hyperlink ref="AG19" r:id="rId179" display="https://scontent.xx.fbcdn.net/v/t1.0-1/p50x50/32191752_10156735167129411_7093083350553853952_n.png?_nc_cat=1&amp;_nc_ht=scontent.xx&amp;oh=7039b92f6b2aac114594405c800fad3f&amp;oe=5CE248CF"/>
    <hyperlink ref="AG20" r:id="rId180" display="https://scontent.xx.fbcdn.net/v/t1.0-1/p50x50/29513096_1830173227022236_7965095810823810898_n.jpg?_nc_cat=103&amp;_nc_ht=scontent.xx&amp;oh=4a4513816c905bc2eae99f248473c34d&amp;oe=5CECFAD1"/>
    <hyperlink ref="AG21" r:id="rId181" display="https://scontent.xx.fbcdn.net/v/t1.0-1/c12.0.50.50a/p50x50/10959313_847797211954711_1316889855289365423_n.jpg?_nc_cat=107&amp;_nc_ht=scontent.xx&amp;oh=846d9b1d7a1a5c3fb635d5ee04ac3fef&amp;oe=5CE25458"/>
    <hyperlink ref="AG22" r:id="rId182" display="https://scontent.xx.fbcdn.net/v/t1.0-1/p50x50/13524388_1118277874895487_1890953362403467851_n.png?_nc_cat=1&amp;_nc_ht=scontent.xx&amp;oh=6674b9b5358f5e391367d3ff6e6e4905&amp;oe=5CDA7B8C"/>
    <hyperlink ref="AG23" r:id="rId183" display="https://scontent.xx.fbcdn.net/v/t1.0-1/c22.0.50.50a/p50x50/1509180_682196501915481_7020929059007318308_n.png?_nc_cat=111&amp;_nc_ht=scontent.xx&amp;oh=b2de0eaffa51f27f937374efb1108fa6&amp;oe=5D275358"/>
    <hyperlink ref="AG24" r:id="rId184" display="https://scontent.xx.fbcdn.net/v/t1.0-1/c0.0.50.50a/p50x50/10527351_1616542381912002_457083621054985597_n.jpg?_nc_cat=107&amp;_nc_ht=scontent.xx&amp;oh=08bb4a0aeea23fa4c7cfbc77d2f10c79&amp;oe=5D2242C2"/>
    <hyperlink ref="AG25" r:id="rId185" display="https://scontent.xx.fbcdn.net/v/t1.0-1/p50x50/15697221_576049549231948_3819551630270303738_n.jpg?_nc_cat=103&amp;_nc_ht=scontent.xx&amp;oh=bd94cb821d4c729574540fe6d4c64b63&amp;oe=5D270017"/>
    <hyperlink ref="AG26" r:id="rId186" display="https://scontent.xx.fbcdn.net/v/t1.0-1/p50x50/10615556_10152442595918051_601896683209242492_n.jpg?_nc_cat=105&amp;_nc_ht=scontent.xx&amp;oh=63663d0d9a00df16d5e80e5601f023bd&amp;oe=5D246E98"/>
    <hyperlink ref="AG27" r:id="rId187" display="https://scontent.xx.fbcdn.net/v/t1.0-1/p50x50/13726626_1283965435012421_6543820909486082387_n.jpg?_nc_cat=104&amp;_nc_ht=scontent.xx&amp;oh=74924c3571d28b93272f1c3abdcb653f&amp;oe=5CF7CFC8"/>
    <hyperlink ref="AG28" r:id="rId188" display="https://scontent.xx.fbcdn.net/v/t1.0-1/p50x50/17098428_1256020364488374_531161224572561492_n.jpg?_nc_cat=102&amp;_nc_ht=scontent.xx&amp;oh=3acb49bdc3089a7ac8529f4b176fbe9c&amp;oe=5D23CD29"/>
    <hyperlink ref="AG29" r:id="rId189" display="https://scontent.xx.fbcdn.net/v/t1.0-1/p50x50/25152415_994090587395425_2790371375884957447_n.png?_nc_cat=104&amp;_nc_ht=scontent.xx&amp;oh=98414209ae4bef8abb23378379d9ecb7&amp;oe=5CE0D598"/>
    <hyperlink ref="AG30" r:id="rId190" display="https://scontent.xx.fbcdn.net/v/t1.0-1/p50x50/24174374_2028051007477860_3606883300955906132_n.png?_nc_cat=1&amp;_nc_ht=scontent.xx&amp;oh=f664e7cd778d55905c49d0a3df28fa93&amp;oe=5CE0687C"/>
    <hyperlink ref="AG31" r:id="rId191" display="https://scontent.xx.fbcdn.net/v/t1.0-1/p50x50/23795662_748647138654562_5197847581860961244_n.png?_nc_cat=105&amp;_nc_ht=scontent.xx&amp;oh=9424b0dc283329c7f6bf86a0d0067a5b&amp;oe=5CF77AAE"/>
    <hyperlink ref="AG32" r:id="rId192" display="https://scontent.xx.fbcdn.net/v/t1.0-1/p50x50/12745637_906859786102178_7935104107784792820_n.jpg?_nc_cat=108&amp;_nc_ht=scontent.xx&amp;oh=fe79105ea2ce5b9138ef7229a6296c47&amp;oe=5CE23A02"/>
    <hyperlink ref="AG33" r:id="rId193" display="https://scontent.xx.fbcdn.net/v/t1.0-1/c146.38.481.481a/s50x50/69533_291651764283667_1837779677_n.png?_nc_cat=107&amp;_nc_ht=scontent.xx&amp;oh=11a42a8e11160edd17faf8a154f6bb3c&amp;oe=5CF2E1CC"/>
    <hyperlink ref="AG34" r:id="rId194" display="https://scontent.xx.fbcdn.net/v/t1.0-1/p50x50/23844574_138141053509374_2424402198613428752_n.png?_nc_cat=1&amp;_nc_ht=scontent.xx&amp;oh=83a68e65f7da0da58d93a79acb48bbe5&amp;oe=5CE6CF44"/>
    <hyperlink ref="AG35" r:id="rId195" display="https://scontent.xx.fbcdn.net/v/t1.0-1/p50x50/27331658_136877770454605_8704510280832895056_n.jpg?_nc_cat=102&amp;_nc_ht=scontent.xx&amp;oh=a97592e2f04b3f11487de8269d0721b3&amp;oe=5CE3780D"/>
    <hyperlink ref="AG36" r:id="rId196" display="https://scontent.xx.fbcdn.net/v/t1.0-1/p50x50/23794781_438570576541013_49376629363941529_n.png?_nc_cat=1&amp;_nc_ht=scontent.xx&amp;oh=1ea18aa5b48a239db514ff2564fb265e&amp;oe=5CF31956"/>
    <hyperlink ref="AG37" r:id="rId197" display="https://scontent.xx.fbcdn.net/v/t1.0-1/c12.0.50.50a/p50x50/12631511_892535567533390_738006383550630536_n.jpg?_nc_cat=101&amp;_nc_ht=scontent.xx&amp;oh=091e2057fa3bf5973a9ac9ec40d6725c&amp;oe=5D2706DD"/>
    <hyperlink ref="AG38" r:id="rId198" display="https://scontent.xx.fbcdn.net/v/t1.0-1/p50x50/50210418_2244297708966937_60237311463391232_n.png?_nc_cat=102&amp;_nc_ht=scontent.xx&amp;oh=c81b94a6840c32e117f5cbc3b1b45f94&amp;oe=5CE892DE"/>
    <hyperlink ref="AG39" r:id="rId199" display="https://scontent.xx.fbcdn.net/v/t1.0-1/p50x50/28379829_2455663941325905_3646438423794842051_n.jpg?_nc_cat=107&amp;_nc_ht=scontent.xx&amp;oh=0d5d0ea9af6d56cc5385f685178fbca2&amp;oe=5CDD0580"/>
    <hyperlink ref="AG40" r:id="rId200" display="https://scontent.xx.fbcdn.net/v/t1.0-1/p50x50/37247951_1334025283394364_876398092612534272_n.png?_nc_cat=1&amp;_nc_ht=scontent.xx&amp;oh=4e6aa49b0ad4b9e04d20ed5fb84544fb&amp;oe=5D2577FF"/>
    <hyperlink ref="AG41" r:id="rId201" display="https://scontent.xx.fbcdn.net/v/t1.0-1/c14.0.50.50a/p50x50/20638289_1941144142828870_1766702707993695280_n.jpg?_nc_cat=106&amp;_nc_ht=scontent.xx&amp;oh=07e0620d8f5a0854454a66d148fe5f49&amp;oe=5CF10787"/>
    <hyperlink ref="AG42" r:id="rId202" display="https://scontent.xx.fbcdn.net/v/t1.0-1/p50x50/21317567_1872595602768054_3860823824761364060_n.jpg?_nc_cat=111&amp;_nc_ht=scontent.xx&amp;oh=5c4d5e6e5b859e0faeab37e95f62cf8a&amp;oe=5D279905"/>
    <hyperlink ref="AG43" r:id="rId203" display="https://scontent.xx.fbcdn.net/v/t1.0-1/p50x50/17795996_860603367430882_9065079349777232297_n.jpg?_nc_cat=104&amp;_nc_ht=scontent.xx&amp;oh=d627d2a2e33aca94c5447e62526ee75b&amp;oe=5CF908A2"/>
    <hyperlink ref="AG44" r:id="rId204" display="https://scontent.xx.fbcdn.net/v/t1.0-1/p50x50/40187722_2231773367069396_3223491634184323072_n.jpg?_nc_cat=103&amp;_nc_ht=scontent.xx&amp;oh=af993ca318a0d8a1fef3e365b86dc8b9&amp;oe=5CDCD628"/>
    <hyperlink ref="AG45" r:id="rId205" display="https://scontent.xx.fbcdn.net/v/t1.0-1/p50x50/42782825_504144700054805_1736221700271374336_n.jpg?_nc_cat=101&amp;_nc_ht=scontent.xx&amp;oh=21bf04768148f5c8aaa30b55a2e5c9a3&amp;oe=5CE26EBE"/>
    <hyperlink ref="AG46" r:id="rId206" display="https://scontent.xx.fbcdn.net/v/t1.0-1/c19.0.50.50a/p50x50/12243031_10153835176089665_6374319428468909152_n.jpg?_nc_cat=105&amp;_nc_ht=scontent.xx&amp;oh=57fd1131317c25a7d4d1a0002da1950b&amp;oe=5CE360F0"/>
    <hyperlink ref="AG47" r:id="rId207" display="https://scontent.xx.fbcdn.net/v/t1.0-1/p50x50/1623621_660722707303953_1987653216_n.jpg?_nc_cat=106&amp;_nc_ht=scontent.xx&amp;oh=9577ecf07bd950bb37865020b150db88&amp;oe=5CF6FF84"/>
    <hyperlink ref="AG48" r:id="rId208" display="https://scontent.xx.fbcdn.net/v/t1.0-1/p50x50/197243_10150135152479448_6393252_n.jpg?_nc_cat=103&amp;_nc_ht=scontent.xx&amp;oh=35d1c3bd7ef0991fd595a48d7b7154e3&amp;oe=5D26512E"/>
    <hyperlink ref="AG49" r:id="rId209" display="https://external.xx.fbcdn.net/safe_image.php?d=AQBHN1FvZtILO2dP&amp;w=50&amp;h=50&amp;url=http%3A%2F%2Fupload.wikimedia.org%2Fwikipedia%2Fen%2Fa%2Fa6%2FThe_Big_Picture_with_Thom_Hartmann_logo.jpg&amp;cfs=1&amp;fallback=hub_tv&amp;f&amp;_nc_hash=AQDRuXhs1jRmIvTs"/>
    <hyperlink ref="AG50" r:id="rId210" display="https://scontent.xx.fbcdn.net/v/t1.0-1/c218.31.364.364a/s50x50/560063_10151431176815326_698960136_n.jpg?_nc_cat=103&amp;_nc_ht=scontent.xx&amp;oh=2a92eda7ac24d8f18d94aedb8329210d&amp;oe=5CF725D5"/>
    <hyperlink ref="AG51" r:id="rId211" display="https://scontent.xx.fbcdn.net/v/t1.0-1/p50x50/16114609_739388372894490_3724587678116200825_n.jpg?_nc_cat=100&amp;_nc_ht=scontent.xx&amp;oh=dda32f12055d97c3f5daa931935db56b&amp;oe=5CF8703F"/>
    <hyperlink ref="AG52" r:id="rId212" display="https://scontent.xx.fbcdn.net/v/t1.0-1/p50x50/1383824_551518361585312_2123620514_n.jpg?_nc_cat=100&amp;_nc_ht=scontent.xx&amp;oh=29d3547a72b4a7fcd832cc593b6ec697&amp;oe=5CF378F5"/>
    <hyperlink ref="AG53" r:id="rId213" display="https://scontent.xx.fbcdn.net/v/t1.0-1/c30.17.216.216a/s50x50/581538_163811657115782_2061352876_n.jpg?_nc_cat=106&amp;_nc_ht=scontent.xx&amp;oh=190731877ebc9f3156e8b8c967190c1b&amp;oe=5CF3D2A6"/>
    <hyperlink ref="AG54" r:id="rId214" display="https://scontent.xx.fbcdn.net/v/t1.0-1/p50x50/27657230_1634362349990721_2848928052312000961_n.png?_nc_cat=101&amp;_nc_ht=scontent.xx&amp;oh=1f934c5960bd60e16b685137e0a21028&amp;oe=5D226386"/>
    <hyperlink ref="AG55" r:id="rId215" display="https://scontent.xx.fbcdn.net/v/t1.0-1/p50x50/39109208_1039883086136541_8914043943826489344_n.jpg?_nc_cat=101&amp;_nc_ht=scontent.xx&amp;oh=28da79037ecc42abb8912b94ec5676a6&amp;oe=5D284E23"/>
    <hyperlink ref="AG56" r:id="rId216" display="https://scontent.xx.fbcdn.net/v/t1.0-1/p50x50/13528742_515321965335723_2074200230340046845_n.jpg?_nc_cat=102&amp;_nc_ht=scontent.xx&amp;oh=83d93d124dded802fc74ff141c5336aa&amp;oe=5D2709D6"/>
    <hyperlink ref="AG57" r:id="rId217" display="https://scontent.xx.fbcdn.net/v/t1.0-1/p50x50/13419030_1111826528888416_2732614126670087334_n.png?_nc_cat=101&amp;_nc_ht=scontent.xx&amp;oh=f624c9746e333168cc6c39372b406f25&amp;oe=5CDB2ED2"/>
    <hyperlink ref="AG58" r:id="rId218" display="https://scontent.xx.fbcdn.net/v/t1.0-1/p50x50/26229932_156849478206835_784743481760306067_n.png?_nc_cat=103&amp;_nc_ht=scontent.xx&amp;oh=a5433e184043904bbe677e16b6fe6c83&amp;oe=5D28DE94"/>
    <hyperlink ref="AG59" r:id="rId219" display="https://scontent.xx.fbcdn.net/v/t1.0-1/p50x50/12670814_1144774002210709_7621036899387644985_n.png?_nc_cat=111&amp;_nc_ht=scontent.xx&amp;oh=e339e40ac8a39342cb10b94620b4c9ed&amp;oe=5CEA9ABD"/>
    <hyperlink ref="AG60" r:id="rId220" display="https://scontent.xx.fbcdn.net/v/t1.0-1/p50x50/10514693_300324120150654_1927711642610165818_n.jpg?_nc_cat=107&amp;_nc_ht=scontent.xx&amp;oh=df8cc27366233b1fd10f941a9ed699c7&amp;oe=5CED8BE5"/>
    <hyperlink ref="AG61" r:id="rId221" display="https://scontent.xx.fbcdn.net/v/t1.0-1/p50x50/52188185_2637373349611681_2832506493348085760_n.png?_nc_cat=1&amp;_nc_ht=scontent.xx&amp;oh=6d6b8b9e0f7081aaf0063d2d4f74a7e9&amp;oe=5D2602E7"/>
    <hyperlink ref="AG62" r:id="rId222" display="https://scontent.xx.fbcdn.net/v/t1.0-1/p50x50/29177780_1994543077451430_3678964025201890757_n.png?_nc_cat=110&amp;_nc_ht=scontent.xx&amp;oh=ae05ad82f6c02ddb2cbbcc3a8a0a5765&amp;oe=5D221D52"/>
    <hyperlink ref="AG63" r:id="rId223" display="https://scontent.xx.fbcdn.net/v/t1.0-1/p50x50/45232389_1962962830488432_4322620155172487168_n.jpg?_nc_cat=1&amp;_nc_ht=scontent.xx&amp;oh=c609c50afbb5ca372b95feee712fc433&amp;oe=5CE0D45C"/>
    <hyperlink ref="AG64" r:id="rId224" display="https://scontent.xx.fbcdn.net/v/t1.0-1/c0.0.50.50a/p50x50/13344760_1733598160221311_1498797755651387790_n.jpg?_nc_cat=108&amp;_nc_ht=scontent.xx&amp;oh=a62c357fea5e34d8d7c546163080931f&amp;oe=5CE5468E"/>
    <hyperlink ref="AG65" r:id="rId225" display="https://scontent.xx.fbcdn.net/v/t1.0-1/p50x50/20638740_1583738721645743_3773071227101990663_n.png?_nc_cat=100&amp;_nc_ht=scontent.xx&amp;oh=df19e80bbcfdc8bc6f5126ee0a4146a6&amp;oe=5CDD6B2A"/>
    <hyperlink ref="AG66" r:id="rId226" display="https://scontent.xx.fbcdn.net/v/t1.0-1/p50x50/15492176_865140130256166_2098075377238416557_n.jpg?_nc_cat=109&amp;_nc_ht=scontent.xx&amp;oh=25d118cb7e287ff51bc589bb479e6e1a&amp;oe=5CF46F74"/>
    <hyperlink ref="AG67" r:id="rId227" display="https://scontent.xx.fbcdn.net/v/t1.0-1/p50x50/30623989_1913203002023064_2240538568348925952_n.jpg?_nc_cat=102&amp;_nc_ht=scontent.xx&amp;oh=d011aa4ac22cc6aa9d2076db3734f21a&amp;oe=5CF52611"/>
    <hyperlink ref="AG68" r:id="rId228" display="https://scontent.xx.fbcdn.net/v/t1.0-1/p50x50/29215946_1401705599935041_763194836432977920_n.png?_nc_cat=105&amp;_nc_ht=scontent.xx&amp;oh=171bdb3fc54e12d26db2855544419d33&amp;oe=5D232367"/>
    <hyperlink ref="AG69" r:id="rId229" display="https://scontent.xx.fbcdn.net/v/t1.0-1/p50x50/46477167_261112581242490_6029326380624248832_n.jpg?_nc_cat=103&amp;_nc_ht=scontent.xx&amp;oh=8ae305b9dbfcd5a6b8631fd4c0be0e6d&amp;oe=5CF2B6BA"/>
    <hyperlink ref="AG70" r:id="rId230" display="https://scontent.xx.fbcdn.net/v/t1.0-1/p50x50/14479727_656808144500883_2855246227417582995_n.jpg?_nc_cat=107&amp;_nc_ht=scontent.xx&amp;oh=4d02597ed42b9f6a4471a6f7d2a586aa&amp;oe=5CE445B3"/>
    <hyperlink ref="AG71" r:id="rId231" display="https://scontent.xx.fbcdn.net/v/t1.0-1/p50x50/12993565_948695601911858_3828452150780362580_n.jpg?_nc_cat=102&amp;_nc_ht=scontent.xx&amp;oh=f9a5c3ee86ff881d70352fbc5592d523&amp;oe=5CEC5579"/>
    <hyperlink ref="AG72" r:id="rId232" display="https://scontent.xx.fbcdn.net/v/t1.0-1/c5.0.50.50a/p50x50/13335927_645471802277531_6870192010757697566_n.jpg?_nc_cat=103&amp;_nc_ht=scontent.xx&amp;oh=93ed5507dd32cc1154ac61eb9d31957a&amp;oe=5D26E1C3"/>
    <hyperlink ref="AG73" r:id="rId233" display="https://scontent.xx.fbcdn.net/v/t1.0-1/c55.55.690.690a/s50x50/62507_447630098643268_996837787_n.png?_nc_cat=110&amp;_nc_ht=scontent.xx&amp;oh=8e881935d36bcc6fff998ef180c43e15&amp;oe=5CF63CBE"/>
    <hyperlink ref="AG74" r:id="rId234" display="https://scontent.xx.fbcdn.net/v/t1.0-1/c2.0.50.50a/p50x50/10489694_1035426713139198_8817544504216350514_n.jpg?_nc_cat=103&amp;_nc_ht=scontent.xx&amp;oh=3c8281875eadc643eee8a2237371ef45&amp;oe=5CDD81F5"/>
    <hyperlink ref="AG75" r:id="rId235" display="https://scontent.xx.fbcdn.net/v/t1.0-1/p50x50/26907142_2124211347811389_4500426862488485982_n.jpg?_nc_cat=1&amp;_nc_ht=scontent.xx&amp;oh=03605768ca2cd1433d690565eaf8ace8&amp;oe=5CDD3740"/>
    <hyperlink ref="AG76" r:id="rId236" display="https://scontent.xx.fbcdn.net/v/t1.0-1/p50x50/12088090_1677306375847652_5104898667328200858_n.jpg?_nc_cat=104&amp;_nc_ht=scontent.xx&amp;oh=4c29a78774bde97ae16209f7fae4f0b2&amp;oe=5CDC1AD5"/>
    <hyperlink ref="AG77" r:id="rId237" display="https://scontent.xx.fbcdn.net/v/t1.0-1/p50x50/32082329_2086046345018374_2840046772292681728_n.png?_nc_cat=1&amp;_nc_ht=scontent.xx&amp;oh=e142f95deecfa605fe973d118e958f60&amp;oe=5CDF8EAE"/>
    <hyperlink ref="AG78" r:id="rId238" display="https://scontent.xx.fbcdn.net/v/t1.0-1/p50x50/40694607_1826780207439403_1540097473308000256_n.jpg?_nc_cat=106&amp;_nc_ht=scontent.xx&amp;oh=33404e0e72b37a8f9aa3bb5050528207&amp;oe=5CE33AF2"/>
    <hyperlink ref="AG79" r:id="rId239" display="https://scontent.xx.fbcdn.net/v/t1.0-1/p50x50/20664848_1429337483810504_6183295623925982581_n.jpg?_nc_cat=101&amp;_nc_ht=scontent.xx&amp;oh=7c231f37413c8e5e882eefe4470d0ef8&amp;oe=5CF8E2F2"/>
    <hyperlink ref="AG80" r:id="rId240" display="https://scontent.xx.fbcdn.net/v/t1.0-1/p50x50/16730544_256460724811075_1370227750150312076_n.jpg?_nc_cat=1&amp;_nc_ht=scontent.xx&amp;oh=c12ea3415fc144607bac9a27d556cc1e&amp;oe=5CF619B4"/>
    <hyperlink ref="AG81" r:id="rId241" display="https://scontent.xx.fbcdn.net/v/t1.0-1/p50x50/22852011_302280730272544_8276748428572258667_n.jpg?_nc_cat=1&amp;_nc_ht=scontent.xx&amp;oh=9aed141c82a38e48c509650ebca50277&amp;oe=5CEB11DB"/>
    <hyperlink ref="AG82" r:id="rId242" display="https://scontent.xx.fbcdn.net/v/t1.0-1/p50x50/31959475_434281327033480_8525724839514734592_n.png?_nc_cat=1&amp;_nc_ht=scontent.xx&amp;oh=776fd53a7d03d4517c985872bd99a565&amp;oe=5CF8E5C3"/>
    <hyperlink ref="AG83" r:id="rId243" display="https://scontent.xx.fbcdn.net/v/t1.0-1/p50x50/41819961_1875298129216313_7350413674688806912_n.jpg?_nc_cat=106&amp;_nc_ht=scontent.xx&amp;oh=97ec20866fad5be81499aa9b4115948c&amp;oe=5CF2D7FC"/>
    <hyperlink ref="AH26" r:id="rId244" display="http://youtube.com/MauricioAmpuero"/>
    <hyperlink ref="AY3" r:id="rId245" display="https://scontent.xx.fbcdn.net/v/t31.0-0/p180x540/12238177_10153357779522266_838030993090595752_o.jpg?_nc_cat=103&amp;_nc_ht=scontent.xx&amp;oh=bc25db641c0add67488ae70b5b65abe1&amp;oe=5CE513F1"/>
    <hyperlink ref="AY4" r:id="rId246" display="https://scontent.xx.fbcdn.net/v/t1.0-9/s720x720/31369339_10155303351121366_7891456211114000384_o.jpg?_nc_cat=105&amp;_nc_ht=scontent.xx&amp;oh=4fc4bd40a47c5c5d3cd4e4d6211c8bc5&amp;oe=5CF54A3D"/>
    <hyperlink ref="AY5" r:id="rId247" display="https://scontent.xx.fbcdn.net/v/t31.0-8/s720x720/19441661_1525453394180325_3826041382690297873_o.jpg?_nc_cat=109&amp;_nc_ht=scontent.xx&amp;oh=829d8be8dbcf347839bae66378074b9e&amp;oe=5CF4BB06"/>
    <hyperlink ref="AY6" r:id="rId248" display="https://scontent.xx.fbcdn.net/v/t1.0-9/s720x720/37397729_2051957664823901_8175737313297432576_o.jpg?_nc_cat=100&amp;_nc_ht=scontent.xx&amp;oh=31a1b46bc0a7d6b306ac124410805013&amp;oe=5D22180F"/>
    <hyperlink ref="AY8" r:id="rId249" display="https://scontent.xx.fbcdn.net/v/t1.0-9/s851x315/50414371_2387208614666772_5136048551142359040_o.jpg?_nc_cat=107&amp;_nc_ht=scontent.xx&amp;oh=11766ce6bacacdee2951673db5a2ad00&amp;oe=5CF04050"/>
    <hyperlink ref="AY11" r:id="rId250" display="https://scontent.xx.fbcdn.net/v/t1.0-9/s720x720/377659_482456478482478_1109910433_n.jpg?_nc_cat=109&amp;_nc_ht=scontent.xx&amp;oh=b9e7baa22b66b2c888f75da63451b9f9&amp;oe=5CF30DFD"/>
    <hyperlink ref="AY12" r:id="rId251" display="https://scontent.xx.fbcdn.net/v/t1.0-0/q86/p240x240/50338985_2484882638195094_8409570172003680256_o.jpg?_nc_cat=103&amp;_nc_ht=scontent.xx&amp;oh=cfa0b058992136ff2a385e7c704ac195&amp;oe=5CE7B0B6"/>
    <hyperlink ref="AY13" r:id="rId252" display="https://scontent.xx.fbcdn.net/v/t1.0-9/s720x720/1546181_258018747737252_6941354738942700677_n.png?_nc_cat=102&amp;_nc_ht=scontent.xx&amp;oh=f34b3fbbdfdb557d26915b2f9f86d19e&amp;oe=5CF53777"/>
    <hyperlink ref="AY15" r:id="rId253" display="https://scontent.xx.fbcdn.net/v/t1.0-9/s720x720/34561194_2090116567910481_3675585032837136384_n.png?_nc_cat=108&amp;_nc_ht=scontent.xx&amp;oh=015c23d411562db0d66a954f1f34793d&amp;oe=5CF5A888"/>
    <hyperlink ref="AY16" r:id="rId254" display="https://scontent.xx.fbcdn.net/v/t1.0-9/s720x720/51436195_2358768674133372_173370280503148544_n.jpg?_nc_cat=106&amp;_nc_ht=scontent.xx&amp;oh=e5cb903fc0d0eaddc75eac935b1ddf73&amp;oe=5CDB0A26"/>
    <hyperlink ref="AY17" r:id="rId255" display="https://scontent.xx.fbcdn.net/v/t1.0-9/s720x720/22886237_1883875508595128_6116935128412679795_n.jpg?_nc_cat=103&amp;_nc_ht=scontent.xx&amp;oh=2151b45f1a0249ac56789b45fc6535b7&amp;oe=5D28AC4A"/>
    <hyperlink ref="AY18" r:id="rId256" display="https://scontent.xx.fbcdn.net/v/t1.0-9/s720x720/34536799_2514445068582922_1109229644118228992_o.jpg?_nc_cat=105&amp;_nc_ht=scontent.xx&amp;oh=1545fc0395e71efb28c91aa8e1727c9a&amp;oe=5CE8E3B7"/>
    <hyperlink ref="AY20" r:id="rId257" display="https://scontent.xx.fbcdn.net/v/t1.0-9/s720x720/25508077_1719083084797918_6338748184890522640_n.png?_nc_cat=106&amp;_nc_ht=scontent.xx&amp;oh=149e4503b6d0d344deece957516825e8&amp;oe=5CDBB62B"/>
    <hyperlink ref="AY22" r:id="rId258" display="https://scontent.xx.fbcdn.net/v/t1.0-9/s720x720/51479879_2191926997530564_1847016828417605632_o.jpg?_nc_cat=105&amp;_nc_ht=scontent.xx&amp;oh=379e80a1c2ae5951157e01ac5591d336&amp;oe=5CDF3146"/>
    <hyperlink ref="AY23" r:id="rId259" display="https://scontent.xx.fbcdn.net/v/t31.0-8/s720x720/12028683_682197288582069_4237347256061510546_o.png?_nc_cat=105&amp;_nc_ht=scontent.xx&amp;oh=72c4acf8fbb6da81fcef593fc356dc21&amp;oe=5CED34C1"/>
    <hyperlink ref="AY24" r:id="rId260" display="https://scontent.xx.fbcdn.net/v/t31.0-8/s720x720/10997622_1616545038578403_6637700981164308967_o.jpg?_nc_cat=105&amp;_nc_ht=scontent.xx&amp;oh=d443d4c188ac7c092ace6b7fdaa655c2&amp;oe=5CF8C951"/>
    <hyperlink ref="AY25" r:id="rId261" display="https://scontent.xx.fbcdn.net/v/t31.0-8/s720x720/30073198_807787936058107_7045404137118351864_o.jpg?_nc_cat=110&amp;_nc_ht=scontent.xx&amp;oh=ad3a470bae2834a94d1a8c62555d35d0&amp;oe=5CEF054B"/>
    <hyperlink ref="AY27" r:id="rId262" display="https://scontent.xx.fbcdn.net/v/t1.0-9/s720x720/13775988_1101230813285885_6761204334546491651_n.png?_nc_cat=111&amp;_nc_ht=scontent.xx&amp;oh=6c60267495bd9fa6eecfec49c90b9e95&amp;oe=5CE6695E"/>
    <hyperlink ref="AY28" r:id="rId263" display="https://scontent.xx.fbcdn.net/v/t1.0-9/s720x720/21191892_1433967286693680_343044376199276980_n.jpg?_nc_cat=106&amp;_nc_ht=scontent.xx&amp;oh=3e4f213876650e608cc5b5ba607afce8&amp;oe=5CF8F038"/>
    <hyperlink ref="AY29" r:id="rId264" display="https://scontent.xx.fbcdn.net/v/t1.0-9/s720x720/23795064_984398531697964_337539973763464271_n.png?_nc_cat=102&amp;_nc_ht=scontent.xx&amp;oh=29f0c1812fa8e9148e04bbfc87600742&amp;oe=5D28FA0C"/>
    <hyperlink ref="AY30" r:id="rId265" display="https://scontent.xx.fbcdn.net/v/t1.0-9/s720x720/48360368_2300298163586475_2878276211769868288_o.jpg?_nc_cat=106&amp;_nc_ht=scontent.xx&amp;oh=54ff325e5193dc0cc860d8b233163b01&amp;oe=5D24CCC6"/>
    <hyperlink ref="AY31" r:id="rId266" display="https://scontent.xx.fbcdn.net/v/t1.0-9/s720x720/23844776_748720628647213_7905570310131535093_n.jpg?_nc_cat=111&amp;_nc_ht=scontent.xx&amp;oh=eb1f91158cd5ca4962633c18c94e3385&amp;oe=5CF83417"/>
    <hyperlink ref="AY33" r:id="rId267" display="https://scontent.xx.fbcdn.net/v/t31.0-0/p180x540/175440_291658737616303_590227107_o.jpg?_nc_cat=110&amp;_nc_ht=scontent.xx&amp;oh=2aa45b49f9c125fcb9d8dfb82f38d791&amp;oe=5D28FC27"/>
    <hyperlink ref="AY34" r:id="rId268" display="https://scontent.xx.fbcdn.net/v/t1.0-9/s720x720/26219599_149759235680889_6714904734229915970_n.jpg?_nc_cat=108&amp;_nc_ht=scontent.xx&amp;oh=80625edf7e7ff626061cf7bb1a075e8f&amp;oe=5CF51158"/>
    <hyperlink ref="AY35" r:id="rId269" display="https://scontent.xx.fbcdn.net/v/t1.0-9/s720x720/27332415_136916000450782_4529598154114084135_n.jpg?_nc_cat=111&amp;_nc_ht=scontent.xx&amp;oh=b43a67111ed0fd052dff02e570a0633e&amp;oe=5CF4711E"/>
    <hyperlink ref="AY36" r:id="rId270" display="https://scontent.xx.fbcdn.net/v/t1.0-9/s720x720/24059252_439630956434975_3250969774562374818_n.jpg?_nc_cat=101&amp;_nc_ht=scontent.xx&amp;oh=eca092032293a3cb0b2615440533ef12&amp;oe=5CED7D97"/>
    <hyperlink ref="AY37" r:id="rId271" display="https://scontent.xx.fbcdn.net/v/t31.0-8/q84/s720x720/13576617_986874501432829_4702561876391329040_o.jpg?_nc_cat=106&amp;_nc_ht=scontent.xx&amp;oh=f8ec9693a0c153929dfa104a4f57d13b&amp;oe=5CF08CBE"/>
    <hyperlink ref="AY38" r:id="rId272" display="https://scontent.xx.fbcdn.net/v/t1.0-9/s720x720/45518672_2148386801891362_7408438940555804672_o.png?_nc_cat=100&amp;_nc_ht=scontent.xx&amp;oh=1ae605f5ca7eed5ed12b9bf3d7204a28&amp;oe=5CE742F8"/>
    <hyperlink ref="AY39" r:id="rId273" display="https://scontent.xx.fbcdn.net/v/t1.0-9/s720x720/49775718_2716062695286027_9027365891427270656_o.jpg?_nc_cat=108&amp;_nc_ht=scontent.xx&amp;oh=e9af18fe6142b3c411ee720cc7c43a49&amp;oe=5CDD275F"/>
    <hyperlink ref="AY40" r:id="rId274" display="https://scontent.xx.fbcdn.net/v/t1.0-9/s720x720/37187516_1334024536727772_7680612435442532352_o.jpg?_nc_cat=106&amp;_nc_ht=scontent.xx&amp;oh=7ac6bfd01d19d1da6ca096f8fb1194c7&amp;oe=5CEBCA05"/>
    <hyperlink ref="AY42" r:id="rId275" display="https://scontent.xx.fbcdn.net/v/t31.0-8/s720x720/21368961_1873771269317154_248516569691427129_o.jpg?_nc_cat=108&amp;_nc_ht=scontent.xx&amp;oh=f9b77e234a11a696e88fb64fd63f40f4&amp;oe=5CEA1ECE"/>
    <hyperlink ref="AY43" r:id="rId276" display="https://scontent.xx.fbcdn.net/v/t31.0-8/s720x720/15110302_777662595724960_4895736096920619057_o.jpg?_nc_cat=100&amp;_nc_ht=scontent.xx&amp;oh=d7f9188fc498b3d1b557e402628250f1&amp;oe=5CE04C2E"/>
    <hyperlink ref="AY45" r:id="rId277" display="https://scontent.xx.fbcdn.net/v/t31.0-8/s720x720/16722445_213771709092107_2269423676637490525_o.jpg?_nc_cat=107&amp;_nc_ht=scontent.xx&amp;oh=3d4fb1732d9704f588f284a35a577356&amp;oe=5CEDFD7C"/>
    <hyperlink ref="AY46" r:id="rId278" display="https://scontent.xx.fbcdn.net/v/t31.0-0/p240x240/13130938_10154250221124665_4247306393420232063_o.png?_nc_cat=104&amp;_nc_ht=scontent.xx&amp;oh=4b25684a82a9ff23195e0fbcb94c2402&amp;oe=5D26DFEB"/>
    <hyperlink ref="AY47" r:id="rId279" display="https://scontent.xx.fbcdn.net/v/t1.0-9/s720x720/12042745_966018573441030_8420506209275622871_n.png?_nc_cat=101&amp;_nc_ht=scontent.xx&amp;oh=bcb8b8acc2160eb584e6e5aa27fc8b81&amp;oe=5CF1BE8B"/>
    <hyperlink ref="AY48" r:id="rId280" display="https://scontent.xx.fbcdn.net/v/t1.0-9/s720x720/21462536_10155877374994448_7561250157338437031_n.jpg?_nc_cat=110&amp;_nc_ht=scontent.xx&amp;oh=ffacca69b998dc390da8f0e4b4ada1e1&amp;oe=5CF2494F"/>
    <hyperlink ref="AY50" r:id="rId281" display="https://scontent.xx.fbcdn.net/v/t1.0-9/s720x720/405988_10151258634965326_1864058363_n.jpg?_nc_cat=111&amp;_nc_ht=scontent.xx&amp;oh=c1bf64eee4681fbd13b03d104d654c00&amp;oe=5CEB12D6"/>
    <hyperlink ref="AY51" r:id="rId282" display="https://scontent.xx.fbcdn.net/v/t1.0-9/p720x720/27066864_934564270043565_3293452576145117442_n.jpg?_nc_cat=101&amp;_nc_ht=scontent.xx&amp;oh=12df5a87fba6ea8ab2529665f2661ef6&amp;oe=5CDC7C84"/>
    <hyperlink ref="AY52" r:id="rId283" display="https://scontent.xx.fbcdn.net/v/t1.0-9/p720x720/27336959_1772370432833426_1375814412061197047_n.jpg?_nc_cat=102&amp;_nc_ht=scontent.xx&amp;oh=ce9202654d57e910986a7752df575423&amp;oe=5CF82824"/>
    <hyperlink ref="AY53" r:id="rId284" display="https://scontent.xx.fbcdn.net/v/t1.0-0/p480x480/528682_131468303683451_1962956757_n.jpg?_nc_cat=106&amp;_nc_ht=scontent.xx&amp;oh=b497ac1da7d46ae76d324d82c288b707&amp;oe=5D2380D5"/>
    <hyperlink ref="AY54" r:id="rId285" display="https://scontent.xx.fbcdn.net/v/t1.0-9/27858028_1634367059990250_380623965369022346_n.jpg?_nc_cat=108&amp;_nc_ht=scontent.xx&amp;oh=6e7a2c8e8bfefe96a7cfba5c10eb7642&amp;oe=5CF782BC"/>
    <hyperlink ref="AY55" r:id="rId286" display="https://scontent.xx.fbcdn.net/v/t1.0-9/s720x720/31218618_924863207638530_6738262783022592022_n.jpg?_nc_cat=109&amp;_nc_ht=scontent.xx&amp;oh=b2dafd3ab8d62beb01f7969a22e7b07b&amp;oe=5CF15DE3"/>
    <hyperlink ref="AY56" r:id="rId287" display="https://scontent.xx.fbcdn.net/v/t1.0-9/q81/s720x720/10410847_247003205500935_3784644067982562956_n.jpg?_nc_cat=111&amp;_nc_ht=scontent.xx&amp;oh=e65d67828981c848fa8ad89a9e4b2f30&amp;oe=5CEA2065"/>
    <hyperlink ref="AY57" r:id="rId288" display="https://scontent.xx.fbcdn.net/v/t1.0-9/205223_367212783349798_748553255_n.jpg?_nc_cat=101&amp;_nc_ht=scontent.xx&amp;oh=2f8af5e2b0be1796a5fdc24b0877800c&amp;oe=5CEE8929"/>
    <hyperlink ref="AY58" r:id="rId289" display="https://scontent.xx.fbcdn.net/v/t1.0-9/s720x720/45203925_268921343666314_7547640243663405056_o.jpg?_nc_cat=100&amp;_nc_ht=scontent.xx&amp;oh=cc40b3facfba5fb52cc398ca2089d446&amp;oe=5CE1CDB4"/>
    <hyperlink ref="AY59" r:id="rId290" display="https://scontent.xx.fbcdn.net/v/t31.0-8/p720x720/15138549_1323779567643484_9065019624282350550_o.jpg?_nc_cat=101&amp;_nc_ht=scontent.xx&amp;oh=eca614e93ec3b80d7d5e9cc6b3f66ad6&amp;oe=5CDCEF4F"/>
    <hyperlink ref="AY60" r:id="rId291" display="https://scontent.xx.fbcdn.net/v/t1.0-9/s720x720/10418302_300330193483380_5705868368190101989_n.jpg?_nc_cat=103&amp;_nc_ht=scontent.xx&amp;oh=f63f11a0dcee54ce387fa896a8ff8c37&amp;oe=5D221CB0"/>
    <hyperlink ref="AY61" r:id="rId292" display="https://scontent.xx.fbcdn.net/v/t1.0-9/s720x720/48187969_2531594140189603_3988626434330460160_n.jpg?_nc_cat=107&amp;_nc_ht=scontent.xx&amp;oh=b8c776a06db2e4899f59de56adfb212f&amp;oe=5CEB4609"/>
    <hyperlink ref="AY62" r:id="rId293" display="https://scontent.xx.fbcdn.net/v/t1.0-9/s720x720/48398827_2168485716723831_4585170333450895360_o.jpg?_nc_cat=102&amp;_nc_ht=scontent.xx&amp;oh=d4fc8c4b0c87e0e19dfb633d3b83fae7&amp;oe=5CDED4B3"/>
    <hyperlink ref="AY63" r:id="rId294" display="https://scontent.xx.fbcdn.net/v/t1.0-9/s720x720/45309853_1962962213821827_122482928159555584_n.jpg?_nc_cat=111&amp;_nc_ht=scontent.xx&amp;oh=784ac38cb56889facbb2189c40a3c5c0&amp;oe=5CECC0DB"/>
    <hyperlink ref="AY64" r:id="rId295" display="https://scontent.xx.fbcdn.net/v/t1.0-9/s720x720/12494915_1702455020002292_6383831397745066602_n.jpg?_nc_cat=110&amp;_nc_ht=scontent.xx&amp;oh=7bc89efa15b9c5a0182138b75f7da0f3&amp;oe=5CE298A7"/>
    <hyperlink ref="AY65" r:id="rId296" display="https://scontent.xx.fbcdn.net/v/t31.0-0/p240x240/20645455_1583735798312702_4818688687934943686_o.png?_nc_cat=107&amp;_nc_ht=scontent.xx&amp;oh=fbb382dd7711d56bf0ef0a31cbb888b4&amp;oe=5CEB54E5"/>
    <hyperlink ref="AY66" r:id="rId297" display="https://scontent.xx.fbcdn.net/v/t31.0-0/q90/p240x240/28337086_1203668336403342_6146629269404727646_o.jpg?_nc_cat=104&amp;_nc_ht=scontent.xx&amp;oh=3a3ed8b85e9430e7d7fdc97af99a8776&amp;oe=5CF8CC3D"/>
    <hyperlink ref="AY67" r:id="rId298" display="https://scontent.xx.fbcdn.net/v/t31.0-8/s720x720/18121171_1538114556198579_7775920520879625970_o.jpg?_nc_cat=109&amp;_nc_ht=scontent.xx&amp;oh=76b36a722c158fda2a9730dfe2ac5d43&amp;oe=5CE237D1"/>
    <hyperlink ref="AY68" r:id="rId299" display="https://scontent.xx.fbcdn.net/v/t1.0-9/s720x720/48275072_1720515881387343_1911790699087396864_n.png?_nc_cat=109&amp;_nc_ht=scontent.xx&amp;oh=a9932ed0179649a5f9fd763d8e99e817&amp;oe=5D27B61D"/>
    <hyperlink ref="AY69" r:id="rId300" display="https://scontent.xx.fbcdn.net/v/t1.0-9/s720x720/46501961_261145184572563_163219125299052544_o.png?_nc_cat=110&amp;_nc_ht=scontent.xx&amp;oh=482c87176ecbd3bc354239ffad73262e&amp;oe=5CED21BE"/>
    <hyperlink ref="AY70" r:id="rId301" display="https://scontent.xx.fbcdn.net/v/t31.0-8/s720x720/20247685_824391101075919_3585715774127064188_o.jpg?_nc_cat=102&amp;_nc_ht=scontent.xx&amp;oh=71a44d3825d9ea2af03f1666499424bd&amp;oe=5CE288BF"/>
    <hyperlink ref="AY71" r:id="rId302" display="https://scontent.xx.fbcdn.net/v/t31.0-8/s720x720/12968044_948710615243690_3181752817610978680_o.jpg?_nc_cat=110&amp;_nc_ht=scontent.xx&amp;oh=f4da125ddb2259e1918c2ba98db428a8&amp;oe=5D25664C"/>
    <hyperlink ref="AY72" r:id="rId303" display="https://scontent.xx.fbcdn.net/v/t31.0-8/s720x720/19780768_866052913552751_2072049729477034966_o.jpg?_nc_cat=105&amp;_nc_ht=scontent.xx&amp;oh=59d082c913ccedae8241014214515bb3&amp;oe=5CDE14D0"/>
    <hyperlink ref="AY73" r:id="rId304" display="https://scontent.xx.fbcdn.net/v/t1.0-9/s720x720/52451479_2531632293576361_7809102601215016960_n.jpg?_nc_cat=109&amp;_nc_ht=scontent.xx&amp;oh=eaf5bc61ae597d5114cea4293551f84b&amp;oe=5CE61F85"/>
    <hyperlink ref="AY74" r:id="rId305" display="https://scontent.xx.fbcdn.net/v/t1.0-9/10676261_1035431749805361_6053601088362444298_n.png?_nc_cat=110&amp;_nc_ht=scontent.xx&amp;oh=fcc7badf56a379af5cf18cb30604c246&amp;oe=5CEFDEA2"/>
    <hyperlink ref="AY75" r:id="rId306" display="https://scontent.xx.fbcdn.net/v/t31.0-8/s720x720/25532102_2103747466524444_2052960308549490663_o.jpg?_nc_cat=103&amp;_nc_ht=scontent.xx&amp;oh=6d1f5a81034df32618f85c45f39f4ec1&amp;oe=5CF853F6"/>
    <hyperlink ref="AY76" r:id="rId307" display="https://scontent.xx.fbcdn.net/v/t1.0-9/s720x720/12115860_1676954509216172_3298844366926234321_n.png?_nc_cat=102&amp;_nc_ht=scontent.xx&amp;oh=96057b336fbd56b3720ab6b268506525&amp;oe=5CE7104B"/>
    <hyperlink ref="AY77" r:id="rId308" display="https://scontent.xx.fbcdn.net/v/t1.0-9/s720x720/37712754_2150565578566450_8144774881175666688_o.jpg?_nc_cat=100&amp;_nc_ht=scontent.xx&amp;oh=6ad2e014703a9c8e3d75e9b38737ba03&amp;oe=5CE56893"/>
    <hyperlink ref="AY78" r:id="rId309" display="https://scontent.xx.fbcdn.net/v/t1.0-9/s720x720/41205974_1827811414002949_3913890004765507584_n.jpg?_nc_cat=100&amp;_nc_ht=scontent.xx&amp;oh=236d163a06ddb9f6ffe9ad8036fd59c1&amp;oe=5CE4EEEB"/>
    <hyperlink ref="AY79" r:id="rId310" display="https://scontent.xx.fbcdn.net/v/t31.0-8/s720x720/19787307_1393830020694584_2569940708917770444_o.jpg?_nc_cat=102&amp;_nc_ht=scontent.xx&amp;oh=5e14c400da6fca1180bcfc4501752df0&amp;oe=5CE8D988"/>
    <hyperlink ref="AY80" r:id="rId311" display="https://scontent.xx.fbcdn.net/v/t1.0-9/s851x315/38788478_537055546751590_4314731305272082432_o.jpg?_nc_cat=105&amp;_nc_ht=scontent.xx&amp;oh=7853b9254d6571c7e8169d71c1cb4c37&amp;oe=5CDEFCC2"/>
    <hyperlink ref="AY81" r:id="rId312" display="https://scontent.xx.fbcdn.net/v/t31.0-8/q82/s851x315/23000049_303174423516508_8501213019847317069_o.jpg?_nc_cat=101&amp;_nc_ht=scontent.xx&amp;oh=1aa866796299b0227960cf9168e660f2&amp;oe=5CF06BD4"/>
    <hyperlink ref="AY82" r:id="rId313" display="https://scontent.xx.fbcdn.net/v/t1.0-9/s720x720/45228703_559706284490983_6151087505169973248_n.jpg?_nc_cat=107&amp;_nc_ht=scontent.xx&amp;oh=3cc327a145d1bc3cb580cf8a61f16efb&amp;oe=5CF430FC"/>
    <hyperlink ref="AY83" r:id="rId314" display="https://scontent.xx.fbcdn.net/v/t1.0-9/q81/s720x720/13612169_1057140104365457_8116290178785388382_n.jpg?_nc_cat=110&amp;_nc_ht=scontent.xx&amp;oh=142f6fec8c9326c44c8c1384c3e78732&amp;oe=5CF4B581"/>
    <hyperlink ref="BY3" r:id="rId315" display="https://www.facebook.com/PrimeTimeRussia/"/>
    <hyperlink ref="BY4" r:id="rId316" display="https://www.facebook.com/RTAmerica/"/>
    <hyperlink ref="BY5" r:id="rId317" display="https://www.facebook.com/crosstalkrules/"/>
    <hyperlink ref="BY6" r:id="rId318" display="https://www.facebook.com/rtsportnews/"/>
    <hyperlink ref="BY7" r:id="rId319" display="https://www.facebook.com/ActualidadRT/"/>
    <hyperlink ref="BY8" r:id="rId320" display="https://www.facebook.com/rtarabic.ru/"/>
    <hyperlink ref="BY9" r:id="rId321" display="https://www.facebook.com/Occupy-Wall-Street-Community-352777161408936/"/>
    <hyperlink ref="BY10" r:id="rId322" display="https://www.facebook.com/moscowout/"/>
    <hyperlink ref="BY11" r:id="rId323" display="https://www.facebook.com/BreakingTheSet/"/>
    <hyperlink ref="BY12" r:id="rId324" display="https://www.facebook.com/GoingUndergroundRT/"/>
    <hyperlink ref="BY13" r:id="rId325" display="https://www.facebook.com/TechUpdateRT/"/>
    <hyperlink ref="BY14" r:id="rId326" display="https://www.facebook.com/RTUKnews/"/>
    <hyperlink ref="BY15" r:id="rId327" display="https://www.facebook.com/WatchingTheHawks/"/>
    <hyperlink ref="BY16" r:id="rId328" display="https://www.facebook.com/RTvids/"/>
    <hyperlink ref="BY17" r:id="rId329" display="https://www.facebook.com/StanCollymoreShow/"/>
    <hyperlink ref="BY18" r:id="rId330" display="https://www.facebook.com/XinhuaNewsAgency/"/>
    <hyperlink ref="BY19" r:id="rId331" display="https://www.facebook.com/RTnews/"/>
    <hyperlink ref="BY20" r:id="rId332" display="https://www.facebook.com/anissanaouai/"/>
    <hyperlink ref="BY21" r:id="rId333" display="https://www.facebook.com/OccupyWallSt/"/>
    <hyperlink ref="BY22" r:id="rId334" display="https://www.facebook.com/RTDocumentary/"/>
    <hyperlink ref="BY23" r:id="rId335" display="https://www.facebook.com/WorldsApart.RT/"/>
    <hyperlink ref="BY24" r:id="rId336" display="https://www.facebook.com/detainedvoices/"/>
    <hyperlink ref="BY25" r:id="rId337" display="https://www.facebook.com/RealMariaFinoshina/"/>
    <hyperlink ref="BY26" r:id="rId338" display="https://www.facebook.com/Mauricio-Ampuero-292885458050/"/>
    <hyperlink ref="BY27" r:id="rId339" display="https://www.facebook.com/mexicanoenrusia/"/>
    <hyperlink ref="BY28" r:id="rId340" display="https://www.facebook.com/elZoomRT/"/>
    <hyperlink ref="BY29" r:id="rId341" display="https://www.facebook.com/KeiserReportES/"/>
    <hyperlink ref="BY30" r:id="rId342" display="https://www.facebook.com/esRTmedia/"/>
    <hyperlink ref="BY31" r:id="rId343" display="https://www.facebook.com/RTdocumentales/"/>
    <hyperlink ref="BY32" r:id="rId344" display="https://www.facebook.com/María-Rodríguez-Abalde-120911184697046/"/>
    <hyperlink ref="BY33" r:id="rId345" display="https://www.facebook.com/RtMadrid/"/>
    <hyperlink ref="BY34" r:id="rId346" display="https://www.facebook.com/RTviral/"/>
    <hyperlink ref="BY35" r:id="rId347" display="https://www.facebook.com/MariaStarostinaTV/"/>
    <hyperlink ref="BY36" r:id="rId348" display="https://www.facebook.com/RTfuturo/"/>
    <hyperlink ref="BY37" r:id="rId349" display="https://www.facebook.com/JournalistAbbyMartin/"/>
    <hyperlink ref="BY38" r:id="rId350" display="https://www.facebook.com/LeeCampComedian/"/>
    <hyperlink ref="BY39" r:id="rId351" display="https://www.facebook.com/redactedtonight/"/>
    <hyperlink ref="BY40" r:id="rId352" display="https://www.facebook.com/rtdeutsch/"/>
    <hyperlink ref="BY41" r:id="rId353" display="https://www.facebook.com/JournalistManuelRapalo/"/>
    <hyperlink ref="BY42" r:id="rId354" display="https://www.facebook.com/jesseventura/"/>
    <hyperlink ref="BY43" r:id="rId355" display="https://www.facebook.com/SimoneReports/"/>
    <hyperlink ref="BY44" r:id="rId356" display="https://www.facebook.com/AlexeyYaroshevsky/"/>
    <hyperlink ref="BY45" r:id="rId357" display="https://www.facebook.com/OnContactRT/"/>
    <hyperlink ref="BY46" r:id="rId358" display="https://www.facebook.com/LarryKing/"/>
    <hyperlink ref="BY47" r:id="rId359" display="https://www.facebook.com/Oratv/"/>
    <hyperlink ref="BY48" r:id="rId360" display="https://www.facebook.com/ThomHartmannProgram/"/>
    <hyperlink ref="BY49" r:id="rId361" display="https://www.facebook.com/pages/The-Big-Picture-with-Thom-Hartmann/190992137602967"/>
    <hyperlink ref="BY50" r:id="rId362" display="https://www.facebook.com/edschultzshow/"/>
    <hyperlink ref="BY51" r:id="rId363" display="https://www.facebook.com/ameeradavid7/"/>
    <hyperlink ref="BY52" r:id="rId364" display="https://www.facebook.com/BoomBustRT/"/>
    <hyperlink ref="BY53" r:id="rId365" display="https://www.facebook.com/erinade2020/"/>
    <hyperlink ref="BY54" r:id="rId366" display="https://www.facebook.com/harrison.writedowns/"/>
    <hyperlink ref="BY55" r:id="rId367" display="https://www.facebook.com/abbyfeldmanlive/"/>
    <hyperlink ref="BY56" r:id="rId368" display="https://www.facebook.com/manilachanreports/"/>
    <hyperlink ref="BY57" r:id="rId369" display="https://www.facebook.com/KeiserReport/"/>
    <hyperlink ref="BY58" r:id="rId370" display="https://www.facebook.com/ICYMIvideo/"/>
    <hyperlink ref="BY59" r:id="rId371" display="https://www.facebook.com/360RT/"/>
    <hyperlink ref="BY60" r:id="rId372" display="https://www.facebook.com/LarryKingNow/"/>
    <hyperlink ref="BY61" r:id="rId373" display="https://www.facebook.com/Ruptly/"/>
    <hyperlink ref="BY62" r:id="rId374" display="https://www.facebook.com/StarmusFestival/"/>
    <hyperlink ref="BY63" r:id="rId375" display="https://www.facebook.com/RTRussian/"/>
    <hyperlink ref="BY64" r:id="rId376" display="https://www.facebook.com/therealjfod/"/>
    <hyperlink ref="BY65" r:id="rId377" display="https://www.facebook.com/TheResident/"/>
    <hyperlink ref="BY66" r:id="rId378" display="https://www.facebook.com/rtamericaslawyer/"/>
    <hyperlink ref="BY67" r:id="rId379" display="https://www.facebook.com/natasha.sweatte/"/>
    <hyperlink ref="BY68" r:id="rId380" display="https://www.facebook.com/Romanovs100/"/>
    <hyperlink ref="BY69" r:id="rId381" display="https://www.facebook.com/NSamizdat/"/>
    <hyperlink ref="BY70" r:id="rId382" display="https://www.facebook.com/RTQusara/"/>
    <hyperlink ref="BY71" r:id="rId383" display="https://www.facebook.com/karina.hassan.rt/"/>
    <hyperlink ref="BY72" r:id="rId384" display="https://www.facebook.com/RTArtOfLife/"/>
    <hyperlink ref="BY73" r:id="rId385" display="https://www.facebook.com/RTDru/"/>
    <hyperlink ref="BY74" r:id="rId386" display="https://www.facebook.com/RT.InoTV/"/>
    <hyperlink ref="BY75" r:id="rId387" display="https://www.facebook.com/RTFrance/"/>
    <hyperlink ref="BY76" r:id="rId388" display="https://www.facebook.com/FactsRT/"/>
    <hyperlink ref="BY77" r:id="rId389" display="https://www.facebook.com/RTPlayArabic/"/>
    <hyperlink ref="BY78" r:id="rId390" display="https://www.facebook.com/RTPanorama/"/>
    <hyperlink ref="BY79" r:id="rId391" display="https://www.facebook.com/RTRihla/"/>
    <hyperlink ref="BY80" r:id="rId392" display="https://www.facebook.com/rtarabic.sport/"/>
    <hyperlink ref="BY81" r:id="rId393" display="https://www.facebook.com/RTArabicKnowledge/"/>
    <hyperlink ref="BY82" r:id="rId394" display="https://www.facebook.com/rtonlinearabic/"/>
    <hyperlink ref="BY83" r:id="rId395" display="https://www.facebook.com/RTDocFilms/"/>
    <hyperlink ref="DJ3" r:id="rId396" display="http://rt.com/"/>
    <hyperlink ref="DJ4" r:id="rId397" display="http://rt.com/"/>
    <hyperlink ref="DJ5" r:id="rId398" display="https://www.rt.com/shows/crosstalk/"/>
    <hyperlink ref="DJ6" r:id="rId399" display="http://rt.com/sport"/>
    <hyperlink ref="DJ7" r:id="rId400" display="https://actualidad.rt.com/"/>
    <hyperlink ref="DJ8" r:id="rId401" display="http://arabic.rt.com/"/>
    <hyperlink ref="DJ10" r:id="rId402" display="http://rt.com/About_Us/Programmes/Moscow_Out.html"/>
    <hyperlink ref="DJ12" r:id="rId403" display="https://www.rt.com/shows/going-underground/"/>
    <hyperlink ref="DJ13" r:id="rId404" display="http://rt.com/shows/technology-update/"/>
    <hyperlink ref="DJ14" r:id="rId405" display="https://www.rt.com/uk/"/>
    <hyperlink ref="DJ15" r:id="rId406" display="http://rt.com/shows/watching-the-hawks/"/>
    <hyperlink ref="DJ16" r:id="rId407" display="https://www.instagram.com/rtplaysocial/"/>
    <hyperlink ref="DJ17" r:id="rId408" display="https://goo.gl/qDm8dE"/>
    <hyperlink ref="DJ18" r:id="rId409" display="http://news.cn/english/"/>
    <hyperlink ref="DJ19" r:id="rId410" display="https://www.rt.com/"/>
    <hyperlink ref="DJ20" r:id="rId411" display="https://twitter.com/AnissaNow"/>
    <hyperlink ref="DJ24" r:id="rId412" display="https://detainedvoices.wordpress.com/"/>
    <hyperlink ref="DJ25" r:id="rId413" display="http://twitter.com/MFinoshina_RT"/>
    <hyperlink ref="DJ26" r:id="rId414" display="http://youtube.com/MauricioAmpuero"/>
    <hyperlink ref="DJ27" r:id="rId415" display="http://www.youtube.com/channel/UCgGjQtyA50vAv7xU9XYu-uA"/>
    <hyperlink ref="DJ28" r:id="rId416" display="http://actualidad.rt.com/programas/zoom"/>
    <hyperlink ref="DJ29" r:id="rId417" display="https://actualidad.rt.com/programas/keiser_report"/>
    <hyperlink ref="DJ30" r:id="rId418" display="http://actualidad.rt.com/"/>
    <hyperlink ref="DJ31" r:id="rId419" display="https://actualidad.rt.com/programas/especial"/>
    <hyperlink ref="DJ32" r:id="rId420" display="http://www.youtube.com/mariarodriguezabalde"/>
    <hyperlink ref="DJ33" r:id="rId421" display="http://actualidad.rt.com/"/>
    <hyperlink ref="DJ34" r:id="rId422" display="https://actualidad.rt.com/viral"/>
    <hyperlink ref="DJ37" r:id="rId423" display="http://www.theempirefiles.tv/"/>
    <hyperlink ref="DJ38" r:id="rId424" display="http://www.leecamp.net/"/>
    <hyperlink ref="DJ39" r:id="rId425" display="http://bit.ly/RedactedTonight"/>
    <hyperlink ref="DJ40" r:id="rId426" display="https://deutsch.rt.com/"/>
    <hyperlink ref="DJ41" r:id="rId427" display="http://twitter.com/Manuel_Rapalo"/>
    <hyperlink ref="DJ42" r:id="rId428" display="http://amzn.to/2bRU891"/>
    <hyperlink ref="DJ43" r:id="rId429" display="http://www.simonedelrosario.com/"/>
    <hyperlink ref="DJ44" r:id="rId430" display="http://www.rt.com/sport"/>
    <hyperlink ref="DJ46" r:id="rId431" display="http://www.ora.tv/larrykingnow"/>
    <hyperlink ref="DJ48" r:id="rId432" display="http://www.thomhartmann.com/"/>
    <hyperlink ref="DJ51" r:id="rId433" display="http://www.twitter.com/ameeradavid"/>
    <hyperlink ref="DJ52" r:id="rId434" display="https://www.youtube.com/user/BoomBustRT"/>
    <hyperlink ref="DJ53" r:id="rId435" display="https://www.youtube.com/user/BoomBustRT"/>
    <hyperlink ref="DJ54" r:id="rId436" display="https://pro.creditwritedowns.com/"/>
    <hyperlink ref="DJ55" r:id="rId437" display="http://www.abbyfeldman.com/"/>
    <hyperlink ref="DJ56" r:id="rId438" display="http://rt.com/bulletin-board/rt-america/"/>
    <hyperlink ref="DJ57" r:id="rId439" display="http://rt.com/programs/keiser-report/"/>
    <hyperlink ref="DJ58" r:id="rId440" display="https://www.rt.com/shows/icymi-with-polly-boiko/"/>
    <hyperlink ref="DJ59" r:id="rId441" display="https://www.rt.com/360/"/>
    <hyperlink ref="DJ60" r:id="rId442" display="http://rt.com/Shows/Larry-King-Now"/>
    <hyperlink ref="DJ61" r:id="rId443" display="http://video.ruptly.tv/"/>
    <hyperlink ref="DJ62" r:id="rId444" display="http://www.starmus.com/"/>
    <hyperlink ref="DJ64" r:id="rId445" display="http://livefromouterspace.com/"/>
    <hyperlink ref="DJ65" r:id="rId446" display="http://www.theresident.net/"/>
    <hyperlink ref="DJ67" r:id="rId447" display="https://www.natashasweatte.com/"/>
    <hyperlink ref="DJ69" r:id="rId448" display="https://www.newsamizdat.com/"/>
    <hyperlink ref="DJ70" r:id="rId449" display="http://arabic.rt.com/prg/program/595360"/>
    <hyperlink ref="DJ71" r:id="rId450" display="https://arabic.rt.com/persons/10598-%D9%83%D8%A7%D8%B1%D9%8A%D9%86%D8%A7_%D8%AD%D8%B3%D9%86/"/>
    <hyperlink ref="DJ72" r:id="rId451" display="https://arabic.rt.com/prg/program/819272"/>
    <hyperlink ref="DJ73" r:id="rId452" display="http://doc.rt.com/"/>
    <hyperlink ref="DJ74" r:id="rId453" display="http://inotv.rt.com/"/>
    <hyperlink ref="DJ76" r:id="rId454" display="https://russian.rt.com/fiction_fact"/>
    <hyperlink ref="DJ78" r:id="rId455" display="http://arabic.rt.com/prg/program/10516/"/>
    <hyperlink ref="DJ79" r:id="rId456" display="http://arabic.rt.com/prg/program/10616/"/>
    <hyperlink ref="DJ80" r:id="rId457" display="https://arabic.rt.com/sport/"/>
    <hyperlink ref="DJ81" r:id="rId458" display="https://arabic.rt.com/varieties/"/>
    <hyperlink ref="DJ83" r:id="rId459" display="http://catalog.rt.com/ar/"/>
  </hyperlinks>
  <printOptions/>
  <pageMargins left="0.7" right="0.7" top="0.75" bottom="0.75" header="0.3" footer="0.3"/>
  <pageSetup horizontalDpi="600" verticalDpi="600" orientation="portrait" r:id="rId463"/>
  <legacyDrawing r:id="rId461"/>
  <tableParts>
    <tablePart r:id="rId4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34.7109375" style="0" bestFit="1" customWidth="1"/>
    <col min="30" max="30" width="38.0039062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1408</v>
      </c>
      <c r="Z2" s="53" t="s">
        <v>1409</v>
      </c>
      <c r="AA2" s="53" t="s">
        <v>1410</v>
      </c>
      <c r="AB2" s="53" t="s">
        <v>1411</v>
      </c>
      <c r="AC2" s="53" t="s">
        <v>1412</v>
      </c>
      <c r="AD2" s="53" t="s">
        <v>1413</v>
      </c>
      <c r="AE2" s="53" t="s">
        <v>1414</v>
      </c>
      <c r="AF2" s="53" t="s">
        <v>1415</v>
      </c>
      <c r="AG2" s="53" t="s">
        <v>1418</v>
      </c>
      <c r="AH2" s="13" t="s">
        <v>1449</v>
      </c>
      <c r="AI2" s="13" t="s">
        <v>1494</v>
      </c>
    </row>
    <row r="3" spans="1:35" ht="15">
      <c r="A3" s="83" t="s">
        <v>1255</v>
      </c>
      <c r="B3" s="67" t="s">
        <v>1260</v>
      </c>
      <c r="C3" s="67" t="s">
        <v>56</v>
      </c>
      <c r="D3" s="102"/>
      <c r="E3" s="101"/>
      <c r="F3" s="103" t="s">
        <v>1552</v>
      </c>
      <c r="G3" s="104"/>
      <c r="H3" s="104"/>
      <c r="I3" s="105">
        <v>3</v>
      </c>
      <c r="J3" s="106"/>
      <c r="K3" s="48">
        <v>22</v>
      </c>
      <c r="L3" s="48">
        <v>109</v>
      </c>
      <c r="M3" s="48">
        <v>36</v>
      </c>
      <c r="N3" s="48">
        <v>145</v>
      </c>
      <c r="O3" s="48">
        <v>0</v>
      </c>
      <c r="P3" s="49">
        <v>0.040983606557377046</v>
      </c>
      <c r="Q3" s="49">
        <v>0.07874015748031496</v>
      </c>
      <c r="R3" s="48">
        <v>1</v>
      </c>
      <c r="S3" s="48">
        <v>0</v>
      </c>
      <c r="T3" s="48">
        <v>22</v>
      </c>
      <c r="U3" s="48">
        <v>145</v>
      </c>
      <c r="V3" s="48">
        <v>3</v>
      </c>
      <c r="W3" s="49">
        <v>1.42562</v>
      </c>
      <c r="X3" s="49">
        <v>0.2748917748917749</v>
      </c>
      <c r="Y3" s="48">
        <v>12</v>
      </c>
      <c r="Z3" s="49">
        <v>3.0150753768844223</v>
      </c>
      <c r="AA3" s="48">
        <v>10</v>
      </c>
      <c r="AB3" s="49">
        <v>2.512562814070352</v>
      </c>
      <c r="AC3" s="48">
        <v>0</v>
      </c>
      <c r="AD3" s="49">
        <v>0</v>
      </c>
      <c r="AE3" s="48">
        <v>376</v>
      </c>
      <c r="AF3" s="49">
        <v>94.47236180904522</v>
      </c>
      <c r="AG3" s="48">
        <v>398</v>
      </c>
      <c r="AH3" s="114" t="s">
        <v>1545</v>
      </c>
      <c r="AI3" s="114" t="s">
        <v>1550</v>
      </c>
    </row>
    <row r="4" spans="1:35" ht="15">
      <c r="A4" s="83" t="s">
        <v>1256</v>
      </c>
      <c r="B4" s="67" t="s">
        <v>1261</v>
      </c>
      <c r="C4" s="67" t="s">
        <v>56</v>
      </c>
      <c r="D4" s="108"/>
      <c r="E4" s="107"/>
      <c r="F4" s="109" t="s">
        <v>1553</v>
      </c>
      <c r="G4" s="110"/>
      <c r="H4" s="110"/>
      <c r="I4" s="111">
        <v>4</v>
      </c>
      <c r="J4" s="112"/>
      <c r="K4" s="48">
        <v>19</v>
      </c>
      <c r="L4" s="48">
        <v>19</v>
      </c>
      <c r="M4" s="48">
        <v>0</v>
      </c>
      <c r="N4" s="48">
        <v>19</v>
      </c>
      <c r="O4" s="48">
        <v>0</v>
      </c>
      <c r="P4" s="49">
        <v>0.05555555555555555</v>
      </c>
      <c r="Q4" s="49">
        <v>0.10526315789473684</v>
      </c>
      <c r="R4" s="48">
        <v>1</v>
      </c>
      <c r="S4" s="48">
        <v>0</v>
      </c>
      <c r="T4" s="48">
        <v>19</v>
      </c>
      <c r="U4" s="48">
        <v>19</v>
      </c>
      <c r="V4" s="48">
        <v>2</v>
      </c>
      <c r="W4" s="49">
        <v>1.795014</v>
      </c>
      <c r="X4" s="49">
        <v>0.05555555555555555</v>
      </c>
      <c r="Y4" s="48">
        <v>7</v>
      </c>
      <c r="Z4" s="49">
        <v>1.9830028328611897</v>
      </c>
      <c r="AA4" s="48">
        <v>8</v>
      </c>
      <c r="AB4" s="49">
        <v>2.26628895184136</v>
      </c>
      <c r="AC4" s="48">
        <v>0</v>
      </c>
      <c r="AD4" s="49">
        <v>0</v>
      </c>
      <c r="AE4" s="48">
        <v>338</v>
      </c>
      <c r="AF4" s="49">
        <v>95.75070821529745</v>
      </c>
      <c r="AG4" s="48">
        <v>353</v>
      </c>
      <c r="AH4" s="114" t="s">
        <v>1546</v>
      </c>
      <c r="AI4" s="114" t="s">
        <v>1551</v>
      </c>
    </row>
    <row r="5" spans="1:35" ht="15">
      <c r="A5" s="83" t="s">
        <v>1257</v>
      </c>
      <c r="B5" s="67" t="s">
        <v>1262</v>
      </c>
      <c r="C5" s="67" t="s">
        <v>56</v>
      </c>
      <c r="D5" s="108"/>
      <c r="E5" s="107"/>
      <c r="F5" s="109" t="s">
        <v>1554</v>
      </c>
      <c r="G5" s="110"/>
      <c r="H5" s="110"/>
      <c r="I5" s="111">
        <v>5</v>
      </c>
      <c r="J5" s="112"/>
      <c r="K5" s="48">
        <v>18</v>
      </c>
      <c r="L5" s="48">
        <v>45</v>
      </c>
      <c r="M5" s="48">
        <v>0</v>
      </c>
      <c r="N5" s="48">
        <v>45</v>
      </c>
      <c r="O5" s="48">
        <v>0</v>
      </c>
      <c r="P5" s="49">
        <v>0.022727272727272728</v>
      </c>
      <c r="Q5" s="49">
        <v>0.044444444444444446</v>
      </c>
      <c r="R5" s="48">
        <v>1</v>
      </c>
      <c r="S5" s="48">
        <v>0</v>
      </c>
      <c r="T5" s="48">
        <v>18</v>
      </c>
      <c r="U5" s="48">
        <v>45</v>
      </c>
      <c r="V5" s="48">
        <v>3</v>
      </c>
      <c r="W5" s="49">
        <v>1.771605</v>
      </c>
      <c r="X5" s="49">
        <v>0.14705882352941177</v>
      </c>
      <c r="Y5" s="48">
        <v>5</v>
      </c>
      <c r="Z5" s="49">
        <v>2.192982456140351</v>
      </c>
      <c r="AA5" s="48">
        <v>2</v>
      </c>
      <c r="AB5" s="49">
        <v>0.8771929824561403</v>
      </c>
      <c r="AC5" s="48">
        <v>0</v>
      </c>
      <c r="AD5" s="49">
        <v>0</v>
      </c>
      <c r="AE5" s="48">
        <v>221</v>
      </c>
      <c r="AF5" s="49">
        <v>96.9298245614035</v>
      </c>
      <c r="AG5" s="48">
        <v>228</v>
      </c>
      <c r="AH5" s="114" t="s">
        <v>1547</v>
      </c>
      <c r="AI5" s="114" t="s">
        <v>1476</v>
      </c>
    </row>
    <row r="6" spans="1:35" ht="15">
      <c r="A6" s="83" t="s">
        <v>1258</v>
      </c>
      <c r="B6" s="67" t="s">
        <v>1263</v>
      </c>
      <c r="C6" s="67" t="s">
        <v>56</v>
      </c>
      <c r="D6" s="108"/>
      <c r="E6" s="107"/>
      <c r="F6" s="109" t="s">
        <v>1514</v>
      </c>
      <c r="G6" s="110"/>
      <c r="H6" s="110"/>
      <c r="I6" s="111">
        <v>6</v>
      </c>
      <c r="J6" s="112"/>
      <c r="K6" s="48">
        <v>15</v>
      </c>
      <c r="L6" s="48">
        <v>45</v>
      </c>
      <c r="M6" s="48">
        <v>92</v>
      </c>
      <c r="N6" s="48">
        <v>137</v>
      </c>
      <c r="O6" s="48">
        <v>0</v>
      </c>
      <c r="P6" s="49">
        <v>0.5714285714285714</v>
      </c>
      <c r="Q6" s="49">
        <v>0.7272727272727273</v>
      </c>
      <c r="R6" s="48">
        <v>1</v>
      </c>
      <c r="S6" s="48">
        <v>0</v>
      </c>
      <c r="T6" s="48">
        <v>15</v>
      </c>
      <c r="U6" s="48">
        <v>137</v>
      </c>
      <c r="V6" s="48">
        <v>3</v>
      </c>
      <c r="W6" s="49">
        <v>1.591111</v>
      </c>
      <c r="X6" s="49">
        <v>0.36666666666666664</v>
      </c>
      <c r="Y6" s="48">
        <v>0</v>
      </c>
      <c r="Z6" s="49">
        <v>0</v>
      </c>
      <c r="AA6" s="48">
        <v>0</v>
      </c>
      <c r="AB6" s="49">
        <v>0</v>
      </c>
      <c r="AC6" s="48">
        <v>0</v>
      </c>
      <c r="AD6" s="49">
        <v>0</v>
      </c>
      <c r="AE6" s="48">
        <v>166</v>
      </c>
      <c r="AF6" s="49">
        <v>100</v>
      </c>
      <c r="AG6" s="48">
        <v>166</v>
      </c>
      <c r="AH6" s="114" t="s">
        <v>1450</v>
      </c>
      <c r="AI6" s="114" t="s">
        <v>1495</v>
      </c>
    </row>
    <row r="7" spans="1:35" ht="15">
      <c r="A7" s="83" t="s">
        <v>1259</v>
      </c>
      <c r="B7" s="67" t="s">
        <v>1264</v>
      </c>
      <c r="C7" s="67" t="s">
        <v>56</v>
      </c>
      <c r="D7" s="108"/>
      <c r="E7" s="107"/>
      <c r="F7" s="109" t="s">
        <v>1515</v>
      </c>
      <c r="G7" s="110"/>
      <c r="H7" s="110"/>
      <c r="I7" s="111">
        <v>7</v>
      </c>
      <c r="J7" s="112"/>
      <c r="K7" s="48">
        <v>7</v>
      </c>
      <c r="L7" s="48">
        <v>16</v>
      </c>
      <c r="M7" s="48">
        <v>0</v>
      </c>
      <c r="N7" s="48">
        <v>16</v>
      </c>
      <c r="O7" s="48">
        <v>0</v>
      </c>
      <c r="P7" s="49">
        <v>0</v>
      </c>
      <c r="Q7" s="49">
        <v>0</v>
      </c>
      <c r="R7" s="48">
        <v>1</v>
      </c>
      <c r="S7" s="48">
        <v>0</v>
      </c>
      <c r="T7" s="48">
        <v>7</v>
      </c>
      <c r="U7" s="48">
        <v>16</v>
      </c>
      <c r="V7" s="48">
        <v>2</v>
      </c>
      <c r="W7" s="49">
        <v>1.061224</v>
      </c>
      <c r="X7" s="49">
        <v>0.38095238095238093</v>
      </c>
      <c r="Y7" s="48">
        <v>3</v>
      </c>
      <c r="Z7" s="49">
        <v>2.9411764705882355</v>
      </c>
      <c r="AA7" s="48">
        <v>0</v>
      </c>
      <c r="AB7" s="49">
        <v>0</v>
      </c>
      <c r="AC7" s="48">
        <v>0</v>
      </c>
      <c r="AD7" s="49">
        <v>0</v>
      </c>
      <c r="AE7" s="48">
        <v>99</v>
      </c>
      <c r="AF7" s="49">
        <v>97.05882352941177</v>
      </c>
      <c r="AG7" s="48">
        <v>102</v>
      </c>
      <c r="AH7" s="114" t="s">
        <v>1451</v>
      </c>
      <c r="AI7" s="114" t="s">
        <v>1496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1255</v>
      </c>
      <c r="B2" s="114" t="s">
        <v>214</v>
      </c>
      <c r="C2" s="80">
        <f>VLOOKUP(GroupVertices[[#This Row],[Vertex]],Vertices[],MATCH("ID",Vertices[[#Headers],[Vertex]:[Top Word Pairs in Description by Salience]],0),FALSE)</f>
        <v>16</v>
      </c>
    </row>
    <row r="3" spans="1:3" ht="15">
      <c r="A3" s="80" t="s">
        <v>1255</v>
      </c>
      <c r="B3" s="114" t="s">
        <v>230</v>
      </c>
      <c r="C3" s="80">
        <f>VLOOKUP(GroupVertices[[#This Row],[Vertex]],Vertices[],MATCH("ID",Vertices[[#Headers],[Vertex]:[Top Word Pairs in Description by Salience]],0),FALSE)</f>
        <v>41</v>
      </c>
    </row>
    <row r="4" spans="1:3" ht="15">
      <c r="A4" s="80" t="s">
        <v>1255</v>
      </c>
      <c r="B4" s="114" t="s">
        <v>243</v>
      </c>
      <c r="C4" s="80">
        <f>VLOOKUP(GroupVertices[[#This Row],[Vertex]],Vertices[],MATCH("ID",Vertices[[#Headers],[Vertex]:[Top Word Pairs in Description by Salience]],0),FALSE)</f>
        <v>59</v>
      </c>
    </row>
    <row r="5" spans="1:3" ht="15">
      <c r="A5" s="80" t="s">
        <v>1255</v>
      </c>
      <c r="B5" s="114" t="s">
        <v>215</v>
      </c>
      <c r="C5" s="80">
        <f>VLOOKUP(GroupVertices[[#This Row],[Vertex]],Vertices[],MATCH("ID",Vertices[[#Headers],[Vertex]:[Top Word Pairs in Description by Salience]],0),FALSE)</f>
        <v>17</v>
      </c>
    </row>
    <row r="6" spans="1:3" ht="15">
      <c r="A6" s="80" t="s">
        <v>1255</v>
      </c>
      <c r="B6" s="114" t="s">
        <v>241</v>
      </c>
      <c r="C6" s="80">
        <f>VLOOKUP(GroupVertices[[#This Row],[Vertex]],Vertices[],MATCH("ID",Vertices[[#Headers],[Vertex]:[Top Word Pairs in Description by Salience]],0),FALSE)</f>
        <v>58</v>
      </c>
    </row>
    <row r="7" spans="1:3" ht="15">
      <c r="A7" s="80" t="s">
        <v>1255</v>
      </c>
      <c r="B7" s="114" t="s">
        <v>204</v>
      </c>
      <c r="C7" s="80">
        <f>VLOOKUP(GroupVertices[[#This Row],[Vertex]],Vertices[],MATCH("ID",Vertices[[#Headers],[Vertex]:[Top Word Pairs in Description by Salience]],0),FALSE)</f>
        <v>6</v>
      </c>
    </row>
    <row r="8" spans="1:3" ht="15">
      <c r="A8" s="80" t="s">
        <v>1255</v>
      </c>
      <c r="B8" s="114" t="s">
        <v>234</v>
      </c>
      <c r="C8" s="80">
        <f>VLOOKUP(GroupVertices[[#This Row],[Vertex]],Vertices[],MATCH("ID",Vertices[[#Headers],[Vertex]:[Top Word Pairs in Description by Salience]],0),FALSE)</f>
        <v>45</v>
      </c>
    </row>
    <row r="9" spans="1:3" ht="15">
      <c r="A9" s="80" t="s">
        <v>1255</v>
      </c>
      <c r="B9" s="114" t="s">
        <v>232</v>
      </c>
      <c r="C9" s="80">
        <f>VLOOKUP(GroupVertices[[#This Row],[Vertex]],Vertices[],MATCH("ID",Vertices[[#Headers],[Vertex]:[Top Word Pairs in Description by Salience]],0),FALSE)</f>
        <v>43</v>
      </c>
    </row>
    <row r="10" spans="1:3" ht="15">
      <c r="A10" s="80" t="s">
        <v>1255</v>
      </c>
      <c r="B10" s="114" t="s">
        <v>231</v>
      </c>
      <c r="C10" s="80">
        <f>VLOOKUP(GroupVertices[[#This Row],[Vertex]],Vertices[],MATCH("ID",Vertices[[#Headers],[Vertex]:[Top Word Pairs in Description by Salience]],0),FALSE)</f>
        <v>42</v>
      </c>
    </row>
    <row r="11" spans="1:3" ht="15">
      <c r="A11" s="80" t="s">
        <v>1255</v>
      </c>
      <c r="B11" s="114" t="s">
        <v>213</v>
      </c>
      <c r="C11" s="80">
        <f>VLOOKUP(GroupVertices[[#This Row],[Vertex]],Vertices[],MATCH("ID",Vertices[[#Headers],[Vertex]:[Top Word Pairs in Description by Salience]],0),FALSE)</f>
        <v>15</v>
      </c>
    </row>
    <row r="12" spans="1:3" ht="15">
      <c r="A12" s="80" t="s">
        <v>1255</v>
      </c>
      <c r="B12" s="114" t="s">
        <v>210</v>
      </c>
      <c r="C12" s="80">
        <f>VLOOKUP(GroupVertices[[#This Row],[Vertex]],Vertices[],MATCH("ID",Vertices[[#Headers],[Vertex]:[Top Word Pairs in Description by Salience]],0),FALSE)</f>
        <v>12</v>
      </c>
    </row>
    <row r="13" spans="1:3" ht="15">
      <c r="A13" s="80" t="s">
        <v>1255</v>
      </c>
      <c r="B13" s="114" t="s">
        <v>229</v>
      </c>
      <c r="C13" s="80">
        <f>VLOOKUP(GroupVertices[[#This Row],[Vertex]],Vertices[],MATCH("ID",Vertices[[#Headers],[Vertex]:[Top Word Pairs in Description by Salience]],0),FALSE)</f>
        <v>40</v>
      </c>
    </row>
    <row r="14" spans="1:3" ht="15">
      <c r="A14" s="80" t="s">
        <v>1255</v>
      </c>
      <c r="B14" s="114" t="s">
        <v>212</v>
      </c>
      <c r="C14" s="80">
        <f>VLOOKUP(GroupVertices[[#This Row],[Vertex]],Vertices[],MATCH("ID",Vertices[[#Headers],[Vertex]:[Top Word Pairs in Description by Salience]],0),FALSE)</f>
        <v>14</v>
      </c>
    </row>
    <row r="15" spans="1:3" ht="15">
      <c r="A15" s="80" t="s">
        <v>1255</v>
      </c>
      <c r="B15" s="114" t="s">
        <v>240</v>
      </c>
      <c r="C15" s="80">
        <f>VLOOKUP(GroupVertices[[#This Row],[Vertex]],Vertices[],MATCH("ID",Vertices[[#Headers],[Vertex]:[Top Word Pairs in Description by Salience]],0),FALSE)</f>
        <v>56</v>
      </c>
    </row>
    <row r="16" spans="1:3" ht="15">
      <c r="A16" s="80" t="s">
        <v>1255</v>
      </c>
      <c r="B16" s="114" t="s">
        <v>239</v>
      </c>
      <c r="C16" s="80">
        <f>VLOOKUP(GroupVertices[[#This Row],[Vertex]],Vertices[],MATCH("ID",Vertices[[#Headers],[Vertex]:[Top Word Pairs in Description by Salience]],0),FALSE)</f>
        <v>55</v>
      </c>
    </row>
    <row r="17" spans="1:3" ht="15">
      <c r="A17" s="80" t="s">
        <v>1255</v>
      </c>
      <c r="B17" s="114" t="s">
        <v>228</v>
      </c>
      <c r="C17" s="80">
        <f>VLOOKUP(GroupVertices[[#This Row],[Vertex]],Vertices[],MATCH("ID",Vertices[[#Headers],[Vertex]:[Top Word Pairs in Description by Salience]],0),FALSE)</f>
        <v>39</v>
      </c>
    </row>
    <row r="18" spans="1:3" ht="15">
      <c r="A18" s="80" t="s">
        <v>1255</v>
      </c>
      <c r="B18" s="114" t="s">
        <v>227</v>
      </c>
      <c r="C18" s="80">
        <f>VLOOKUP(GroupVertices[[#This Row],[Vertex]],Vertices[],MATCH("ID",Vertices[[#Headers],[Vertex]:[Top Word Pairs in Description by Salience]],0),FALSE)</f>
        <v>38</v>
      </c>
    </row>
    <row r="19" spans="1:3" ht="15">
      <c r="A19" s="80" t="s">
        <v>1255</v>
      </c>
      <c r="B19" s="114" t="s">
        <v>265</v>
      </c>
      <c r="C19" s="80">
        <f>VLOOKUP(GroupVertices[[#This Row],[Vertex]],Vertices[],MATCH("ID",Vertices[[#Headers],[Vertex]:[Top Word Pairs in Description by Salience]],0),FALSE)</f>
        <v>47</v>
      </c>
    </row>
    <row r="20" spans="1:3" ht="15">
      <c r="A20" s="80" t="s">
        <v>1255</v>
      </c>
      <c r="B20" s="114" t="s">
        <v>236</v>
      </c>
      <c r="C20" s="80">
        <f>VLOOKUP(GroupVertices[[#This Row],[Vertex]],Vertices[],MATCH("ID",Vertices[[#Headers],[Vertex]:[Top Word Pairs in Description by Salience]],0),FALSE)</f>
        <v>46</v>
      </c>
    </row>
    <row r="21" spans="1:3" ht="15">
      <c r="A21" s="80" t="s">
        <v>1255</v>
      </c>
      <c r="B21" s="114" t="s">
        <v>233</v>
      </c>
      <c r="C21" s="80">
        <f>VLOOKUP(GroupVertices[[#This Row],[Vertex]],Vertices[],MATCH("ID",Vertices[[#Headers],[Vertex]:[Top Word Pairs in Description by Salience]],0),FALSE)</f>
        <v>44</v>
      </c>
    </row>
    <row r="22" spans="1:3" ht="15">
      <c r="A22" s="80" t="s">
        <v>1255</v>
      </c>
      <c r="B22" s="114" t="s">
        <v>209</v>
      </c>
      <c r="C22" s="80">
        <f>VLOOKUP(GroupVertices[[#This Row],[Vertex]],Vertices[],MATCH("ID",Vertices[[#Headers],[Vertex]:[Top Word Pairs in Description by Salience]],0),FALSE)</f>
        <v>11</v>
      </c>
    </row>
    <row r="23" spans="1:3" ht="15">
      <c r="A23" s="80" t="s">
        <v>1255</v>
      </c>
      <c r="B23" s="114" t="s">
        <v>226</v>
      </c>
      <c r="C23" s="80">
        <f>VLOOKUP(GroupVertices[[#This Row],[Vertex]],Vertices[],MATCH("ID",Vertices[[#Headers],[Vertex]:[Top Word Pairs in Description by Salience]],0),FALSE)</f>
        <v>37</v>
      </c>
    </row>
    <row r="24" spans="1:3" ht="15">
      <c r="A24" s="80" t="s">
        <v>1256</v>
      </c>
      <c r="B24" s="114" t="s">
        <v>235</v>
      </c>
      <c r="C24" s="80">
        <f>VLOOKUP(GroupVertices[[#This Row],[Vertex]],Vertices[],MATCH("ID",Vertices[[#Headers],[Vertex]:[Top Word Pairs in Description by Salience]],0),FALSE)</f>
        <v>4</v>
      </c>
    </row>
    <row r="25" spans="1:3" ht="15">
      <c r="A25" s="80" t="s">
        <v>1256</v>
      </c>
      <c r="B25" s="114" t="s">
        <v>280</v>
      </c>
      <c r="C25" s="80">
        <f>VLOOKUP(GroupVertices[[#This Row],[Vertex]],Vertices[],MATCH("ID",Vertices[[#Headers],[Vertex]:[Top Word Pairs in Description by Salience]],0),FALSE)</f>
        <v>75</v>
      </c>
    </row>
    <row r="26" spans="1:3" ht="15">
      <c r="A26" s="80" t="s">
        <v>1256</v>
      </c>
      <c r="B26" s="114" t="s">
        <v>278</v>
      </c>
      <c r="C26" s="80">
        <f>VLOOKUP(GroupVertices[[#This Row],[Vertex]],Vertices[],MATCH("ID",Vertices[[#Headers],[Vertex]:[Top Word Pairs in Description by Salience]],0),FALSE)</f>
        <v>69</v>
      </c>
    </row>
    <row r="27" spans="1:3" ht="15">
      <c r="A27" s="80" t="s">
        <v>1256</v>
      </c>
      <c r="B27" s="114" t="s">
        <v>277</v>
      </c>
      <c r="C27" s="80">
        <f>VLOOKUP(GroupVertices[[#This Row],[Vertex]],Vertices[],MATCH("ID",Vertices[[#Headers],[Vertex]:[Top Word Pairs in Description by Salience]],0),FALSE)</f>
        <v>68</v>
      </c>
    </row>
    <row r="28" spans="1:3" ht="15">
      <c r="A28" s="80" t="s">
        <v>1256</v>
      </c>
      <c r="B28" s="114" t="s">
        <v>276</v>
      </c>
      <c r="C28" s="80">
        <f>VLOOKUP(GroupVertices[[#This Row],[Vertex]],Vertices[],MATCH("ID",Vertices[[#Headers],[Vertex]:[Top Word Pairs in Description by Salience]],0),FALSE)</f>
        <v>67</v>
      </c>
    </row>
    <row r="29" spans="1:3" ht="15">
      <c r="A29" s="80" t="s">
        <v>1256</v>
      </c>
      <c r="B29" s="114" t="s">
        <v>275</v>
      </c>
      <c r="C29" s="80">
        <f>VLOOKUP(GroupVertices[[#This Row],[Vertex]],Vertices[],MATCH("ID",Vertices[[#Headers],[Vertex]:[Top Word Pairs in Description by Salience]],0),FALSE)</f>
        <v>66</v>
      </c>
    </row>
    <row r="30" spans="1:3" ht="15">
      <c r="A30" s="80" t="s">
        <v>1256</v>
      </c>
      <c r="B30" s="114" t="s">
        <v>274</v>
      </c>
      <c r="C30" s="80">
        <f>VLOOKUP(GroupVertices[[#This Row],[Vertex]],Vertices[],MATCH("ID",Vertices[[#Headers],[Vertex]:[Top Word Pairs in Description by Salience]],0),FALSE)</f>
        <v>65</v>
      </c>
    </row>
    <row r="31" spans="1:3" ht="15">
      <c r="A31" s="80" t="s">
        <v>1256</v>
      </c>
      <c r="B31" s="114" t="s">
        <v>273</v>
      </c>
      <c r="C31" s="80">
        <f>VLOOKUP(GroupVertices[[#This Row],[Vertex]],Vertices[],MATCH("ID",Vertices[[#Headers],[Vertex]:[Top Word Pairs in Description by Salience]],0),FALSE)</f>
        <v>64</v>
      </c>
    </row>
    <row r="32" spans="1:3" ht="15">
      <c r="A32" s="80" t="s">
        <v>1256</v>
      </c>
      <c r="B32" s="114" t="s">
        <v>244</v>
      </c>
      <c r="C32" s="80">
        <f>VLOOKUP(GroupVertices[[#This Row],[Vertex]],Vertices[],MATCH("ID",Vertices[[#Headers],[Vertex]:[Top Word Pairs in Description by Salience]],0),FALSE)</f>
        <v>62</v>
      </c>
    </row>
    <row r="33" spans="1:3" ht="15">
      <c r="A33" s="80" t="s">
        <v>1256</v>
      </c>
      <c r="B33" s="114" t="s">
        <v>272</v>
      </c>
      <c r="C33" s="80">
        <f>VLOOKUP(GroupVertices[[#This Row],[Vertex]],Vertices[],MATCH("ID",Vertices[[#Headers],[Vertex]:[Top Word Pairs in Description by Salience]],0),FALSE)</f>
        <v>61</v>
      </c>
    </row>
    <row r="34" spans="1:3" ht="15">
      <c r="A34" s="80" t="s">
        <v>1256</v>
      </c>
      <c r="B34" s="114" t="s">
        <v>271</v>
      </c>
      <c r="C34" s="80">
        <f>VLOOKUP(GroupVertices[[#This Row],[Vertex]],Vertices[],MATCH("ID",Vertices[[#Headers],[Vertex]:[Top Word Pairs in Description by Salience]],0),FALSE)</f>
        <v>60</v>
      </c>
    </row>
    <row r="35" spans="1:3" ht="15">
      <c r="A35" s="80" t="s">
        <v>1256</v>
      </c>
      <c r="B35" s="114" t="s">
        <v>242</v>
      </c>
      <c r="C35" s="80">
        <f>VLOOKUP(GroupVertices[[#This Row],[Vertex]],Vertices[],MATCH("ID",Vertices[[#Headers],[Vertex]:[Top Word Pairs in Description by Salience]],0),FALSE)</f>
        <v>57</v>
      </c>
    </row>
    <row r="36" spans="1:3" ht="15">
      <c r="A36" s="80" t="s">
        <v>1256</v>
      </c>
      <c r="B36" s="114" t="s">
        <v>270</v>
      </c>
      <c r="C36" s="80">
        <f>VLOOKUP(GroupVertices[[#This Row],[Vertex]],Vertices[],MATCH("ID",Vertices[[#Headers],[Vertex]:[Top Word Pairs in Description by Salience]],0),FALSE)</f>
        <v>54</v>
      </c>
    </row>
    <row r="37" spans="1:3" ht="15">
      <c r="A37" s="80" t="s">
        <v>1256</v>
      </c>
      <c r="B37" s="114" t="s">
        <v>238</v>
      </c>
      <c r="C37" s="80">
        <f>VLOOKUP(GroupVertices[[#This Row],[Vertex]],Vertices[],MATCH("ID",Vertices[[#Headers],[Vertex]:[Top Word Pairs in Description by Salience]],0),FALSE)</f>
        <v>53</v>
      </c>
    </row>
    <row r="38" spans="1:3" ht="15">
      <c r="A38" s="80" t="s">
        <v>1256</v>
      </c>
      <c r="B38" s="114" t="s">
        <v>269</v>
      </c>
      <c r="C38" s="80">
        <f>VLOOKUP(GroupVertices[[#This Row],[Vertex]],Vertices[],MATCH("ID",Vertices[[#Headers],[Vertex]:[Top Word Pairs in Description by Salience]],0),FALSE)</f>
        <v>52</v>
      </c>
    </row>
    <row r="39" spans="1:3" ht="15">
      <c r="A39" s="80" t="s">
        <v>1256</v>
      </c>
      <c r="B39" s="114" t="s">
        <v>268</v>
      </c>
      <c r="C39" s="80">
        <f>VLOOKUP(GroupVertices[[#This Row],[Vertex]],Vertices[],MATCH("ID",Vertices[[#Headers],[Vertex]:[Top Word Pairs in Description by Salience]],0),FALSE)</f>
        <v>51</v>
      </c>
    </row>
    <row r="40" spans="1:3" ht="15">
      <c r="A40" s="80" t="s">
        <v>1256</v>
      </c>
      <c r="B40" s="114" t="s">
        <v>237</v>
      </c>
      <c r="C40" s="80">
        <f>VLOOKUP(GroupVertices[[#This Row],[Vertex]],Vertices[],MATCH("ID",Vertices[[#Headers],[Vertex]:[Top Word Pairs in Description by Salience]],0),FALSE)</f>
        <v>50</v>
      </c>
    </row>
    <row r="41" spans="1:3" ht="15">
      <c r="A41" s="80" t="s">
        <v>1256</v>
      </c>
      <c r="B41" s="114" t="s">
        <v>267</v>
      </c>
      <c r="C41" s="80">
        <f>VLOOKUP(GroupVertices[[#This Row],[Vertex]],Vertices[],MATCH("ID",Vertices[[#Headers],[Vertex]:[Top Word Pairs in Description by Salience]],0),FALSE)</f>
        <v>49</v>
      </c>
    </row>
    <row r="42" spans="1:3" ht="15">
      <c r="A42" s="80" t="s">
        <v>1256</v>
      </c>
      <c r="B42" s="114" t="s">
        <v>266</v>
      </c>
      <c r="C42" s="80">
        <f>VLOOKUP(GroupVertices[[#This Row],[Vertex]],Vertices[],MATCH("ID",Vertices[[#Headers],[Vertex]:[Top Word Pairs in Description by Salience]],0),FALSE)</f>
        <v>48</v>
      </c>
    </row>
    <row r="43" spans="1:3" ht="15">
      <c r="A43" s="80" t="s">
        <v>1257</v>
      </c>
      <c r="B43" s="114" t="s">
        <v>217</v>
      </c>
      <c r="C43" s="80">
        <f>VLOOKUP(GroupVertices[[#This Row],[Vertex]],Vertices[],MATCH("ID",Vertices[[#Headers],[Vertex]:[Top Word Pairs in Description by Salience]],0),FALSE)</f>
        <v>19</v>
      </c>
    </row>
    <row r="44" spans="1:3" ht="15">
      <c r="A44" s="80" t="s">
        <v>1257</v>
      </c>
      <c r="B44" s="114" t="s">
        <v>205</v>
      </c>
      <c r="C44" s="80">
        <f>VLOOKUP(GroupVertices[[#This Row],[Vertex]],Vertices[],MATCH("ID",Vertices[[#Headers],[Vertex]:[Top Word Pairs in Description by Salience]],0),FALSE)</f>
        <v>7</v>
      </c>
    </row>
    <row r="45" spans="1:3" ht="15">
      <c r="A45" s="80" t="s">
        <v>1257</v>
      </c>
      <c r="B45" s="114" t="s">
        <v>264</v>
      </c>
      <c r="C45" s="80">
        <f>VLOOKUP(GroupVertices[[#This Row],[Vertex]],Vertices[],MATCH("ID",Vertices[[#Headers],[Vertex]:[Top Word Pairs in Description by Salience]],0),FALSE)</f>
        <v>36</v>
      </c>
    </row>
    <row r="46" spans="1:3" ht="15">
      <c r="A46" s="80" t="s">
        <v>1257</v>
      </c>
      <c r="B46" s="114" t="s">
        <v>225</v>
      </c>
      <c r="C46" s="80">
        <f>VLOOKUP(GroupVertices[[#This Row],[Vertex]],Vertices[],MATCH("ID",Vertices[[#Headers],[Vertex]:[Top Word Pairs in Description by Salience]],0),FALSE)</f>
        <v>35</v>
      </c>
    </row>
    <row r="47" spans="1:3" ht="15">
      <c r="A47" s="80" t="s">
        <v>1257</v>
      </c>
      <c r="B47" s="114" t="s">
        <v>224</v>
      </c>
      <c r="C47" s="80">
        <f>VLOOKUP(GroupVertices[[#This Row],[Vertex]],Vertices[],MATCH("ID",Vertices[[#Headers],[Vertex]:[Top Word Pairs in Description by Salience]],0),FALSE)</f>
        <v>31</v>
      </c>
    </row>
    <row r="48" spans="1:3" ht="15">
      <c r="A48" s="80" t="s">
        <v>1257</v>
      </c>
      <c r="B48" s="114" t="s">
        <v>222</v>
      </c>
      <c r="C48" s="80">
        <f>VLOOKUP(GroupVertices[[#This Row],[Vertex]],Vertices[],MATCH("ID",Vertices[[#Headers],[Vertex]:[Top Word Pairs in Description by Salience]],0),FALSE)</f>
        <v>29</v>
      </c>
    </row>
    <row r="49" spans="1:3" ht="15">
      <c r="A49" s="80" t="s">
        <v>1257</v>
      </c>
      <c r="B49" s="114" t="s">
        <v>263</v>
      </c>
      <c r="C49" s="80">
        <f>VLOOKUP(GroupVertices[[#This Row],[Vertex]],Vertices[],MATCH("ID",Vertices[[#Headers],[Vertex]:[Top Word Pairs in Description by Salience]],0),FALSE)</f>
        <v>34</v>
      </c>
    </row>
    <row r="50" spans="1:3" ht="15">
      <c r="A50" s="80" t="s">
        <v>1257</v>
      </c>
      <c r="B50" s="114" t="s">
        <v>262</v>
      </c>
      <c r="C50" s="80">
        <f>VLOOKUP(GroupVertices[[#This Row],[Vertex]],Vertices[],MATCH("ID",Vertices[[#Headers],[Vertex]:[Top Word Pairs in Description by Salience]],0),FALSE)</f>
        <v>33</v>
      </c>
    </row>
    <row r="51" spans="1:3" ht="15">
      <c r="A51" s="80" t="s">
        <v>1257</v>
      </c>
      <c r="B51" s="114" t="s">
        <v>261</v>
      </c>
      <c r="C51" s="80">
        <f>VLOOKUP(GroupVertices[[#This Row],[Vertex]],Vertices[],MATCH("ID",Vertices[[#Headers],[Vertex]:[Top Word Pairs in Description by Salience]],0),FALSE)</f>
        <v>32</v>
      </c>
    </row>
    <row r="52" spans="1:3" ht="15">
      <c r="A52" s="80" t="s">
        <v>1257</v>
      </c>
      <c r="B52" s="114" t="s">
        <v>223</v>
      </c>
      <c r="C52" s="80">
        <f>VLOOKUP(GroupVertices[[#This Row],[Vertex]],Vertices[],MATCH("ID",Vertices[[#Headers],[Vertex]:[Top Word Pairs in Description by Salience]],0),FALSE)</f>
        <v>30</v>
      </c>
    </row>
    <row r="53" spans="1:3" ht="15">
      <c r="A53" s="80" t="s">
        <v>1257</v>
      </c>
      <c r="B53" s="114" t="s">
        <v>221</v>
      </c>
      <c r="C53" s="80">
        <f>VLOOKUP(GroupVertices[[#This Row],[Vertex]],Vertices[],MATCH("ID",Vertices[[#Headers],[Vertex]:[Top Word Pairs in Description by Salience]],0),FALSE)</f>
        <v>28</v>
      </c>
    </row>
    <row r="54" spans="1:3" ht="15">
      <c r="A54" s="80" t="s">
        <v>1257</v>
      </c>
      <c r="B54" s="114" t="s">
        <v>220</v>
      </c>
      <c r="C54" s="80">
        <f>VLOOKUP(GroupVertices[[#This Row],[Vertex]],Vertices[],MATCH("ID",Vertices[[#Headers],[Vertex]:[Top Word Pairs in Description by Salience]],0),FALSE)</f>
        <v>27</v>
      </c>
    </row>
    <row r="55" spans="1:3" ht="15">
      <c r="A55" s="80" t="s">
        <v>1257</v>
      </c>
      <c r="B55" s="114" t="s">
        <v>219</v>
      </c>
      <c r="C55" s="80">
        <f>VLOOKUP(GroupVertices[[#This Row],[Vertex]],Vertices[],MATCH("ID",Vertices[[#Headers],[Vertex]:[Top Word Pairs in Description by Salience]],0),FALSE)</f>
        <v>26</v>
      </c>
    </row>
    <row r="56" spans="1:3" ht="15">
      <c r="A56" s="80" t="s">
        <v>1257</v>
      </c>
      <c r="B56" s="114" t="s">
        <v>260</v>
      </c>
      <c r="C56" s="80">
        <f>VLOOKUP(GroupVertices[[#This Row],[Vertex]],Vertices[],MATCH("ID",Vertices[[#Headers],[Vertex]:[Top Word Pairs in Description by Salience]],0),FALSE)</f>
        <v>25</v>
      </c>
    </row>
    <row r="57" spans="1:3" ht="15">
      <c r="A57" s="80" t="s">
        <v>1257</v>
      </c>
      <c r="B57" s="114" t="s">
        <v>259</v>
      </c>
      <c r="C57" s="80">
        <f>VLOOKUP(GroupVertices[[#This Row],[Vertex]],Vertices[],MATCH("ID",Vertices[[#Headers],[Vertex]:[Top Word Pairs in Description by Salience]],0),FALSE)</f>
        <v>24</v>
      </c>
    </row>
    <row r="58" spans="1:3" ht="15">
      <c r="A58" s="80" t="s">
        <v>1257</v>
      </c>
      <c r="B58" s="114" t="s">
        <v>258</v>
      </c>
      <c r="C58" s="80">
        <f>VLOOKUP(GroupVertices[[#This Row],[Vertex]],Vertices[],MATCH("ID",Vertices[[#Headers],[Vertex]:[Top Word Pairs in Description by Salience]],0),FALSE)</f>
        <v>23</v>
      </c>
    </row>
    <row r="59" spans="1:3" ht="15">
      <c r="A59" s="80" t="s">
        <v>1257</v>
      </c>
      <c r="B59" s="114" t="s">
        <v>257</v>
      </c>
      <c r="C59" s="80">
        <f>VLOOKUP(GroupVertices[[#This Row],[Vertex]],Vertices[],MATCH("ID",Vertices[[#Headers],[Vertex]:[Top Word Pairs in Description by Salience]],0),FALSE)</f>
        <v>22</v>
      </c>
    </row>
    <row r="60" spans="1:3" ht="15">
      <c r="A60" s="80" t="s">
        <v>1257</v>
      </c>
      <c r="B60" s="114" t="s">
        <v>256</v>
      </c>
      <c r="C60" s="80">
        <f>VLOOKUP(GroupVertices[[#This Row],[Vertex]],Vertices[],MATCH("ID",Vertices[[#Headers],[Vertex]:[Top Word Pairs in Description by Salience]],0),FALSE)</f>
        <v>20</v>
      </c>
    </row>
    <row r="61" spans="1:3" ht="15">
      <c r="A61" s="80" t="s">
        <v>1258</v>
      </c>
      <c r="B61" s="114" t="s">
        <v>206</v>
      </c>
      <c r="C61" s="80">
        <f>VLOOKUP(GroupVertices[[#This Row],[Vertex]],Vertices[],MATCH("ID",Vertices[[#Headers],[Vertex]:[Top Word Pairs in Description by Salience]],0),FALSE)</f>
        <v>8</v>
      </c>
    </row>
    <row r="62" spans="1:3" ht="15">
      <c r="A62" s="80" t="s">
        <v>1258</v>
      </c>
      <c r="B62" s="114" t="s">
        <v>282</v>
      </c>
      <c r="C62" s="80">
        <f>VLOOKUP(GroupVertices[[#This Row],[Vertex]],Vertices[],MATCH("ID",Vertices[[#Headers],[Vertex]:[Top Word Pairs in Description by Salience]],0),FALSE)</f>
        <v>83</v>
      </c>
    </row>
    <row r="63" spans="1:3" ht="15">
      <c r="A63" s="80" t="s">
        <v>1258</v>
      </c>
      <c r="B63" s="114" t="s">
        <v>246</v>
      </c>
      <c r="C63" s="80">
        <f>VLOOKUP(GroupVertices[[#This Row],[Vertex]],Vertices[],MATCH("ID",Vertices[[#Headers],[Vertex]:[Top Word Pairs in Description by Salience]],0),FALSE)</f>
        <v>72</v>
      </c>
    </row>
    <row r="64" spans="1:3" ht="15">
      <c r="A64" s="80" t="s">
        <v>1258</v>
      </c>
      <c r="B64" s="114" t="s">
        <v>255</v>
      </c>
      <c r="C64" s="80">
        <f>VLOOKUP(GroupVertices[[#This Row],[Vertex]],Vertices[],MATCH("ID",Vertices[[#Headers],[Vertex]:[Top Word Pairs in Description by Salience]],0),FALSE)</f>
        <v>82</v>
      </c>
    </row>
    <row r="65" spans="1:3" ht="15">
      <c r="A65" s="80" t="s">
        <v>1258</v>
      </c>
      <c r="B65" s="114" t="s">
        <v>254</v>
      </c>
      <c r="C65" s="80">
        <f>VLOOKUP(GroupVertices[[#This Row],[Vertex]],Vertices[],MATCH("ID",Vertices[[#Headers],[Vertex]:[Top Word Pairs in Description by Salience]],0),FALSE)</f>
        <v>81</v>
      </c>
    </row>
    <row r="66" spans="1:3" ht="15">
      <c r="A66" s="80" t="s">
        <v>1258</v>
      </c>
      <c r="B66" s="114" t="s">
        <v>253</v>
      </c>
      <c r="C66" s="80">
        <f>VLOOKUP(GroupVertices[[#This Row],[Vertex]],Vertices[],MATCH("ID",Vertices[[#Headers],[Vertex]:[Top Word Pairs in Description by Salience]],0),FALSE)</f>
        <v>80</v>
      </c>
    </row>
    <row r="67" spans="1:3" ht="15">
      <c r="A67" s="80" t="s">
        <v>1258</v>
      </c>
      <c r="B67" s="114" t="s">
        <v>250</v>
      </c>
      <c r="C67" s="80">
        <f>VLOOKUP(GroupVertices[[#This Row],[Vertex]],Vertices[],MATCH("ID",Vertices[[#Headers],[Vertex]:[Top Word Pairs in Description by Salience]],0),FALSE)</f>
        <v>77</v>
      </c>
    </row>
    <row r="68" spans="1:3" ht="15">
      <c r="A68" s="80" t="s">
        <v>1258</v>
      </c>
      <c r="B68" s="114" t="s">
        <v>245</v>
      </c>
      <c r="C68" s="80">
        <f>VLOOKUP(GroupVertices[[#This Row],[Vertex]],Vertices[],MATCH("ID",Vertices[[#Headers],[Vertex]:[Top Word Pairs in Description by Salience]],0),FALSE)</f>
        <v>70</v>
      </c>
    </row>
    <row r="69" spans="1:3" ht="15">
      <c r="A69" s="80" t="s">
        <v>1258</v>
      </c>
      <c r="B69" s="114" t="s">
        <v>252</v>
      </c>
      <c r="C69" s="80">
        <f>VLOOKUP(GroupVertices[[#This Row],[Vertex]],Vertices[],MATCH("ID",Vertices[[#Headers],[Vertex]:[Top Word Pairs in Description by Salience]],0),FALSE)</f>
        <v>79</v>
      </c>
    </row>
    <row r="70" spans="1:3" ht="15">
      <c r="A70" s="80" t="s">
        <v>1258</v>
      </c>
      <c r="B70" s="114" t="s">
        <v>251</v>
      </c>
      <c r="C70" s="80">
        <f>VLOOKUP(GroupVertices[[#This Row],[Vertex]],Vertices[],MATCH("ID",Vertices[[#Headers],[Vertex]:[Top Word Pairs in Description by Salience]],0),FALSE)</f>
        <v>78</v>
      </c>
    </row>
    <row r="71" spans="1:3" ht="15">
      <c r="A71" s="80" t="s">
        <v>1258</v>
      </c>
      <c r="B71" s="114" t="s">
        <v>247</v>
      </c>
      <c r="C71" s="80">
        <f>VLOOKUP(GroupVertices[[#This Row],[Vertex]],Vertices[],MATCH("ID",Vertices[[#Headers],[Vertex]:[Top Word Pairs in Description by Salience]],0),FALSE)</f>
        <v>63</v>
      </c>
    </row>
    <row r="72" spans="1:3" ht="15">
      <c r="A72" s="80" t="s">
        <v>1258</v>
      </c>
      <c r="B72" s="114" t="s">
        <v>248</v>
      </c>
      <c r="C72" s="80">
        <f>VLOOKUP(GroupVertices[[#This Row],[Vertex]],Vertices[],MATCH("ID",Vertices[[#Headers],[Vertex]:[Top Word Pairs in Description by Salience]],0),FALSE)</f>
        <v>74</v>
      </c>
    </row>
    <row r="73" spans="1:3" ht="15">
      <c r="A73" s="80" t="s">
        <v>1258</v>
      </c>
      <c r="B73" s="114" t="s">
        <v>281</v>
      </c>
      <c r="C73" s="80">
        <f>VLOOKUP(GroupVertices[[#This Row],[Vertex]],Vertices[],MATCH("ID",Vertices[[#Headers],[Vertex]:[Top Word Pairs in Description by Salience]],0),FALSE)</f>
        <v>76</v>
      </c>
    </row>
    <row r="74" spans="1:3" ht="15">
      <c r="A74" s="80" t="s">
        <v>1258</v>
      </c>
      <c r="B74" s="114" t="s">
        <v>249</v>
      </c>
      <c r="C74" s="80">
        <f>VLOOKUP(GroupVertices[[#This Row],[Vertex]],Vertices[],MATCH("ID",Vertices[[#Headers],[Vertex]:[Top Word Pairs in Description by Salience]],0),FALSE)</f>
        <v>73</v>
      </c>
    </row>
    <row r="75" spans="1:3" ht="15">
      <c r="A75" s="80" t="s">
        <v>1258</v>
      </c>
      <c r="B75" s="114" t="s">
        <v>279</v>
      </c>
      <c r="C75" s="80">
        <f>VLOOKUP(GroupVertices[[#This Row],[Vertex]],Vertices[],MATCH("ID",Vertices[[#Headers],[Vertex]:[Top Word Pairs in Description by Salience]],0),FALSE)</f>
        <v>71</v>
      </c>
    </row>
    <row r="76" spans="1:3" ht="15">
      <c r="A76" s="80" t="s">
        <v>1259</v>
      </c>
      <c r="B76" s="114" t="s">
        <v>218</v>
      </c>
      <c r="C76" s="80">
        <f>VLOOKUP(GroupVertices[[#This Row],[Vertex]],Vertices[],MATCH("ID",Vertices[[#Headers],[Vertex]:[Top Word Pairs in Description by Salience]],0),FALSE)</f>
        <v>21</v>
      </c>
    </row>
    <row r="77" spans="1:3" ht="15">
      <c r="A77" s="80" t="s">
        <v>1259</v>
      </c>
      <c r="B77" s="114" t="s">
        <v>207</v>
      </c>
      <c r="C77" s="80">
        <f>VLOOKUP(GroupVertices[[#This Row],[Vertex]],Vertices[],MATCH("ID",Vertices[[#Headers],[Vertex]:[Top Word Pairs in Description by Salience]],0),FALSE)</f>
        <v>9</v>
      </c>
    </row>
    <row r="78" spans="1:3" ht="15">
      <c r="A78" s="80" t="s">
        <v>1259</v>
      </c>
      <c r="B78" s="114" t="s">
        <v>216</v>
      </c>
      <c r="C78" s="80">
        <f>VLOOKUP(GroupVertices[[#This Row],[Vertex]],Vertices[],MATCH("ID",Vertices[[#Headers],[Vertex]:[Top Word Pairs in Description by Salience]],0),FALSE)</f>
        <v>18</v>
      </c>
    </row>
    <row r="79" spans="1:3" ht="15">
      <c r="A79" s="80" t="s">
        <v>1259</v>
      </c>
      <c r="B79" s="114" t="s">
        <v>211</v>
      </c>
      <c r="C79" s="80">
        <f>VLOOKUP(GroupVertices[[#This Row],[Vertex]],Vertices[],MATCH("ID",Vertices[[#Headers],[Vertex]:[Top Word Pairs in Description by Salience]],0),FALSE)</f>
        <v>13</v>
      </c>
    </row>
    <row r="80" spans="1:3" ht="15">
      <c r="A80" s="80" t="s">
        <v>1259</v>
      </c>
      <c r="B80" s="114" t="s">
        <v>208</v>
      </c>
      <c r="C80" s="80">
        <f>VLOOKUP(GroupVertices[[#This Row],[Vertex]],Vertices[],MATCH("ID",Vertices[[#Headers],[Vertex]:[Top Word Pairs in Description by Salience]],0),FALSE)</f>
        <v>10</v>
      </c>
    </row>
    <row r="81" spans="1:3" ht="15">
      <c r="A81" s="80" t="s">
        <v>1259</v>
      </c>
      <c r="B81" s="114" t="s">
        <v>203</v>
      </c>
      <c r="C81" s="80">
        <f>VLOOKUP(GroupVertices[[#This Row],[Vertex]],Vertices[],MATCH("ID",Vertices[[#Headers],[Vertex]:[Top Word Pairs in Description by Salience]],0),FALSE)</f>
        <v>5</v>
      </c>
    </row>
    <row r="82" spans="1:3" ht="15">
      <c r="A82" s="80" t="s">
        <v>1259</v>
      </c>
      <c r="B82" s="114" t="s">
        <v>202</v>
      </c>
      <c r="C82" s="80">
        <f>VLOOKUP(GroupVertices[[#This Row],[Vertex]],Vertices[],MATCH("ID",Vertices[[#Headers],[Vertex]:[Top Word Pairs in Description by Salience]],0),FALSE)</f>
        <v>3</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1271</v>
      </c>
      <c r="B2" s="34" t="s">
        <v>1253</v>
      </c>
      <c r="D2" s="31">
        <f>MIN(Vertices[Degree])</f>
        <v>0</v>
      </c>
      <c r="E2" s="3">
        <f>COUNTIF(Vertices[Degree],"&gt;= "&amp;D2)-COUNTIF(Vertices[Degree],"&gt;="&amp;D3)</f>
        <v>0</v>
      </c>
      <c r="F2" s="37">
        <f>MIN(Vertices[In-Degree])</f>
        <v>1</v>
      </c>
      <c r="G2" s="38">
        <f>COUNTIF(Vertices[In-Degree],"&gt;= "&amp;F2)-COUNTIF(Vertices[In-Degree],"&gt;="&amp;F3)</f>
        <v>20</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68</v>
      </c>
      <c r="L2" s="37">
        <f>MIN(Vertices[Closeness Centrality])</f>
        <v>0.004255</v>
      </c>
      <c r="M2" s="38">
        <f>COUNTIF(Vertices[Closeness Centrality],"&gt;= "&amp;L2)-COUNTIF(Vertices[Closeness Centrality],"&gt;="&amp;L3)</f>
        <v>2</v>
      </c>
      <c r="N2" s="37">
        <f>MIN(Vertices[Eigenvector Centrality])</f>
        <v>0.000437</v>
      </c>
      <c r="O2" s="38">
        <f>COUNTIF(Vertices[Eigenvector Centrality],"&gt;= "&amp;N2)-COUNTIF(Vertices[Eigenvector Centrality],"&gt;="&amp;N3)</f>
        <v>2</v>
      </c>
      <c r="P2" s="37">
        <f>MIN(Vertices[PageRank])</f>
        <v>0.229675</v>
      </c>
      <c r="Q2" s="38">
        <f>COUNTIF(Vertices[PageRank],"&gt;= "&amp;P2)-COUNTIF(Vertices[PageRank],"&gt;="&amp;P3)</f>
        <v>25</v>
      </c>
      <c r="R2" s="37">
        <f>MIN(Vertices[Clustering Coefficient])</f>
        <v>0</v>
      </c>
      <c r="S2" s="43">
        <f>COUNTIF(Vertices[Clustering Coefficient],"&gt;= "&amp;R2)-COUNTIF(Vertices[Clustering Coefficient],"&gt;="&amp;R3)</f>
        <v>16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1.6545454545454545</v>
      </c>
      <c r="G3" s="40">
        <f>COUNTIF(Vertices[In-Degree],"&gt;= "&amp;F3)-COUNTIF(Vertices[In-Degree],"&gt;="&amp;F4)</f>
        <v>13</v>
      </c>
      <c r="H3" s="39">
        <f aca="true" t="shared" si="3" ref="H3:H26">H2+($H$57-$H$2)/BinDivisor</f>
        <v>0.7818181818181819</v>
      </c>
      <c r="I3" s="40">
        <f>COUNTIF(Vertices[Out-Degree],"&gt;= "&amp;H3)-COUNTIF(Vertices[Out-Degree],"&gt;="&amp;H4)</f>
        <v>9</v>
      </c>
      <c r="J3" s="39">
        <f aca="true" t="shared" si="4" ref="J3:J26">J2+($J$57-$J$2)/BinDivisor</f>
        <v>42.194322254545455</v>
      </c>
      <c r="K3" s="40">
        <f>COUNTIF(Vertices[Betweenness Centrality],"&gt;= "&amp;J3)-COUNTIF(Vertices[Betweenness Centrality],"&gt;="&amp;J4)</f>
        <v>6</v>
      </c>
      <c r="L3" s="39">
        <f aca="true" t="shared" si="5" ref="L3:L26">L2+($L$57-$L$2)/BinDivisor</f>
        <v>0.004354163636363637</v>
      </c>
      <c r="M3" s="40">
        <f>COUNTIF(Vertices[Closeness Centrality],"&gt;= "&amp;L3)-COUNTIF(Vertices[Closeness Centrality],"&gt;="&amp;L4)</f>
        <v>0</v>
      </c>
      <c r="N3" s="39">
        <f aca="true" t="shared" si="6" ref="N3:N26">N2+($N$57-$N$2)/BinDivisor</f>
        <v>0.0012155454545454544</v>
      </c>
      <c r="O3" s="40">
        <f>COUNTIF(Vertices[Eigenvector Centrality],"&gt;= "&amp;N3)-COUNTIF(Vertices[Eigenvector Centrality],"&gt;="&amp;N4)</f>
        <v>3</v>
      </c>
      <c r="P3" s="39">
        <f aca="true" t="shared" si="7" ref="P3:P26">P2+($P$57-$P$2)/BinDivisor</f>
        <v>0.33758316363636365</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81</v>
      </c>
      <c r="D4" s="32">
        <f t="shared" si="1"/>
        <v>0</v>
      </c>
      <c r="E4" s="3">
        <f>COUNTIF(Vertices[Degree],"&gt;= "&amp;D4)-COUNTIF(Vertices[Degree],"&gt;="&amp;D5)</f>
        <v>0</v>
      </c>
      <c r="F4" s="37">
        <f t="shared" si="2"/>
        <v>2.309090909090909</v>
      </c>
      <c r="G4" s="38">
        <f>COUNTIF(Vertices[In-Degree],"&gt;= "&amp;F4)-COUNTIF(Vertices[In-Degree],"&gt;="&amp;F5)</f>
        <v>0</v>
      </c>
      <c r="H4" s="37">
        <f t="shared" si="3"/>
        <v>1.5636363636363637</v>
      </c>
      <c r="I4" s="38">
        <f>COUNTIF(Vertices[Out-Degree],"&gt;= "&amp;H4)-COUNTIF(Vertices[Out-Degree],"&gt;="&amp;H5)</f>
        <v>4</v>
      </c>
      <c r="J4" s="37">
        <f t="shared" si="4"/>
        <v>84.38864450909091</v>
      </c>
      <c r="K4" s="38">
        <f>COUNTIF(Vertices[Betweenness Centrality],"&gt;= "&amp;J4)-COUNTIF(Vertices[Betweenness Centrality],"&gt;="&amp;J5)</f>
        <v>1</v>
      </c>
      <c r="L4" s="37">
        <f t="shared" si="5"/>
        <v>0.004453327272727273</v>
      </c>
      <c r="M4" s="38">
        <f>COUNTIF(Vertices[Closeness Centrality],"&gt;= "&amp;L4)-COUNTIF(Vertices[Closeness Centrality],"&gt;="&amp;L5)</f>
        <v>0</v>
      </c>
      <c r="N4" s="37">
        <f t="shared" si="6"/>
        <v>0.001994090909090909</v>
      </c>
      <c r="O4" s="38">
        <f>COUNTIF(Vertices[Eigenvector Centrality],"&gt;= "&amp;N4)-COUNTIF(Vertices[Eigenvector Centrality],"&gt;="&amp;N5)</f>
        <v>17</v>
      </c>
      <c r="P4" s="37">
        <f t="shared" si="7"/>
        <v>0.4454913272727273</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2.963636363636364</v>
      </c>
      <c r="G5" s="40">
        <f>COUNTIF(Vertices[In-Degree],"&gt;= "&amp;F5)-COUNTIF(Vertices[In-Degree],"&gt;="&amp;F6)</f>
        <v>7</v>
      </c>
      <c r="H5" s="39">
        <f t="shared" si="3"/>
        <v>2.3454545454545457</v>
      </c>
      <c r="I5" s="40">
        <f>COUNTIF(Vertices[Out-Degree],"&gt;= "&amp;H5)-COUNTIF(Vertices[Out-Degree],"&gt;="&amp;H6)</f>
        <v>4</v>
      </c>
      <c r="J5" s="39">
        <f t="shared" si="4"/>
        <v>126.58296676363636</v>
      </c>
      <c r="K5" s="40">
        <f>COUNTIF(Vertices[Betweenness Centrality],"&gt;= "&amp;J5)-COUNTIF(Vertices[Betweenness Centrality],"&gt;="&amp;J6)</f>
        <v>0</v>
      </c>
      <c r="L5" s="39">
        <f t="shared" si="5"/>
        <v>0.0045524909090909095</v>
      </c>
      <c r="M5" s="40">
        <f>COUNTIF(Vertices[Closeness Centrality],"&gt;= "&amp;L5)-COUNTIF(Vertices[Closeness Centrality],"&gt;="&amp;L6)</f>
        <v>0</v>
      </c>
      <c r="N5" s="39">
        <f t="shared" si="6"/>
        <v>0.0027726363636363634</v>
      </c>
      <c r="O5" s="40">
        <f>COUNTIF(Vertices[Eigenvector Centrality],"&gt;= "&amp;N5)-COUNTIF(Vertices[Eigenvector Centrality],"&gt;="&amp;N6)</f>
        <v>2</v>
      </c>
      <c r="P5" s="39">
        <f t="shared" si="7"/>
        <v>0.5533994909090909</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412</v>
      </c>
      <c r="D6" s="32">
        <f t="shared" si="1"/>
        <v>0</v>
      </c>
      <c r="E6" s="3">
        <f>COUNTIF(Vertices[Degree],"&gt;= "&amp;D6)-COUNTIF(Vertices[Degree],"&gt;="&amp;D7)</f>
        <v>0</v>
      </c>
      <c r="F6" s="37">
        <f t="shared" si="2"/>
        <v>3.618181818181818</v>
      </c>
      <c r="G6" s="38">
        <f>COUNTIF(Vertices[In-Degree],"&gt;= "&amp;F6)-COUNTIF(Vertices[In-Degree],"&gt;="&amp;F7)</f>
        <v>7</v>
      </c>
      <c r="H6" s="37">
        <f t="shared" si="3"/>
        <v>3.1272727272727274</v>
      </c>
      <c r="I6" s="38">
        <f>COUNTIF(Vertices[Out-Degree],"&gt;= "&amp;H6)-COUNTIF(Vertices[Out-Degree],"&gt;="&amp;H7)</f>
        <v>0</v>
      </c>
      <c r="J6" s="37">
        <f t="shared" si="4"/>
        <v>168.77728901818182</v>
      </c>
      <c r="K6" s="38">
        <f>COUNTIF(Vertices[Betweenness Centrality],"&gt;= "&amp;J6)-COUNTIF(Vertices[Betweenness Centrality],"&gt;="&amp;J7)</f>
        <v>1</v>
      </c>
      <c r="L6" s="37">
        <f t="shared" si="5"/>
        <v>0.004651654545454546</v>
      </c>
      <c r="M6" s="38">
        <f>COUNTIF(Vertices[Closeness Centrality],"&gt;= "&amp;L6)-COUNTIF(Vertices[Closeness Centrality],"&gt;="&amp;L7)</f>
        <v>0</v>
      </c>
      <c r="N6" s="37">
        <f t="shared" si="6"/>
        <v>0.003551181818181818</v>
      </c>
      <c r="O6" s="38">
        <f>COUNTIF(Vertices[Eigenvector Centrality],"&gt;= "&amp;N6)-COUNTIF(Vertices[Eigenvector Centrality],"&gt;="&amp;N7)</f>
        <v>5</v>
      </c>
      <c r="P6" s="37">
        <f t="shared" si="7"/>
        <v>0.6613076545454546</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175</v>
      </c>
      <c r="D7" s="32">
        <f t="shared" si="1"/>
        <v>0</v>
      </c>
      <c r="E7" s="3">
        <f>COUNTIF(Vertices[Degree],"&gt;= "&amp;D7)-COUNTIF(Vertices[Degree],"&gt;="&amp;D8)</f>
        <v>0</v>
      </c>
      <c r="F7" s="39">
        <f t="shared" si="2"/>
        <v>4.2727272727272725</v>
      </c>
      <c r="G7" s="40">
        <f>COUNTIF(Vertices[In-Degree],"&gt;= "&amp;F7)-COUNTIF(Vertices[In-Degree],"&gt;="&amp;F8)</f>
        <v>0</v>
      </c>
      <c r="H7" s="39">
        <f t="shared" si="3"/>
        <v>3.909090909090909</v>
      </c>
      <c r="I7" s="40">
        <f>COUNTIF(Vertices[Out-Degree],"&gt;= "&amp;H7)-COUNTIF(Vertices[Out-Degree],"&gt;="&amp;H8)</f>
        <v>3</v>
      </c>
      <c r="J7" s="39">
        <f t="shared" si="4"/>
        <v>210.97161127272727</v>
      </c>
      <c r="K7" s="40">
        <f>COUNTIF(Vertices[Betweenness Centrality],"&gt;= "&amp;J7)-COUNTIF(Vertices[Betweenness Centrality],"&gt;="&amp;J8)</f>
        <v>0</v>
      </c>
      <c r="L7" s="39">
        <f t="shared" si="5"/>
        <v>0.0047508181818181824</v>
      </c>
      <c r="M7" s="40">
        <f>COUNTIF(Vertices[Closeness Centrality],"&gt;= "&amp;L7)-COUNTIF(Vertices[Closeness Centrality],"&gt;="&amp;L8)</f>
        <v>3</v>
      </c>
      <c r="N7" s="39">
        <f t="shared" si="6"/>
        <v>0.004329727272727272</v>
      </c>
      <c r="O7" s="40">
        <f>COUNTIF(Vertices[Eigenvector Centrality],"&gt;= "&amp;N7)-COUNTIF(Vertices[Eigenvector Centrality],"&gt;="&amp;N8)</f>
        <v>10</v>
      </c>
      <c r="P7" s="39">
        <f t="shared" si="7"/>
        <v>0.7692158181818183</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587</v>
      </c>
      <c r="D8" s="32">
        <f t="shared" si="1"/>
        <v>0</v>
      </c>
      <c r="E8" s="3">
        <f>COUNTIF(Vertices[Degree],"&gt;= "&amp;D8)-COUNTIF(Vertices[Degree],"&gt;="&amp;D9)</f>
        <v>0</v>
      </c>
      <c r="F8" s="37">
        <f t="shared" si="2"/>
        <v>4.927272727272727</v>
      </c>
      <c r="G8" s="38">
        <f>COUNTIF(Vertices[In-Degree],"&gt;= "&amp;F8)-COUNTIF(Vertices[In-Degree],"&gt;="&amp;F9)</f>
        <v>6</v>
      </c>
      <c r="H8" s="37">
        <f t="shared" si="3"/>
        <v>4.690909090909091</v>
      </c>
      <c r="I8" s="38">
        <f>COUNTIF(Vertices[Out-Degree],"&gt;= "&amp;H8)-COUNTIF(Vertices[Out-Degree],"&gt;="&amp;H9)</f>
        <v>1</v>
      </c>
      <c r="J8" s="37">
        <f t="shared" si="4"/>
        <v>253.16593352727273</v>
      </c>
      <c r="K8" s="38">
        <f>COUNTIF(Vertices[Betweenness Centrality],"&gt;= "&amp;J8)-COUNTIF(Vertices[Betweenness Centrality],"&gt;="&amp;J9)</f>
        <v>1</v>
      </c>
      <c r="L8" s="37">
        <f t="shared" si="5"/>
        <v>0.004849981818181819</v>
      </c>
      <c r="M8" s="38">
        <f>COUNTIF(Vertices[Closeness Centrality],"&gt;= "&amp;L8)-COUNTIF(Vertices[Closeness Centrality],"&gt;="&amp;L9)</f>
        <v>2</v>
      </c>
      <c r="N8" s="37">
        <f t="shared" si="6"/>
        <v>0.005108272727272727</v>
      </c>
      <c r="O8" s="38">
        <f>COUNTIF(Vertices[Eigenvector Centrality],"&gt;= "&amp;N8)-COUNTIF(Vertices[Eigenvector Centrality],"&gt;="&amp;N9)</f>
        <v>0</v>
      </c>
      <c r="P8" s="37">
        <f t="shared" si="7"/>
        <v>0.877123981818182</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17"/>
      <c r="B9" s="117"/>
      <c r="D9" s="32">
        <f t="shared" si="1"/>
        <v>0</v>
      </c>
      <c r="E9" s="3">
        <f>COUNTIF(Vertices[Degree],"&gt;= "&amp;D9)-COUNTIF(Vertices[Degree],"&gt;="&amp;D10)</f>
        <v>0</v>
      </c>
      <c r="F9" s="39">
        <f t="shared" si="2"/>
        <v>5.581818181818181</v>
      </c>
      <c r="G9" s="40">
        <f>COUNTIF(Vertices[In-Degree],"&gt;= "&amp;F9)-COUNTIF(Vertices[In-Degree],"&gt;="&amp;F10)</f>
        <v>2</v>
      </c>
      <c r="H9" s="39">
        <f t="shared" si="3"/>
        <v>5.4727272727272736</v>
      </c>
      <c r="I9" s="40">
        <f>COUNTIF(Vertices[Out-Degree],"&gt;= "&amp;H9)-COUNTIF(Vertices[Out-Degree],"&gt;="&amp;H10)</f>
        <v>3</v>
      </c>
      <c r="J9" s="39">
        <f t="shared" si="4"/>
        <v>295.3602557818182</v>
      </c>
      <c r="K9" s="40">
        <f>COUNTIF(Vertices[Betweenness Centrality],"&gt;= "&amp;J9)-COUNTIF(Vertices[Betweenness Centrality],"&gt;="&amp;J10)</f>
        <v>0</v>
      </c>
      <c r="L9" s="39">
        <f t="shared" si="5"/>
        <v>0.004949145454545455</v>
      </c>
      <c r="M9" s="40">
        <f>COUNTIF(Vertices[Closeness Centrality],"&gt;= "&amp;L9)-COUNTIF(Vertices[Closeness Centrality],"&gt;="&amp;L10)</f>
        <v>2</v>
      </c>
      <c r="N9" s="39">
        <f t="shared" si="6"/>
        <v>0.005886818181818181</v>
      </c>
      <c r="O9" s="40">
        <f>COUNTIF(Vertices[Eigenvector Centrality],"&gt;= "&amp;N9)-COUNTIF(Vertices[Eigenvector Centrality],"&gt;="&amp;N10)</f>
        <v>1</v>
      </c>
      <c r="P9" s="39">
        <f t="shared" si="7"/>
        <v>0.9850321454545456</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1272</v>
      </c>
      <c r="B10" s="34">
        <v>1</v>
      </c>
      <c r="D10" s="32">
        <f t="shared" si="1"/>
        <v>0</v>
      </c>
      <c r="E10" s="3">
        <f>COUNTIF(Vertices[Degree],"&gt;= "&amp;D10)-COUNTIF(Vertices[Degree],"&gt;="&amp;D11)</f>
        <v>0</v>
      </c>
      <c r="F10" s="37">
        <f t="shared" si="2"/>
        <v>6.236363636363635</v>
      </c>
      <c r="G10" s="38">
        <f>COUNTIF(Vertices[In-Degree],"&gt;= "&amp;F10)-COUNTIF(Vertices[In-Degree],"&gt;="&amp;F11)</f>
        <v>0</v>
      </c>
      <c r="H10" s="37">
        <f t="shared" si="3"/>
        <v>6.254545454545456</v>
      </c>
      <c r="I10" s="38">
        <f>COUNTIF(Vertices[Out-Degree],"&gt;= "&amp;H10)-COUNTIF(Vertices[Out-Degree],"&gt;="&amp;H11)</f>
        <v>4</v>
      </c>
      <c r="J10" s="37">
        <f t="shared" si="4"/>
        <v>337.55457803636364</v>
      </c>
      <c r="K10" s="38">
        <f>COUNTIF(Vertices[Betweenness Centrality],"&gt;= "&amp;J10)-COUNTIF(Vertices[Betweenness Centrality],"&gt;="&amp;J11)</f>
        <v>0</v>
      </c>
      <c r="L10" s="37">
        <f t="shared" si="5"/>
        <v>0.005048309090909092</v>
      </c>
      <c r="M10" s="38">
        <f>COUNTIF(Vertices[Closeness Centrality],"&gt;= "&amp;L10)-COUNTIF(Vertices[Closeness Centrality],"&gt;="&amp;L11)</f>
        <v>1</v>
      </c>
      <c r="N10" s="37">
        <f t="shared" si="6"/>
        <v>0.006665363636363636</v>
      </c>
      <c r="O10" s="38">
        <f>COUNTIF(Vertices[Eigenvector Centrality],"&gt;= "&amp;N10)-COUNTIF(Vertices[Eigenvector Centrality],"&gt;="&amp;N11)</f>
        <v>4</v>
      </c>
      <c r="P10" s="37">
        <f t="shared" si="7"/>
        <v>1.0929403090909093</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6.89090909090909</v>
      </c>
      <c r="G11" s="40">
        <f>COUNTIF(Vertices[In-Degree],"&gt;= "&amp;F11)-COUNTIF(Vertices[In-Degree],"&gt;="&amp;F12)</f>
        <v>4</v>
      </c>
      <c r="H11" s="39">
        <f t="shared" si="3"/>
        <v>7.036363636363638</v>
      </c>
      <c r="I11" s="40">
        <f>COUNTIF(Vertices[Out-Degree],"&gt;= "&amp;H11)-COUNTIF(Vertices[Out-Degree],"&gt;="&amp;H12)</f>
        <v>0</v>
      </c>
      <c r="J11" s="39">
        <f t="shared" si="4"/>
        <v>379.7489002909091</v>
      </c>
      <c r="K11" s="40">
        <f>COUNTIF(Vertices[Betweenness Centrality],"&gt;= "&amp;J11)-COUNTIF(Vertices[Betweenness Centrality],"&gt;="&amp;J12)</f>
        <v>0</v>
      </c>
      <c r="L11" s="39">
        <f t="shared" si="5"/>
        <v>0.005147472727272728</v>
      </c>
      <c r="M11" s="40">
        <f>COUNTIF(Vertices[Closeness Centrality],"&gt;= "&amp;L11)-COUNTIF(Vertices[Closeness Centrality],"&gt;="&amp;L12)</f>
        <v>1</v>
      </c>
      <c r="N11" s="39">
        <f t="shared" si="6"/>
        <v>0.0074439090909090904</v>
      </c>
      <c r="O11" s="40">
        <f>COUNTIF(Vertices[Eigenvector Centrality],"&gt;= "&amp;N11)-COUNTIF(Vertices[Eigenvector Centrality],"&gt;="&amp;N12)</f>
        <v>1</v>
      </c>
      <c r="P11" s="39">
        <f t="shared" si="7"/>
        <v>1.200848472727273</v>
      </c>
      <c r="Q11" s="40">
        <f>COUNTIF(Vertices[PageRank],"&gt;= "&amp;P11)-COUNTIF(Vertices[PageRank],"&gt;="&amp;P12)</f>
        <v>9</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283</v>
      </c>
      <c r="B12" s="34">
        <v>587</v>
      </c>
      <c r="D12" s="32">
        <f t="shared" si="1"/>
        <v>0</v>
      </c>
      <c r="E12" s="3">
        <f>COUNTIF(Vertices[Degree],"&gt;= "&amp;D12)-COUNTIF(Vertices[Degree],"&gt;="&amp;D13)</f>
        <v>0</v>
      </c>
      <c r="F12" s="37">
        <f t="shared" si="2"/>
        <v>7.545454545454544</v>
      </c>
      <c r="G12" s="38">
        <f>COUNTIF(Vertices[In-Degree],"&gt;= "&amp;F12)-COUNTIF(Vertices[In-Degree],"&gt;="&amp;F13)</f>
        <v>5</v>
      </c>
      <c r="H12" s="37">
        <f t="shared" si="3"/>
        <v>7.81818181818182</v>
      </c>
      <c r="I12" s="38">
        <f>COUNTIF(Vertices[Out-Degree],"&gt;= "&amp;H12)-COUNTIF(Vertices[Out-Degree],"&gt;="&amp;H13)</f>
        <v>5</v>
      </c>
      <c r="J12" s="37">
        <f t="shared" si="4"/>
        <v>421.94322254545455</v>
      </c>
      <c r="K12" s="38">
        <f>COUNTIF(Vertices[Betweenness Centrality],"&gt;= "&amp;J12)-COUNTIF(Vertices[Betweenness Centrality],"&gt;="&amp;J13)</f>
        <v>0</v>
      </c>
      <c r="L12" s="37">
        <f t="shared" si="5"/>
        <v>0.005246636363636365</v>
      </c>
      <c r="M12" s="38">
        <f>COUNTIF(Vertices[Closeness Centrality],"&gt;= "&amp;L12)-COUNTIF(Vertices[Closeness Centrality],"&gt;="&amp;L13)</f>
        <v>0</v>
      </c>
      <c r="N12" s="37">
        <f t="shared" si="6"/>
        <v>0.008222454545454545</v>
      </c>
      <c r="O12" s="38">
        <f>COUNTIF(Vertices[Eigenvector Centrality],"&gt;= "&amp;N12)-COUNTIF(Vertices[Eigenvector Centrality],"&gt;="&amp;N13)</f>
        <v>6</v>
      </c>
      <c r="P12" s="37">
        <f t="shared" si="7"/>
        <v>1.3087566363636367</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117"/>
      <c r="B13" s="117"/>
      <c r="D13" s="32">
        <f t="shared" si="1"/>
        <v>0</v>
      </c>
      <c r="E13" s="3">
        <f>COUNTIF(Vertices[Degree],"&gt;= "&amp;D13)-COUNTIF(Vertices[Degree],"&gt;="&amp;D14)</f>
        <v>0</v>
      </c>
      <c r="F13" s="39">
        <f t="shared" si="2"/>
        <v>8.2</v>
      </c>
      <c r="G13" s="40">
        <f>COUNTIF(Vertices[In-Degree],"&gt;= "&amp;F13)-COUNTIF(Vertices[In-Degree],"&gt;="&amp;F14)</f>
        <v>0</v>
      </c>
      <c r="H13" s="39">
        <f t="shared" si="3"/>
        <v>8.600000000000001</v>
      </c>
      <c r="I13" s="40">
        <f>COUNTIF(Vertices[Out-Degree],"&gt;= "&amp;H13)-COUNTIF(Vertices[Out-Degree],"&gt;="&amp;H14)</f>
        <v>1</v>
      </c>
      <c r="J13" s="39">
        <f t="shared" si="4"/>
        <v>464.1375448</v>
      </c>
      <c r="K13" s="40">
        <f>COUNTIF(Vertices[Betweenness Centrality],"&gt;= "&amp;J13)-COUNTIF(Vertices[Betweenness Centrality],"&gt;="&amp;J14)</f>
        <v>0</v>
      </c>
      <c r="L13" s="39">
        <f t="shared" si="5"/>
        <v>0.005345800000000001</v>
      </c>
      <c r="M13" s="40">
        <f>COUNTIF(Vertices[Closeness Centrality],"&gt;= "&amp;L13)-COUNTIF(Vertices[Closeness Centrality],"&gt;="&amp;L14)</f>
        <v>4</v>
      </c>
      <c r="N13" s="39">
        <f t="shared" si="6"/>
        <v>0.009000999999999999</v>
      </c>
      <c r="O13" s="40">
        <f>COUNTIF(Vertices[Eigenvector Centrality],"&gt;= "&amp;N13)-COUNTIF(Vertices[Eigenvector Centrality],"&gt;="&amp;N14)</f>
        <v>1</v>
      </c>
      <c r="P13" s="39">
        <f t="shared" si="7"/>
        <v>1.4166648000000004</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8.854545454545454</v>
      </c>
      <c r="G14" s="38">
        <f>COUNTIF(Vertices[In-Degree],"&gt;= "&amp;F14)-COUNTIF(Vertices[In-Degree],"&gt;="&amp;F15)</f>
        <v>3</v>
      </c>
      <c r="H14" s="37">
        <f t="shared" si="3"/>
        <v>9.381818181818183</v>
      </c>
      <c r="I14" s="38">
        <f>COUNTIF(Vertices[Out-Degree],"&gt;= "&amp;H14)-COUNTIF(Vertices[Out-Degree],"&gt;="&amp;H15)</f>
        <v>5</v>
      </c>
      <c r="J14" s="37">
        <f t="shared" si="4"/>
        <v>506.33186705454546</v>
      </c>
      <c r="K14" s="38">
        <f>COUNTIF(Vertices[Betweenness Centrality],"&gt;= "&amp;J14)-COUNTIF(Vertices[Betweenness Centrality],"&gt;="&amp;J15)</f>
        <v>0</v>
      </c>
      <c r="L14" s="37">
        <f t="shared" si="5"/>
        <v>0.005444963636363638</v>
      </c>
      <c r="M14" s="38">
        <f>COUNTIF(Vertices[Closeness Centrality],"&gt;= "&amp;L14)-COUNTIF(Vertices[Closeness Centrality],"&gt;="&amp;L15)</f>
        <v>11</v>
      </c>
      <c r="N14" s="37">
        <f t="shared" si="6"/>
        <v>0.009779545454545454</v>
      </c>
      <c r="O14" s="38">
        <f>COUNTIF(Vertices[Eigenvector Centrality],"&gt;= "&amp;N14)-COUNTIF(Vertices[Eigenvector Centrality],"&gt;="&amp;N15)</f>
        <v>1</v>
      </c>
      <c r="P14" s="37">
        <f t="shared" si="7"/>
        <v>1.524572963636364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17"/>
      <c r="B15" s="117"/>
      <c r="D15" s="32">
        <f t="shared" si="1"/>
        <v>0</v>
      </c>
      <c r="E15" s="3">
        <f>COUNTIF(Vertices[Degree],"&gt;= "&amp;D15)-COUNTIF(Vertices[Degree],"&gt;="&amp;D16)</f>
        <v>0</v>
      </c>
      <c r="F15" s="39">
        <f t="shared" si="2"/>
        <v>9.509090909090908</v>
      </c>
      <c r="G15" s="40">
        <f>COUNTIF(Vertices[In-Degree],"&gt;= "&amp;F15)-COUNTIF(Vertices[In-Degree],"&gt;="&amp;F16)</f>
        <v>0</v>
      </c>
      <c r="H15" s="39">
        <f t="shared" si="3"/>
        <v>10.163636363636364</v>
      </c>
      <c r="I15" s="40">
        <f>COUNTIF(Vertices[Out-Degree],"&gt;= "&amp;H15)-COUNTIF(Vertices[Out-Degree],"&gt;="&amp;H16)</f>
        <v>0</v>
      </c>
      <c r="J15" s="39">
        <f t="shared" si="4"/>
        <v>548.5261893090909</v>
      </c>
      <c r="K15" s="40">
        <f>COUNTIF(Vertices[Betweenness Centrality],"&gt;= "&amp;J15)-COUNTIF(Vertices[Betweenness Centrality],"&gt;="&amp;J16)</f>
        <v>1</v>
      </c>
      <c r="L15" s="39">
        <f t="shared" si="5"/>
        <v>0.005544127272727274</v>
      </c>
      <c r="M15" s="40">
        <f>COUNTIF(Vertices[Closeness Centrality],"&gt;= "&amp;L15)-COUNTIF(Vertices[Closeness Centrality],"&gt;="&amp;L16)</f>
        <v>2</v>
      </c>
      <c r="N15" s="39">
        <f t="shared" si="6"/>
        <v>0.01055809090909091</v>
      </c>
      <c r="O15" s="40">
        <f>COUNTIF(Vertices[Eigenvector Centrality],"&gt;= "&amp;N15)-COUNTIF(Vertices[Eigenvector Centrality],"&gt;="&amp;N16)</f>
        <v>2</v>
      </c>
      <c r="P15" s="39">
        <f t="shared" si="7"/>
        <v>1.6324811272727278</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170</v>
      </c>
      <c r="B16" s="34">
        <v>0.15789473684210525</v>
      </c>
      <c r="D16" s="32">
        <f t="shared" si="1"/>
        <v>0</v>
      </c>
      <c r="E16" s="3">
        <f>COUNTIF(Vertices[Degree],"&gt;= "&amp;D16)-COUNTIF(Vertices[Degree],"&gt;="&amp;D17)</f>
        <v>0</v>
      </c>
      <c r="F16" s="37">
        <f t="shared" si="2"/>
        <v>10.163636363636362</v>
      </c>
      <c r="G16" s="38">
        <f>COUNTIF(Vertices[In-Degree],"&gt;= "&amp;F16)-COUNTIF(Vertices[In-Degree],"&gt;="&amp;F17)</f>
        <v>0</v>
      </c>
      <c r="H16" s="37">
        <f t="shared" si="3"/>
        <v>10.945454545454545</v>
      </c>
      <c r="I16" s="38">
        <f>COUNTIF(Vertices[Out-Degree],"&gt;= "&amp;H16)-COUNTIF(Vertices[Out-Degree],"&gt;="&amp;H17)</f>
        <v>0</v>
      </c>
      <c r="J16" s="37">
        <f t="shared" si="4"/>
        <v>590.7205115636364</v>
      </c>
      <c r="K16" s="38">
        <f>COUNTIF(Vertices[Betweenness Centrality],"&gt;= "&amp;J16)-COUNTIF(Vertices[Betweenness Centrality],"&gt;="&amp;J17)</f>
        <v>0</v>
      </c>
      <c r="L16" s="37">
        <f t="shared" si="5"/>
        <v>0.005643290909090911</v>
      </c>
      <c r="M16" s="38">
        <f>COUNTIF(Vertices[Closeness Centrality],"&gt;= "&amp;L16)-COUNTIF(Vertices[Closeness Centrality],"&gt;="&amp;L17)</f>
        <v>2</v>
      </c>
      <c r="N16" s="37">
        <f t="shared" si="6"/>
        <v>0.011336636363636365</v>
      </c>
      <c r="O16" s="38">
        <f>COUNTIF(Vertices[Eigenvector Centrality],"&gt;= "&amp;N16)-COUNTIF(Vertices[Eigenvector Centrality],"&gt;="&amp;N17)</f>
        <v>0</v>
      </c>
      <c r="P16" s="37">
        <f t="shared" si="7"/>
        <v>1.7403892909090914</v>
      </c>
      <c r="Q16" s="38">
        <f>COUNTIF(Vertices[PageRank],"&gt;= "&amp;P16)-COUNTIF(Vertices[PageRank],"&gt;="&amp;P17)</f>
        <v>2</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171</v>
      </c>
      <c r="B17" s="34">
        <v>0.2727272727272727</v>
      </c>
      <c r="D17" s="32">
        <f t="shared" si="1"/>
        <v>0</v>
      </c>
      <c r="E17" s="3">
        <f>COUNTIF(Vertices[Degree],"&gt;= "&amp;D17)-COUNTIF(Vertices[Degree],"&gt;="&amp;D18)</f>
        <v>0</v>
      </c>
      <c r="F17" s="39">
        <f t="shared" si="2"/>
        <v>10.818181818181817</v>
      </c>
      <c r="G17" s="40">
        <f>COUNTIF(Vertices[In-Degree],"&gt;= "&amp;F17)-COUNTIF(Vertices[In-Degree],"&gt;="&amp;F18)</f>
        <v>0</v>
      </c>
      <c r="H17" s="39">
        <f t="shared" si="3"/>
        <v>11.727272727272727</v>
      </c>
      <c r="I17" s="40">
        <f>COUNTIF(Vertices[Out-Degree],"&gt;= "&amp;H17)-COUNTIF(Vertices[Out-Degree],"&gt;="&amp;H18)</f>
        <v>3</v>
      </c>
      <c r="J17" s="39">
        <f t="shared" si="4"/>
        <v>632.9148338181818</v>
      </c>
      <c r="K17" s="40">
        <f>COUNTIF(Vertices[Betweenness Centrality],"&gt;= "&amp;J17)-COUNTIF(Vertices[Betweenness Centrality],"&gt;="&amp;J18)</f>
        <v>0</v>
      </c>
      <c r="L17" s="39">
        <f t="shared" si="5"/>
        <v>0.005742454545454547</v>
      </c>
      <c r="M17" s="40">
        <f>COUNTIF(Vertices[Closeness Centrality],"&gt;= "&amp;L17)-COUNTIF(Vertices[Closeness Centrality],"&gt;="&amp;L18)</f>
        <v>5</v>
      </c>
      <c r="N17" s="39">
        <f t="shared" si="6"/>
        <v>0.01211518181818182</v>
      </c>
      <c r="O17" s="40">
        <f>COUNTIF(Vertices[Eigenvector Centrality],"&gt;= "&amp;N17)-COUNTIF(Vertices[Eigenvector Centrality],"&gt;="&amp;N18)</f>
        <v>0</v>
      </c>
      <c r="P17" s="39">
        <f t="shared" si="7"/>
        <v>1.8482974545454551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17"/>
      <c r="B18" s="117"/>
      <c r="D18" s="32">
        <f t="shared" si="1"/>
        <v>0</v>
      </c>
      <c r="E18" s="3">
        <f>COUNTIF(Vertices[Degree],"&gt;= "&amp;D18)-COUNTIF(Vertices[Degree],"&gt;="&amp;D19)</f>
        <v>0</v>
      </c>
      <c r="F18" s="37">
        <f t="shared" si="2"/>
        <v>11.47272727272727</v>
      </c>
      <c r="G18" s="38">
        <f>COUNTIF(Vertices[In-Degree],"&gt;= "&amp;F18)-COUNTIF(Vertices[In-Degree],"&gt;="&amp;F19)</f>
        <v>2</v>
      </c>
      <c r="H18" s="37">
        <f t="shared" si="3"/>
        <v>12.509090909090908</v>
      </c>
      <c r="I18" s="38">
        <f>COUNTIF(Vertices[Out-Degree],"&gt;= "&amp;H18)-COUNTIF(Vertices[Out-Degree],"&gt;="&amp;H19)</f>
        <v>0</v>
      </c>
      <c r="J18" s="37">
        <f t="shared" si="4"/>
        <v>675.1091560727273</v>
      </c>
      <c r="K18" s="38">
        <f>COUNTIF(Vertices[Betweenness Centrality],"&gt;= "&amp;J18)-COUNTIF(Vertices[Betweenness Centrality],"&gt;="&amp;J19)</f>
        <v>0</v>
      </c>
      <c r="L18" s="37">
        <f t="shared" si="5"/>
        <v>0.005841618181818184</v>
      </c>
      <c r="M18" s="38">
        <f>COUNTIF(Vertices[Closeness Centrality],"&gt;= "&amp;L18)-COUNTIF(Vertices[Closeness Centrality],"&gt;="&amp;L19)</f>
        <v>6</v>
      </c>
      <c r="N18" s="37">
        <f t="shared" si="6"/>
        <v>0.012893727272727275</v>
      </c>
      <c r="O18" s="38">
        <f>COUNTIF(Vertices[Eigenvector Centrality],"&gt;= "&amp;N18)-COUNTIF(Vertices[Eigenvector Centrality],"&gt;="&amp;N19)</f>
        <v>0</v>
      </c>
      <c r="P18" s="37">
        <f t="shared" si="7"/>
        <v>1.9562056181818188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12.127272727272725</v>
      </c>
      <c r="G19" s="40">
        <f>COUNTIF(Vertices[In-Degree],"&gt;= "&amp;F19)-COUNTIF(Vertices[In-Degree],"&gt;="&amp;F20)</f>
        <v>0</v>
      </c>
      <c r="H19" s="39">
        <f t="shared" si="3"/>
        <v>13.29090909090909</v>
      </c>
      <c r="I19" s="40">
        <f>COUNTIF(Vertices[Out-Degree],"&gt;= "&amp;H19)-COUNTIF(Vertices[Out-Degree],"&gt;="&amp;H20)</f>
        <v>2</v>
      </c>
      <c r="J19" s="39">
        <f t="shared" si="4"/>
        <v>717.3034783272727</v>
      </c>
      <c r="K19" s="40">
        <f>COUNTIF(Vertices[Betweenness Centrality],"&gt;= "&amp;J19)-COUNTIF(Vertices[Betweenness Centrality],"&gt;="&amp;J20)</f>
        <v>0</v>
      </c>
      <c r="L19" s="39">
        <f t="shared" si="5"/>
        <v>0.00594078181818182</v>
      </c>
      <c r="M19" s="40">
        <f>COUNTIF(Vertices[Closeness Centrality],"&gt;= "&amp;L19)-COUNTIF(Vertices[Closeness Centrality],"&gt;="&amp;L20)</f>
        <v>5</v>
      </c>
      <c r="N19" s="39">
        <f t="shared" si="6"/>
        <v>0.01367227272727273</v>
      </c>
      <c r="O19" s="40">
        <f>COUNTIF(Vertices[Eigenvector Centrality],"&gt;= "&amp;N19)-COUNTIF(Vertices[Eigenvector Centrality],"&gt;="&amp;N20)</f>
        <v>0</v>
      </c>
      <c r="P19" s="39">
        <f t="shared" si="7"/>
        <v>2.0641137818181825</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12.78181818181818</v>
      </c>
      <c r="G20" s="38">
        <f>COUNTIF(Vertices[In-Degree],"&gt;= "&amp;F20)-COUNTIF(Vertices[In-Degree],"&gt;="&amp;F21)</f>
        <v>2</v>
      </c>
      <c r="H20" s="37">
        <f t="shared" si="3"/>
        <v>14.07272727272727</v>
      </c>
      <c r="I20" s="38">
        <f>COUNTIF(Vertices[Out-Degree],"&gt;= "&amp;H20)-COUNTIF(Vertices[Out-Degree],"&gt;="&amp;H21)</f>
        <v>0</v>
      </c>
      <c r="J20" s="37">
        <f t="shared" si="4"/>
        <v>759.4978005818182</v>
      </c>
      <c r="K20" s="38">
        <f>COUNTIF(Vertices[Betweenness Centrality],"&gt;= "&amp;J20)-COUNTIF(Vertices[Betweenness Centrality],"&gt;="&amp;J21)</f>
        <v>0</v>
      </c>
      <c r="L20" s="37">
        <f t="shared" si="5"/>
        <v>0.0060399454545454565</v>
      </c>
      <c r="M20" s="38">
        <f>COUNTIF(Vertices[Closeness Centrality],"&gt;= "&amp;L20)-COUNTIF(Vertices[Closeness Centrality],"&gt;="&amp;L21)</f>
        <v>2</v>
      </c>
      <c r="N20" s="37">
        <f t="shared" si="6"/>
        <v>0.014450818181818186</v>
      </c>
      <c r="O20" s="38">
        <f>COUNTIF(Vertices[Eigenvector Centrality],"&gt;= "&amp;N20)-COUNTIF(Vertices[Eigenvector Centrality],"&gt;="&amp;N21)</f>
        <v>0</v>
      </c>
      <c r="P20" s="37">
        <f t="shared" si="7"/>
        <v>2.172021945454546</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154</v>
      </c>
      <c r="B21" s="34">
        <v>81</v>
      </c>
      <c r="D21" s="32">
        <f t="shared" si="1"/>
        <v>0</v>
      </c>
      <c r="E21" s="3">
        <f>COUNTIF(Vertices[Degree],"&gt;= "&amp;D21)-COUNTIF(Vertices[Degree],"&gt;="&amp;D22)</f>
        <v>0</v>
      </c>
      <c r="F21" s="39">
        <f t="shared" si="2"/>
        <v>13.436363636363634</v>
      </c>
      <c r="G21" s="40">
        <f>COUNTIF(Vertices[In-Degree],"&gt;= "&amp;F21)-COUNTIF(Vertices[In-Degree],"&gt;="&amp;F22)</f>
        <v>1</v>
      </c>
      <c r="H21" s="39">
        <f t="shared" si="3"/>
        <v>14.854545454545452</v>
      </c>
      <c r="I21" s="40">
        <f>COUNTIF(Vertices[Out-Degree],"&gt;= "&amp;H21)-COUNTIF(Vertices[Out-Degree],"&gt;="&amp;H22)</f>
        <v>1</v>
      </c>
      <c r="J21" s="39">
        <f t="shared" si="4"/>
        <v>801.6921228363636</v>
      </c>
      <c r="K21" s="40">
        <f>COUNTIF(Vertices[Betweenness Centrality],"&gt;= "&amp;J21)-COUNTIF(Vertices[Betweenness Centrality],"&gt;="&amp;J22)</f>
        <v>0</v>
      </c>
      <c r="L21" s="39">
        <f t="shared" si="5"/>
        <v>0.006139109090909093</v>
      </c>
      <c r="M21" s="40">
        <f>COUNTIF(Vertices[Closeness Centrality],"&gt;= "&amp;L21)-COUNTIF(Vertices[Closeness Centrality],"&gt;="&amp;L22)</f>
        <v>0</v>
      </c>
      <c r="N21" s="39">
        <f t="shared" si="6"/>
        <v>0.015229363636363642</v>
      </c>
      <c r="O21" s="40">
        <f>COUNTIF(Vertices[Eigenvector Centrality],"&gt;= "&amp;N21)-COUNTIF(Vertices[Eigenvector Centrality],"&gt;="&amp;N22)</f>
        <v>0</v>
      </c>
      <c r="P21" s="39">
        <f t="shared" si="7"/>
        <v>2.27993010909091</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155</v>
      </c>
      <c r="B22" s="34">
        <v>587</v>
      </c>
      <c r="D22" s="32">
        <f t="shared" si="1"/>
        <v>0</v>
      </c>
      <c r="E22" s="3">
        <f>COUNTIF(Vertices[Degree],"&gt;= "&amp;D22)-COUNTIF(Vertices[Degree],"&gt;="&amp;D23)</f>
        <v>0</v>
      </c>
      <c r="F22" s="37">
        <f t="shared" si="2"/>
        <v>14.090909090909088</v>
      </c>
      <c r="G22" s="38">
        <f>COUNTIF(Vertices[In-Degree],"&gt;= "&amp;F22)-COUNTIF(Vertices[In-Degree],"&gt;="&amp;F23)</f>
        <v>0</v>
      </c>
      <c r="H22" s="37">
        <f t="shared" si="3"/>
        <v>15.636363636363633</v>
      </c>
      <c r="I22" s="38">
        <f>COUNTIF(Vertices[Out-Degree],"&gt;= "&amp;H22)-COUNTIF(Vertices[Out-Degree],"&gt;="&amp;H23)</f>
        <v>1</v>
      </c>
      <c r="J22" s="37">
        <f t="shared" si="4"/>
        <v>843.8864450909091</v>
      </c>
      <c r="K22" s="38">
        <f>COUNTIF(Vertices[Betweenness Centrality],"&gt;= "&amp;J22)-COUNTIF(Vertices[Betweenness Centrality],"&gt;="&amp;J23)</f>
        <v>0</v>
      </c>
      <c r="L22" s="37">
        <f t="shared" si="5"/>
        <v>0.0062382727272727295</v>
      </c>
      <c r="M22" s="38">
        <f>COUNTIF(Vertices[Closeness Centrality],"&gt;= "&amp;L22)-COUNTIF(Vertices[Closeness Centrality],"&gt;="&amp;L23)</f>
        <v>0</v>
      </c>
      <c r="N22" s="37">
        <f t="shared" si="6"/>
        <v>0.016007909090909097</v>
      </c>
      <c r="O22" s="38">
        <f>COUNTIF(Vertices[Eigenvector Centrality],"&gt;= "&amp;N22)-COUNTIF(Vertices[Eigenvector Centrality],"&gt;="&amp;N23)</f>
        <v>0</v>
      </c>
      <c r="P22" s="37">
        <f t="shared" si="7"/>
        <v>2.3878382727272736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117"/>
      <c r="B23" s="117"/>
      <c r="D23" s="32">
        <f t="shared" si="1"/>
        <v>0</v>
      </c>
      <c r="E23" s="3">
        <f>COUNTIF(Vertices[Degree],"&gt;= "&amp;D23)-COUNTIF(Vertices[Degree],"&gt;="&amp;D24)</f>
        <v>0</v>
      </c>
      <c r="F23" s="39">
        <f t="shared" si="2"/>
        <v>14.745454545454542</v>
      </c>
      <c r="G23" s="40">
        <f>COUNTIF(Vertices[In-Degree],"&gt;= "&amp;F23)-COUNTIF(Vertices[In-Degree],"&gt;="&amp;F24)</f>
        <v>4</v>
      </c>
      <c r="H23" s="39">
        <f t="shared" si="3"/>
        <v>16.418181818181814</v>
      </c>
      <c r="I23" s="40">
        <f>COUNTIF(Vertices[Out-Degree],"&gt;= "&amp;H23)-COUNTIF(Vertices[Out-Degree],"&gt;="&amp;H24)</f>
        <v>0</v>
      </c>
      <c r="J23" s="39">
        <f t="shared" si="4"/>
        <v>886.0807673454545</v>
      </c>
      <c r="K23" s="40">
        <f>COUNTIF(Vertices[Betweenness Centrality],"&gt;= "&amp;J23)-COUNTIF(Vertices[Betweenness Centrality],"&gt;="&amp;J24)</f>
        <v>1</v>
      </c>
      <c r="L23" s="39">
        <f t="shared" si="5"/>
        <v>0.006337436363636366</v>
      </c>
      <c r="M23" s="40">
        <f>COUNTIF(Vertices[Closeness Centrality],"&gt;= "&amp;L23)-COUNTIF(Vertices[Closeness Centrality],"&gt;="&amp;L24)</f>
        <v>5</v>
      </c>
      <c r="N23" s="39">
        <f t="shared" si="6"/>
        <v>0.016786454545454552</v>
      </c>
      <c r="O23" s="40">
        <f>COUNTIF(Vertices[Eigenvector Centrality],"&gt;= "&amp;N23)-COUNTIF(Vertices[Eigenvector Centrality],"&gt;="&amp;N24)</f>
        <v>0</v>
      </c>
      <c r="P23" s="39">
        <f t="shared" si="7"/>
        <v>2.4957464363636372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156</v>
      </c>
      <c r="B24" s="34">
        <v>4</v>
      </c>
      <c r="D24" s="32">
        <f t="shared" si="1"/>
        <v>0</v>
      </c>
      <c r="E24" s="3">
        <f>COUNTIF(Vertices[Degree],"&gt;= "&amp;D24)-COUNTIF(Vertices[Degree],"&gt;="&amp;D25)</f>
        <v>0</v>
      </c>
      <c r="F24" s="37">
        <f t="shared" si="2"/>
        <v>15.399999999999997</v>
      </c>
      <c r="G24" s="38">
        <f>COUNTIF(Vertices[In-Degree],"&gt;= "&amp;F24)-COUNTIF(Vertices[In-Degree],"&gt;="&amp;F25)</f>
        <v>0</v>
      </c>
      <c r="H24" s="37">
        <f t="shared" si="3"/>
        <v>17.199999999999996</v>
      </c>
      <c r="I24" s="38">
        <f>COUNTIF(Vertices[Out-Degree],"&gt;= "&amp;H24)-COUNTIF(Vertices[Out-Degree],"&gt;="&amp;H25)</f>
        <v>0</v>
      </c>
      <c r="J24" s="37">
        <f t="shared" si="4"/>
        <v>928.2750896</v>
      </c>
      <c r="K24" s="38">
        <f>COUNTIF(Vertices[Betweenness Centrality],"&gt;= "&amp;J24)-COUNTIF(Vertices[Betweenness Centrality],"&gt;="&amp;J25)</f>
        <v>0</v>
      </c>
      <c r="L24" s="37">
        <f t="shared" si="5"/>
        <v>0.006436600000000002</v>
      </c>
      <c r="M24" s="38">
        <f>COUNTIF(Vertices[Closeness Centrality],"&gt;= "&amp;L24)-COUNTIF(Vertices[Closeness Centrality],"&gt;="&amp;L25)</f>
        <v>1</v>
      </c>
      <c r="N24" s="37">
        <f t="shared" si="6"/>
        <v>0.017565000000000008</v>
      </c>
      <c r="O24" s="38">
        <f>COUNTIF(Vertices[Eigenvector Centrality],"&gt;= "&amp;N24)-COUNTIF(Vertices[Eigenvector Centrality],"&gt;="&amp;N25)</f>
        <v>0</v>
      </c>
      <c r="P24" s="37">
        <f t="shared" si="7"/>
        <v>2.603654600000001</v>
      </c>
      <c r="Q24" s="38">
        <f>COUNTIF(Vertices[PageRank],"&gt;= "&amp;P24)-COUNTIF(Vertices[PageRank],"&gt;="&amp;P25)</f>
        <v>1</v>
      </c>
      <c r="R24" s="37">
        <f t="shared" si="8"/>
        <v>0.4000000000000001</v>
      </c>
      <c r="S24" s="43">
        <f>COUNTIF(Vertices[Clustering Coefficient],"&gt;= "&amp;R24)-COUNTIF(Vertices[Clustering Coefficient],"&gt;="&amp;R25)</f>
        <v>4</v>
      </c>
      <c r="T24" s="37" t="e">
        <f ca="1" t="shared" si="9"/>
        <v>#REF!</v>
      </c>
      <c r="U24" s="38" t="e">
        <f ca="1" t="shared" si="0"/>
        <v>#REF!</v>
      </c>
    </row>
    <row r="25" spans="1:21" ht="15">
      <c r="A25" s="34" t="s">
        <v>157</v>
      </c>
      <c r="B25" s="34">
        <v>2.058528</v>
      </c>
      <c r="D25" s="32">
        <f t="shared" si="1"/>
        <v>0</v>
      </c>
      <c r="E25" s="3">
        <f>COUNTIF(Vertices[Degree],"&gt;= "&amp;D25)-COUNTIF(Vertices[Degree],"&gt;="&amp;D26)</f>
        <v>0</v>
      </c>
      <c r="F25" s="39">
        <f t="shared" si="2"/>
        <v>16.05454545454545</v>
      </c>
      <c r="G25" s="40">
        <f>COUNTIF(Vertices[In-Degree],"&gt;= "&amp;F25)-COUNTIF(Vertices[In-Degree],"&gt;="&amp;F26)</f>
        <v>0</v>
      </c>
      <c r="H25" s="39">
        <f t="shared" si="3"/>
        <v>17.981818181818177</v>
      </c>
      <c r="I25" s="40">
        <f>COUNTIF(Vertices[Out-Degree],"&gt;= "&amp;H25)-COUNTIF(Vertices[Out-Degree],"&gt;="&amp;H26)</f>
        <v>2</v>
      </c>
      <c r="J25" s="39">
        <f t="shared" si="4"/>
        <v>970.4694118545455</v>
      </c>
      <c r="K25" s="40">
        <f>COUNTIF(Vertices[Betweenness Centrality],"&gt;= "&amp;J25)-COUNTIF(Vertices[Betweenness Centrality],"&gt;="&amp;J26)</f>
        <v>0</v>
      </c>
      <c r="L25" s="39">
        <f t="shared" si="5"/>
        <v>0.006535763636363639</v>
      </c>
      <c r="M25" s="40">
        <f>COUNTIF(Vertices[Closeness Centrality],"&gt;= "&amp;L25)-COUNTIF(Vertices[Closeness Centrality],"&gt;="&amp;L26)</f>
        <v>4</v>
      </c>
      <c r="N25" s="39">
        <f t="shared" si="6"/>
        <v>0.018343545454545463</v>
      </c>
      <c r="O25" s="40">
        <f>COUNTIF(Vertices[Eigenvector Centrality],"&gt;= "&amp;N25)-COUNTIF(Vertices[Eigenvector Centrality],"&gt;="&amp;N26)</f>
        <v>0</v>
      </c>
      <c r="P25" s="39">
        <f t="shared" si="7"/>
        <v>2.7115627636363646</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117"/>
      <c r="B26" s="117"/>
      <c r="D26" s="32">
        <f t="shared" si="1"/>
        <v>0</v>
      </c>
      <c r="E26" s="3">
        <f>COUNTIF(Vertices[Degree],"&gt;= "&amp;D26)-COUNTIF(Vertices[Degree],"&gt;="&amp;D28)</f>
        <v>0</v>
      </c>
      <c r="F26" s="37">
        <f t="shared" si="2"/>
        <v>16.709090909090907</v>
      </c>
      <c r="G26" s="38">
        <f>COUNTIF(Vertices[In-Degree],"&gt;= "&amp;F26)-COUNTIF(Vertices[In-Degree],"&gt;="&amp;F28)</f>
        <v>1</v>
      </c>
      <c r="H26" s="37">
        <f t="shared" si="3"/>
        <v>18.76363636363636</v>
      </c>
      <c r="I26" s="38">
        <f>COUNTIF(Vertices[Out-Degree],"&gt;= "&amp;H26)-COUNTIF(Vertices[Out-Degree],"&gt;="&amp;H28)</f>
        <v>1</v>
      </c>
      <c r="J26" s="37">
        <f t="shared" si="4"/>
        <v>1012.6637341090909</v>
      </c>
      <c r="K26" s="38">
        <f>COUNTIF(Vertices[Betweenness Centrality],"&gt;= "&amp;J26)-COUNTIF(Vertices[Betweenness Centrality],"&gt;="&amp;J28)</f>
        <v>0</v>
      </c>
      <c r="L26" s="37">
        <f t="shared" si="5"/>
        <v>0.006634927272727275</v>
      </c>
      <c r="M26" s="38">
        <f>COUNTIF(Vertices[Closeness Centrality],"&gt;= "&amp;L26)-COUNTIF(Vertices[Closeness Centrality],"&gt;="&amp;L28)</f>
        <v>1</v>
      </c>
      <c r="N26" s="37">
        <f t="shared" si="6"/>
        <v>0.01912209090909092</v>
      </c>
      <c r="O26" s="38">
        <f>COUNTIF(Vertices[Eigenvector Centrality],"&gt;= "&amp;N26)-COUNTIF(Vertices[Eigenvector Centrality],"&gt;="&amp;N28)</f>
        <v>0</v>
      </c>
      <c r="P26" s="37">
        <f t="shared" si="7"/>
        <v>2.8194709272727283</v>
      </c>
      <c r="Q26" s="38">
        <f>COUNTIF(Vertices[PageRank],"&gt;= "&amp;P26)-COUNTIF(Vertices[PageRank],"&gt;="&amp;P28)</f>
        <v>0</v>
      </c>
      <c r="R26" s="37">
        <f t="shared" si="8"/>
        <v>0.43636363636363645</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158</v>
      </c>
      <c r="B27" s="34">
        <v>0.07469135802469136</v>
      </c>
      <c r="D27" s="32"/>
      <c r="E27" s="3">
        <f>COUNTIF(Vertices[Degree],"&gt;= "&amp;D27)-COUNTIF(Vertices[Degree],"&gt;="&amp;D28)</f>
        <v>0</v>
      </c>
      <c r="F27" s="63"/>
      <c r="G27" s="64">
        <f>COUNTIF(Vertices[In-Degree],"&gt;= "&amp;F27)-COUNTIF(Vertices[In-Degree],"&gt;="&amp;F28)</f>
        <v>-4</v>
      </c>
      <c r="H27" s="63"/>
      <c r="I27" s="64">
        <f>COUNTIF(Vertices[Out-Degree],"&gt;= "&amp;H27)-COUNTIF(Vertices[Out-Degree],"&gt;="&amp;H28)</f>
        <v>-5</v>
      </c>
      <c r="J27" s="63"/>
      <c r="K27" s="64">
        <f>COUNTIF(Vertices[Betweenness Centrality],"&gt;= "&amp;J27)-COUNTIF(Vertices[Betweenness Centrality],"&gt;="&amp;J28)</f>
        <v>-2</v>
      </c>
      <c r="L27" s="63"/>
      <c r="M27" s="64">
        <f>COUNTIF(Vertices[Closeness Centrality],"&gt;= "&amp;L27)-COUNTIF(Vertices[Closeness Centrality],"&gt;="&amp;L28)</f>
        <v>-22</v>
      </c>
      <c r="N27" s="63"/>
      <c r="O27" s="64">
        <f>COUNTIF(Vertices[Eigenvector Centrality],"&gt;= "&amp;N27)-COUNTIF(Vertices[Eigenvector Centrality],"&gt;="&amp;N28)</f>
        <v>-26</v>
      </c>
      <c r="P27" s="63"/>
      <c r="Q27" s="64">
        <f>COUNTIF(Vertices[Eigenvector Centrality],"&gt;= "&amp;P27)-COUNTIF(Vertices[Eigenvector Centrality],"&gt;="&amp;P28)</f>
        <v>0</v>
      </c>
      <c r="R27" s="63"/>
      <c r="S27" s="65">
        <f>COUNTIF(Vertices[Clustering Coefficient],"&gt;= "&amp;R27)-COUNTIF(Vertices[Clustering Coefficient],"&gt;="&amp;R28)</f>
        <v>-47</v>
      </c>
      <c r="T27" s="63"/>
      <c r="U27" s="64">
        <f ca="1">COUNTIF(Vertices[Clustering Coefficient],"&gt;= "&amp;T27)-COUNTIF(Vertices[Clustering Coefficient],"&gt;="&amp;T28)</f>
        <v>0</v>
      </c>
    </row>
    <row r="28" spans="1:21" ht="15">
      <c r="A28" s="34" t="s">
        <v>1273</v>
      </c>
      <c r="B28" s="34">
        <v>0.287581</v>
      </c>
      <c r="D28" s="32">
        <f>D26+($D$57-$D$2)/BinDivisor</f>
        <v>0</v>
      </c>
      <c r="E28" s="3">
        <f>COUNTIF(Vertices[Degree],"&gt;= "&amp;D28)-COUNTIF(Vertices[Degree],"&gt;="&amp;D40)</f>
        <v>0</v>
      </c>
      <c r="F28" s="39">
        <f>F26+($F$57-$F$2)/BinDivisor</f>
        <v>17.363636363636363</v>
      </c>
      <c r="G28" s="40">
        <f>COUNTIF(Vertices[In-Degree],"&gt;= "&amp;F28)-COUNTIF(Vertices[In-Degree],"&gt;="&amp;F40)</f>
        <v>1</v>
      </c>
      <c r="H28" s="39">
        <f>H26+($H$57-$H$2)/BinDivisor</f>
        <v>19.54545454545454</v>
      </c>
      <c r="I28" s="40">
        <f>COUNTIF(Vertices[Out-Degree],"&gt;= "&amp;H28)-COUNTIF(Vertices[Out-Degree],"&gt;="&amp;H40)</f>
        <v>0</v>
      </c>
      <c r="J28" s="39">
        <f>J26+($J$57-$J$2)/BinDivisor</f>
        <v>1054.8580563636365</v>
      </c>
      <c r="K28" s="40">
        <f>COUNTIF(Vertices[Betweenness Centrality],"&gt;= "&amp;J28)-COUNTIF(Vertices[Betweenness Centrality],"&gt;="&amp;J40)</f>
        <v>0</v>
      </c>
      <c r="L28" s="39">
        <f>L26+($L$57-$L$2)/BinDivisor</f>
        <v>0.006734090909090912</v>
      </c>
      <c r="M28" s="40">
        <f>COUNTIF(Vertices[Closeness Centrality],"&gt;= "&amp;L28)-COUNTIF(Vertices[Closeness Centrality],"&gt;="&amp;L40)</f>
        <v>6</v>
      </c>
      <c r="N28" s="39">
        <f>N26+($N$57-$N$2)/BinDivisor</f>
        <v>0.019900636363636374</v>
      </c>
      <c r="O28" s="40">
        <f>COUNTIF(Vertices[Eigenvector Centrality],"&gt;= "&amp;N28)-COUNTIF(Vertices[Eigenvector Centrality],"&gt;="&amp;N40)</f>
        <v>0</v>
      </c>
      <c r="P28" s="39">
        <f>P26+($P$57-$P$2)/BinDivisor</f>
        <v>2.927379090909092</v>
      </c>
      <c r="Q28" s="40">
        <f>COUNTIF(Vertices[PageRank],"&gt;= "&amp;P28)-COUNTIF(Vertices[PageRank],"&gt;="&amp;P40)</f>
        <v>1</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17"/>
      <c r="B29" s="117"/>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1274</v>
      </c>
      <c r="B30" s="34" t="s">
        <v>1275</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-3</v>
      </c>
      <c r="H38" s="63"/>
      <c r="I38" s="64">
        <f>COUNTIF(Vertices[Out-Degree],"&gt;= "&amp;H38)-COUNTIF(Vertices[Out-Degree],"&gt;="&amp;H40)</f>
        <v>-5</v>
      </c>
      <c r="J38" s="63"/>
      <c r="K38" s="64">
        <f>COUNTIF(Vertices[Betweenness Centrality],"&gt;= "&amp;J38)-COUNTIF(Vertices[Betweenness Centrality],"&gt;="&amp;J40)</f>
        <v>-2</v>
      </c>
      <c r="L38" s="63"/>
      <c r="M38" s="64">
        <f>COUNTIF(Vertices[Closeness Centrality],"&gt;= "&amp;L38)-COUNTIF(Vertices[Closeness Centrality],"&gt;="&amp;L40)</f>
        <v>-16</v>
      </c>
      <c r="N38" s="63"/>
      <c r="O38" s="64">
        <f>COUNTIF(Vertices[Eigenvector Centrality],"&gt;= "&amp;N38)-COUNTIF(Vertices[Eigenvector Centrality],"&gt;="&amp;N40)</f>
        <v>-26</v>
      </c>
      <c r="P38" s="63"/>
      <c r="Q38" s="64">
        <f>COUNTIF(Vertices[Eigenvector Centrality],"&gt;= "&amp;P38)-COUNTIF(Vertices[Eigenvector Centrality],"&gt;="&amp;P40)</f>
        <v>0</v>
      </c>
      <c r="R38" s="63"/>
      <c r="S38" s="65">
        <f>COUNTIF(Vertices[Clustering Coefficient],"&gt;= "&amp;R38)-COUNTIF(Vertices[Clustering Coefficient],"&gt;="&amp;R40)</f>
        <v>-46</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-3</v>
      </c>
      <c r="H39" s="63"/>
      <c r="I39" s="64">
        <f>COUNTIF(Vertices[Out-Degree],"&gt;= "&amp;H39)-COUNTIF(Vertices[Out-Degree],"&gt;="&amp;H40)</f>
        <v>-5</v>
      </c>
      <c r="J39" s="63"/>
      <c r="K39" s="64">
        <f>COUNTIF(Vertices[Betweenness Centrality],"&gt;= "&amp;J39)-COUNTIF(Vertices[Betweenness Centrality],"&gt;="&amp;J40)</f>
        <v>-2</v>
      </c>
      <c r="L39" s="63"/>
      <c r="M39" s="64">
        <f>COUNTIF(Vertices[Closeness Centrality],"&gt;= "&amp;L39)-COUNTIF(Vertices[Closeness Centrality],"&gt;="&amp;L40)</f>
        <v>-16</v>
      </c>
      <c r="N39" s="63"/>
      <c r="O39" s="64">
        <f>COUNTIF(Vertices[Eigenvector Centrality],"&gt;= "&amp;N39)-COUNTIF(Vertices[Eigenvector Centrality],"&gt;="&amp;N40)</f>
        <v>-26</v>
      </c>
      <c r="P39" s="63"/>
      <c r="Q39" s="64">
        <f>COUNTIF(Vertices[Eigenvector Centrality],"&gt;= "&amp;P39)-COUNTIF(Vertices[Eigenvector Centrality],"&gt;="&amp;P40)</f>
        <v>0</v>
      </c>
      <c r="R39" s="63"/>
      <c r="S39" s="65">
        <f>COUNTIF(Vertices[Clustering Coefficient],"&gt;= "&amp;R39)-COUNTIF(Vertices[Clustering Coefficient],"&gt;="&amp;R40)</f>
        <v>-46</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18.01818181818182</v>
      </c>
      <c r="G40" s="38">
        <f>COUNTIF(Vertices[In-Degree],"&gt;= "&amp;F40)-COUNTIF(Vertices[In-Degree],"&gt;="&amp;F41)</f>
        <v>0</v>
      </c>
      <c r="H40" s="37">
        <f>H28+($H$57-$H$2)/BinDivisor</f>
        <v>20.32727272727272</v>
      </c>
      <c r="I40" s="38">
        <f>COUNTIF(Vertices[Out-Degree],"&gt;= "&amp;H40)-COUNTIF(Vertices[Out-Degree],"&gt;="&amp;H41)</f>
        <v>0</v>
      </c>
      <c r="J40" s="37">
        <f>J28+($J$57-$J$2)/BinDivisor</f>
        <v>1097.052378618182</v>
      </c>
      <c r="K40" s="38">
        <f>COUNTIF(Vertices[Betweenness Centrality],"&gt;= "&amp;J40)-COUNTIF(Vertices[Betweenness Centrality],"&gt;="&amp;J41)</f>
        <v>0</v>
      </c>
      <c r="L40" s="37">
        <f>L28+($L$57-$L$2)/BinDivisor</f>
        <v>0.006833254545454548</v>
      </c>
      <c r="M40" s="38">
        <f>COUNTIF(Vertices[Closeness Centrality],"&gt;= "&amp;L40)-COUNTIF(Vertices[Closeness Centrality],"&gt;="&amp;L41)</f>
        <v>2</v>
      </c>
      <c r="N40" s="37">
        <f>N28+($N$57-$N$2)/BinDivisor</f>
        <v>0.02067918181818183</v>
      </c>
      <c r="O40" s="38">
        <f>COUNTIF(Vertices[Eigenvector Centrality],"&gt;= "&amp;N40)-COUNTIF(Vertices[Eigenvector Centrality],"&gt;="&amp;N41)</f>
        <v>1</v>
      </c>
      <c r="P40" s="37">
        <f>P28+($P$57-$P$2)/BinDivisor</f>
        <v>3.0352872545454557</v>
      </c>
      <c r="Q40" s="38">
        <f>COUNTIF(Vertices[PageRank],"&gt;= "&amp;P40)-COUNTIF(Vertices[PageRank],"&gt;="&amp;P41)</f>
        <v>1</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18.672727272727276</v>
      </c>
      <c r="G41" s="40">
        <f>COUNTIF(Vertices[In-Degree],"&gt;= "&amp;F41)-COUNTIF(Vertices[In-Degree],"&gt;="&amp;F42)</f>
        <v>0</v>
      </c>
      <c r="H41" s="39">
        <f aca="true" t="shared" si="12" ref="H41:H56">H40+($H$57-$H$2)/BinDivisor</f>
        <v>21.109090909090902</v>
      </c>
      <c r="I41" s="40">
        <f>COUNTIF(Vertices[Out-Degree],"&gt;= "&amp;H41)-COUNTIF(Vertices[Out-Degree],"&gt;="&amp;H42)</f>
        <v>0</v>
      </c>
      <c r="J41" s="39">
        <f aca="true" t="shared" si="13" ref="J41:J56">J40+($J$57-$J$2)/BinDivisor</f>
        <v>1139.2467008727276</v>
      </c>
      <c r="K41" s="40">
        <f>COUNTIF(Vertices[Betweenness Centrality],"&gt;= "&amp;J41)-COUNTIF(Vertices[Betweenness Centrality],"&gt;="&amp;J42)</f>
        <v>0</v>
      </c>
      <c r="L41" s="39">
        <f aca="true" t="shared" si="14" ref="L41:L56">L40+($L$57-$L$2)/BinDivisor</f>
        <v>0.006932418181818185</v>
      </c>
      <c r="M41" s="40">
        <f>COUNTIF(Vertices[Closeness Centrality],"&gt;= "&amp;L41)-COUNTIF(Vertices[Closeness Centrality],"&gt;="&amp;L42)</f>
        <v>1</v>
      </c>
      <c r="N41" s="39">
        <f aca="true" t="shared" si="15" ref="N41:N56">N40+($N$57-$N$2)/BinDivisor</f>
        <v>0.021457727272727285</v>
      </c>
      <c r="O41" s="40">
        <f>COUNTIF(Vertices[Eigenvector Centrality],"&gt;= "&amp;N41)-COUNTIF(Vertices[Eigenvector Centrality],"&gt;="&amp;N42)</f>
        <v>3</v>
      </c>
      <c r="P41" s="39">
        <f aca="true" t="shared" si="16" ref="P41:P56">P40+($P$57-$P$2)/BinDivisor</f>
        <v>3.1431954181818194</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19.32727272727273</v>
      </c>
      <c r="G42" s="38">
        <f>COUNTIF(Vertices[In-Degree],"&gt;= "&amp;F42)-COUNTIF(Vertices[In-Degree],"&gt;="&amp;F43)</f>
        <v>0</v>
      </c>
      <c r="H42" s="37">
        <f t="shared" si="12"/>
        <v>21.890909090909084</v>
      </c>
      <c r="I42" s="38">
        <f>COUNTIF(Vertices[Out-Degree],"&gt;= "&amp;H42)-COUNTIF(Vertices[Out-Degree],"&gt;="&amp;H43)</f>
        <v>1</v>
      </c>
      <c r="J42" s="37">
        <f t="shared" si="13"/>
        <v>1181.4410231272732</v>
      </c>
      <c r="K42" s="38">
        <f>COUNTIF(Vertices[Betweenness Centrality],"&gt;= "&amp;J42)-COUNTIF(Vertices[Betweenness Centrality],"&gt;="&amp;J43)</f>
        <v>0</v>
      </c>
      <c r="L42" s="37">
        <f t="shared" si="14"/>
        <v>0.007031581818181821</v>
      </c>
      <c r="M42" s="38">
        <f>COUNTIF(Vertices[Closeness Centrality],"&gt;= "&amp;L42)-COUNTIF(Vertices[Closeness Centrality],"&gt;="&amp;L43)</f>
        <v>4</v>
      </c>
      <c r="N42" s="37">
        <f t="shared" si="15"/>
        <v>0.02223627272727274</v>
      </c>
      <c r="O42" s="38">
        <f>COUNTIF(Vertices[Eigenvector Centrality],"&gt;= "&amp;N42)-COUNTIF(Vertices[Eigenvector Centrality],"&gt;="&amp;N43)</f>
        <v>1</v>
      </c>
      <c r="P42" s="37">
        <f t="shared" si="16"/>
        <v>3.251103581818183</v>
      </c>
      <c r="Q42" s="38">
        <f>COUNTIF(Vertices[PageRank],"&gt;= "&amp;P42)-COUNTIF(Vertices[PageRank],"&gt;="&amp;P43)</f>
        <v>0</v>
      </c>
      <c r="R42" s="37">
        <f t="shared" si="17"/>
        <v>0.5090909090909091</v>
      </c>
      <c r="S42" s="43">
        <f>COUNTIF(Vertices[Clustering Coefficient],"&gt;= "&amp;R42)-COUNTIF(Vertices[Clustering Coefficient],"&gt;="&amp;R43)</f>
        <v>5</v>
      </c>
      <c r="T42" s="37" t="e">
        <f ca="1" t="shared" si="18"/>
        <v>#REF!</v>
      </c>
      <c r="U42" s="38" t="e">
        <f ca="1" t="shared" si="0"/>
        <v>#REF!</v>
      </c>
    </row>
    <row r="43" spans="4:21" ht="15">
      <c r="D43" s="32">
        <f t="shared" si="10"/>
        <v>0</v>
      </c>
      <c r="E43" s="3">
        <f>COUNTIF(Vertices[Degree],"&gt;= "&amp;D43)-COUNTIF(Vertices[Degree],"&gt;="&amp;D44)</f>
        <v>0</v>
      </c>
      <c r="F43" s="39">
        <f t="shared" si="11"/>
        <v>19.981818181818188</v>
      </c>
      <c r="G43" s="40">
        <f>COUNTIF(Vertices[In-Degree],"&gt;= "&amp;F43)-COUNTIF(Vertices[In-Degree],"&gt;="&amp;F44)</f>
        <v>0</v>
      </c>
      <c r="H43" s="39">
        <f t="shared" si="12"/>
        <v>22.672727272727265</v>
      </c>
      <c r="I43" s="40">
        <f>COUNTIF(Vertices[Out-Degree],"&gt;= "&amp;H43)-COUNTIF(Vertices[Out-Degree],"&gt;="&amp;H44)</f>
        <v>2</v>
      </c>
      <c r="J43" s="39">
        <f t="shared" si="13"/>
        <v>1223.6353453818188</v>
      </c>
      <c r="K43" s="40">
        <f>COUNTIF(Vertices[Betweenness Centrality],"&gt;= "&amp;J43)-COUNTIF(Vertices[Betweenness Centrality],"&gt;="&amp;J44)</f>
        <v>0</v>
      </c>
      <c r="L43" s="39">
        <f t="shared" si="14"/>
        <v>0.007130745454545458</v>
      </c>
      <c r="M43" s="40">
        <f>COUNTIF(Vertices[Closeness Centrality],"&gt;= "&amp;L43)-COUNTIF(Vertices[Closeness Centrality],"&gt;="&amp;L44)</f>
        <v>2</v>
      </c>
      <c r="N43" s="39">
        <f t="shared" si="15"/>
        <v>0.023014818181818195</v>
      </c>
      <c r="O43" s="40">
        <f>COUNTIF(Vertices[Eigenvector Centrality],"&gt;= "&amp;N43)-COUNTIF(Vertices[Eigenvector Centrality],"&gt;="&amp;N44)</f>
        <v>6</v>
      </c>
      <c r="P43" s="39">
        <f t="shared" si="16"/>
        <v>3.3590117454545467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20.636363636363644</v>
      </c>
      <c r="G44" s="38">
        <f>COUNTIF(Vertices[In-Degree],"&gt;= "&amp;F44)-COUNTIF(Vertices[In-Degree],"&gt;="&amp;F45)</f>
        <v>0</v>
      </c>
      <c r="H44" s="37">
        <f t="shared" si="12"/>
        <v>23.454545454545446</v>
      </c>
      <c r="I44" s="38">
        <f>COUNTIF(Vertices[Out-Degree],"&gt;= "&amp;H44)-COUNTIF(Vertices[Out-Degree],"&gt;="&amp;H45)</f>
        <v>0</v>
      </c>
      <c r="J44" s="37">
        <f t="shared" si="13"/>
        <v>1265.8296676363643</v>
      </c>
      <c r="K44" s="38">
        <f>COUNTIF(Vertices[Betweenness Centrality],"&gt;= "&amp;J44)-COUNTIF(Vertices[Betweenness Centrality],"&gt;="&amp;J45)</f>
        <v>0</v>
      </c>
      <c r="L44" s="37">
        <f t="shared" si="14"/>
        <v>0.007229909090909094</v>
      </c>
      <c r="M44" s="38">
        <f>COUNTIF(Vertices[Closeness Centrality],"&gt;= "&amp;L44)-COUNTIF(Vertices[Closeness Centrality],"&gt;="&amp;L45)</f>
        <v>0</v>
      </c>
      <c r="N44" s="37">
        <f t="shared" si="15"/>
        <v>0.02379336363636365</v>
      </c>
      <c r="O44" s="38">
        <f>COUNTIF(Vertices[Eigenvector Centrality],"&gt;= "&amp;N44)-COUNTIF(Vertices[Eigenvector Centrality],"&gt;="&amp;N45)</f>
        <v>1</v>
      </c>
      <c r="P44" s="37">
        <f t="shared" si="16"/>
        <v>3.4669199090909104</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21.2909090909091</v>
      </c>
      <c r="G45" s="40">
        <f>COUNTIF(Vertices[In-Degree],"&gt;= "&amp;F45)-COUNTIF(Vertices[In-Degree],"&gt;="&amp;F46)</f>
        <v>0</v>
      </c>
      <c r="H45" s="39">
        <f t="shared" si="12"/>
        <v>24.236363636363627</v>
      </c>
      <c r="I45" s="40">
        <f>COUNTIF(Vertices[Out-Degree],"&gt;= "&amp;H45)-COUNTIF(Vertices[Out-Degree],"&gt;="&amp;H46)</f>
        <v>0</v>
      </c>
      <c r="J45" s="39">
        <f t="shared" si="13"/>
        <v>1308.02398989091</v>
      </c>
      <c r="K45" s="40">
        <f>COUNTIF(Vertices[Betweenness Centrality],"&gt;= "&amp;J45)-COUNTIF(Vertices[Betweenness Centrality],"&gt;="&amp;J46)</f>
        <v>0</v>
      </c>
      <c r="L45" s="39">
        <f t="shared" si="14"/>
        <v>0.007329072727272731</v>
      </c>
      <c r="M45" s="40">
        <f>COUNTIF(Vertices[Closeness Centrality],"&gt;= "&amp;L45)-COUNTIF(Vertices[Closeness Centrality],"&gt;="&amp;L46)</f>
        <v>1</v>
      </c>
      <c r="N45" s="39">
        <f t="shared" si="15"/>
        <v>0.024571909090909106</v>
      </c>
      <c r="O45" s="40">
        <f>COUNTIF(Vertices[Eigenvector Centrality],"&gt;= "&amp;N45)-COUNTIF(Vertices[Eigenvector Centrality],"&gt;="&amp;N46)</f>
        <v>0</v>
      </c>
      <c r="P45" s="39">
        <f t="shared" si="16"/>
        <v>3.574828072727274</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21.945454545454556</v>
      </c>
      <c r="G46" s="38">
        <f>COUNTIF(Vertices[In-Degree],"&gt;= "&amp;F46)-COUNTIF(Vertices[In-Degree],"&gt;="&amp;F47)</f>
        <v>0</v>
      </c>
      <c r="H46" s="37">
        <f t="shared" si="12"/>
        <v>25.01818181818181</v>
      </c>
      <c r="I46" s="38">
        <f>COUNTIF(Vertices[Out-Degree],"&gt;= "&amp;H46)-COUNTIF(Vertices[Out-Degree],"&gt;="&amp;H47)</f>
        <v>0</v>
      </c>
      <c r="J46" s="37">
        <f t="shared" si="13"/>
        <v>1350.2183121454555</v>
      </c>
      <c r="K46" s="38">
        <f>COUNTIF(Vertices[Betweenness Centrality],"&gt;= "&amp;J46)-COUNTIF(Vertices[Betweenness Centrality],"&gt;="&amp;J47)</f>
        <v>0</v>
      </c>
      <c r="L46" s="37">
        <f t="shared" si="14"/>
        <v>0.007428236363636367</v>
      </c>
      <c r="M46" s="38">
        <f>COUNTIF(Vertices[Closeness Centrality],"&gt;= "&amp;L46)-COUNTIF(Vertices[Closeness Centrality],"&gt;="&amp;L47)</f>
        <v>0</v>
      </c>
      <c r="N46" s="37">
        <f t="shared" si="15"/>
        <v>0.02535045454545456</v>
      </c>
      <c r="O46" s="38">
        <f>COUNTIF(Vertices[Eigenvector Centrality],"&gt;= "&amp;N46)-COUNTIF(Vertices[Eigenvector Centrality],"&gt;="&amp;N47)</f>
        <v>0</v>
      </c>
      <c r="P46" s="37">
        <f t="shared" si="16"/>
        <v>3.682736236363638</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22.600000000000012</v>
      </c>
      <c r="G47" s="40">
        <f>COUNTIF(Vertices[In-Degree],"&gt;= "&amp;F47)-COUNTIF(Vertices[In-Degree],"&gt;="&amp;F48)</f>
        <v>0</v>
      </c>
      <c r="H47" s="39">
        <f t="shared" si="12"/>
        <v>25.79999999999999</v>
      </c>
      <c r="I47" s="40">
        <f>COUNTIF(Vertices[Out-Degree],"&gt;= "&amp;H47)-COUNTIF(Vertices[Out-Degree],"&gt;="&amp;H48)</f>
        <v>0</v>
      </c>
      <c r="J47" s="39">
        <f t="shared" si="13"/>
        <v>1392.412634400001</v>
      </c>
      <c r="K47" s="40">
        <f>COUNTIF(Vertices[Betweenness Centrality],"&gt;= "&amp;J47)-COUNTIF(Vertices[Betweenness Centrality],"&gt;="&amp;J48)</f>
        <v>0</v>
      </c>
      <c r="L47" s="39">
        <f t="shared" si="14"/>
        <v>0.0075274000000000035</v>
      </c>
      <c r="M47" s="40">
        <f>COUNTIF(Vertices[Closeness Centrality],"&gt;= "&amp;L47)-COUNTIF(Vertices[Closeness Centrality],"&gt;="&amp;L48)</f>
        <v>1</v>
      </c>
      <c r="N47" s="39">
        <f t="shared" si="15"/>
        <v>0.026129000000000017</v>
      </c>
      <c r="O47" s="40">
        <f>COUNTIF(Vertices[Eigenvector Centrality],"&gt;= "&amp;N47)-COUNTIF(Vertices[Eigenvector Centrality],"&gt;="&amp;N48)</f>
        <v>0</v>
      </c>
      <c r="P47" s="39">
        <f t="shared" si="16"/>
        <v>3.7906444000000015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23.254545454545468</v>
      </c>
      <c r="G48" s="38">
        <f>COUNTIF(Vertices[In-Degree],"&gt;= "&amp;F48)-COUNTIF(Vertices[In-Degree],"&gt;="&amp;F49)</f>
        <v>0</v>
      </c>
      <c r="H48" s="37">
        <f t="shared" si="12"/>
        <v>26.58181818181817</v>
      </c>
      <c r="I48" s="38">
        <f>COUNTIF(Vertices[Out-Degree],"&gt;= "&amp;H48)-COUNTIF(Vertices[Out-Degree],"&gt;="&amp;H49)</f>
        <v>0</v>
      </c>
      <c r="J48" s="37">
        <f t="shared" si="13"/>
        <v>1434.6069566545466</v>
      </c>
      <c r="K48" s="38">
        <f>COUNTIF(Vertices[Betweenness Centrality],"&gt;= "&amp;J48)-COUNTIF(Vertices[Betweenness Centrality],"&gt;="&amp;J49)</f>
        <v>0</v>
      </c>
      <c r="L48" s="37">
        <f t="shared" si="14"/>
        <v>0.00762656363636364</v>
      </c>
      <c r="M48" s="38">
        <f>COUNTIF(Vertices[Closeness Centrality],"&gt;= "&amp;L48)-COUNTIF(Vertices[Closeness Centrality],"&gt;="&amp;L49)</f>
        <v>2</v>
      </c>
      <c r="N48" s="37">
        <f t="shared" si="15"/>
        <v>0.026907545454545472</v>
      </c>
      <c r="O48" s="38">
        <f>COUNTIF(Vertices[Eigenvector Centrality],"&gt;= "&amp;N48)-COUNTIF(Vertices[Eigenvector Centrality],"&gt;="&amp;N49)</f>
        <v>0</v>
      </c>
      <c r="P48" s="37">
        <f t="shared" si="16"/>
        <v>3.898552563636365</v>
      </c>
      <c r="Q48" s="38">
        <f>COUNTIF(Vertices[PageRank],"&gt;= "&amp;P48)-COUNTIF(Vertices[PageRank],"&gt;="&amp;P49)</f>
        <v>0</v>
      </c>
      <c r="R48" s="37">
        <f t="shared" si="17"/>
        <v>0.6181818181818183</v>
      </c>
      <c r="S48" s="43">
        <f>COUNTIF(Vertices[Clustering Coefficient],"&gt;= "&amp;R48)-COUNTIF(Vertices[Clustering Coefficient],"&gt;="&amp;R49)</f>
        <v>4</v>
      </c>
      <c r="T48" s="37" t="e">
        <f ca="1" t="shared" si="18"/>
        <v>#REF!</v>
      </c>
      <c r="U48" s="38" t="e">
        <f ca="1" t="shared" si="0"/>
        <v>#REF!</v>
      </c>
    </row>
    <row r="49" spans="4:21" ht="15">
      <c r="D49" s="32">
        <f t="shared" si="10"/>
        <v>0</v>
      </c>
      <c r="E49" s="3">
        <f>COUNTIF(Vertices[Degree],"&gt;= "&amp;D49)-COUNTIF(Vertices[Degree],"&gt;="&amp;D50)</f>
        <v>0</v>
      </c>
      <c r="F49" s="39">
        <f t="shared" si="11"/>
        <v>23.909090909090924</v>
      </c>
      <c r="G49" s="40">
        <f>COUNTIF(Vertices[In-Degree],"&gt;= "&amp;F49)-COUNTIF(Vertices[In-Degree],"&gt;="&amp;F50)</f>
        <v>0</v>
      </c>
      <c r="H49" s="39">
        <f t="shared" si="12"/>
        <v>27.363636363636353</v>
      </c>
      <c r="I49" s="40">
        <f>COUNTIF(Vertices[Out-Degree],"&gt;= "&amp;H49)-COUNTIF(Vertices[Out-Degree],"&gt;="&amp;H50)</f>
        <v>0</v>
      </c>
      <c r="J49" s="39">
        <f t="shared" si="13"/>
        <v>1476.8012789090922</v>
      </c>
      <c r="K49" s="40">
        <f>COUNTIF(Vertices[Betweenness Centrality],"&gt;= "&amp;J49)-COUNTIF(Vertices[Betweenness Centrality],"&gt;="&amp;J50)</f>
        <v>0</v>
      </c>
      <c r="L49" s="39">
        <f t="shared" si="14"/>
        <v>0.0077257272727272765</v>
      </c>
      <c r="M49" s="40">
        <f>COUNTIF(Vertices[Closeness Centrality],"&gt;= "&amp;L49)-COUNTIF(Vertices[Closeness Centrality],"&gt;="&amp;L50)</f>
        <v>0</v>
      </c>
      <c r="N49" s="39">
        <f t="shared" si="15"/>
        <v>0.027686090909090928</v>
      </c>
      <c r="O49" s="40">
        <f>COUNTIF(Vertices[Eigenvector Centrality],"&gt;= "&amp;N49)-COUNTIF(Vertices[Eigenvector Centrality],"&gt;="&amp;N50)</f>
        <v>1</v>
      </c>
      <c r="P49" s="39">
        <f t="shared" si="16"/>
        <v>4.006460727272729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24.56363636363638</v>
      </c>
      <c r="G50" s="38">
        <f>COUNTIF(Vertices[In-Degree],"&gt;= "&amp;F50)-COUNTIF(Vertices[In-Degree],"&gt;="&amp;F51)</f>
        <v>0</v>
      </c>
      <c r="H50" s="37">
        <f t="shared" si="12"/>
        <v>28.145454545454534</v>
      </c>
      <c r="I50" s="38">
        <f>COUNTIF(Vertices[Out-Degree],"&gt;= "&amp;H50)-COUNTIF(Vertices[Out-Degree],"&gt;="&amp;H51)</f>
        <v>0</v>
      </c>
      <c r="J50" s="37">
        <f t="shared" si="13"/>
        <v>1518.9956011636377</v>
      </c>
      <c r="K50" s="38">
        <f>COUNTIF(Vertices[Betweenness Centrality],"&gt;= "&amp;J50)-COUNTIF(Vertices[Betweenness Centrality],"&gt;="&amp;J51)</f>
        <v>0</v>
      </c>
      <c r="L50" s="37">
        <f t="shared" si="14"/>
        <v>0.007824890909090913</v>
      </c>
      <c r="M50" s="38">
        <f>COUNTIF(Vertices[Closeness Centrality],"&gt;= "&amp;L50)-COUNTIF(Vertices[Closeness Centrality],"&gt;="&amp;L51)</f>
        <v>0</v>
      </c>
      <c r="N50" s="37">
        <f t="shared" si="15"/>
        <v>0.028464636363636383</v>
      </c>
      <c r="O50" s="38">
        <f>COUNTIF(Vertices[Eigenvector Centrality],"&gt;= "&amp;N50)-COUNTIF(Vertices[Eigenvector Centrality],"&gt;="&amp;N51)</f>
        <v>3</v>
      </c>
      <c r="P50" s="37">
        <f t="shared" si="16"/>
        <v>4.114368890909092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25.218181818181836</v>
      </c>
      <c r="G51" s="40">
        <f>COUNTIF(Vertices[In-Degree],"&gt;= "&amp;F51)-COUNTIF(Vertices[In-Degree],"&gt;="&amp;F52)</f>
        <v>0</v>
      </c>
      <c r="H51" s="39">
        <f t="shared" si="12"/>
        <v>28.927272727272715</v>
      </c>
      <c r="I51" s="40">
        <f>COUNTIF(Vertices[Out-Degree],"&gt;= "&amp;H51)-COUNTIF(Vertices[Out-Degree],"&gt;="&amp;H52)</f>
        <v>0</v>
      </c>
      <c r="J51" s="39">
        <f t="shared" si="13"/>
        <v>1561.1899234181833</v>
      </c>
      <c r="K51" s="40">
        <f>COUNTIF(Vertices[Betweenness Centrality],"&gt;= "&amp;J51)-COUNTIF(Vertices[Betweenness Centrality],"&gt;="&amp;J52)</f>
        <v>0</v>
      </c>
      <c r="L51" s="39">
        <f t="shared" si="14"/>
        <v>0.00792405454545455</v>
      </c>
      <c r="M51" s="40">
        <f>COUNTIF(Vertices[Closeness Centrality],"&gt;= "&amp;L51)-COUNTIF(Vertices[Closeness Centrality],"&gt;="&amp;L52)</f>
        <v>0</v>
      </c>
      <c r="N51" s="39">
        <f t="shared" si="15"/>
        <v>0.02924318181818184</v>
      </c>
      <c r="O51" s="40">
        <f>COUNTIF(Vertices[Eigenvector Centrality],"&gt;= "&amp;N51)-COUNTIF(Vertices[Eigenvector Centrality],"&gt;="&amp;N52)</f>
        <v>2</v>
      </c>
      <c r="P51" s="39">
        <f t="shared" si="16"/>
        <v>4.222277054545455</v>
      </c>
      <c r="Q51" s="40">
        <f>COUNTIF(Vertices[PageRank],"&gt;= "&amp;P51)-COUNTIF(Vertices[PageRank],"&gt;="&amp;P52)</f>
        <v>0</v>
      </c>
      <c r="R51" s="39">
        <f t="shared" si="17"/>
        <v>0.6727272727272728</v>
      </c>
      <c r="S51" s="44">
        <f>COUNTIF(Vertices[Clustering Coefficient],"&gt;= "&amp;R51)-COUNTIF(Vertices[Clustering Coefficient],"&gt;="&amp;R52)</f>
        <v>1</v>
      </c>
      <c r="T51" s="39" t="e">
        <f ca="1" t="shared" si="18"/>
        <v>#REF!</v>
      </c>
      <c r="U51" s="40" t="e">
        <f ca="1" t="shared" si="0"/>
        <v>#REF!</v>
      </c>
    </row>
    <row r="52" spans="4:21" ht="15">
      <c r="D52" s="32">
        <f t="shared" si="10"/>
        <v>0</v>
      </c>
      <c r="E52" s="3">
        <f>COUNTIF(Vertices[Degree],"&gt;= "&amp;D52)-COUNTIF(Vertices[Degree],"&gt;="&amp;D53)</f>
        <v>0</v>
      </c>
      <c r="F52" s="37">
        <f t="shared" si="11"/>
        <v>25.872727272727293</v>
      </c>
      <c r="G52" s="38">
        <f>COUNTIF(Vertices[In-Degree],"&gt;= "&amp;F52)-COUNTIF(Vertices[In-Degree],"&gt;="&amp;F53)</f>
        <v>0</v>
      </c>
      <c r="H52" s="37">
        <f t="shared" si="12"/>
        <v>29.709090909090897</v>
      </c>
      <c r="I52" s="38">
        <f>COUNTIF(Vertices[Out-Degree],"&gt;= "&amp;H52)-COUNTIF(Vertices[Out-Degree],"&gt;="&amp;H53)</f>
        <v>0</v>
      </c>
      <c r="J52" s="37">
        <f t="shared" si="13"/>
        <v>1603.3842456727289</v>
      </c>
      <c r="K52" s="38">
        <f>COUNTIF(Vertices[Betweenness Centrality],"&gt;= "&amp;J52)-COUNTIF(Vertices[Betweenness Centrality],"&gt;="&amp;J53)</f>
        <v>0</v>
      </c>
      <c r="L52" s="37">
        <f t="shared" si="14"/>
        <v>0.008023218181818186</v>
      </c>
      <c r="M52" s="38">
        <f>COUNTIF(Vertices[Closeness Centrality],"&gt;= "&amp;L52)-COUNTIF(Vertices[Closeness Centrality],"&gt;="&amp;L53)</f>
        <v>0</v>
      </c>
      <c r="N52" s="37">
        <f t="shared" si="15"/>
        <v>0.030021727272727294</v>
      </c>
      <c r="O52" s="38">
        <f>COUNTIF(Vertices[Eigenvector Centrality],"&gt;= "&amp;N52)-COUNTIF(Vertices[Eigenvector Centrality],"&gt;="&amp;N53)</f>
        <v>1</v>
      </c>
      <c r="P52" s="37">
        <f t="shared" si="16"/>
        <v>4.330185218181819</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26.52727272727275</v>
      </c>
      <c r="G53" s="40">
        <f>COUNTIF(Vertices[In-Degree],"&gt;= "&amp;F53)-COUNTIF(Vertices[In-Degree],"&gt;="&amp;F54)</f>
        <v>1</v>
      </c>
      <c r="H53" s="39">
        <f t="shared" si="12"/>
        <v>30.490909090909078</v>
      </c>
      <c r="I53" s="40">
        <f>COUNTIF(Vertices[Out-Degree],"&gt;= "&amp;H53)-COUNTIF(Vertices[Out-Degree],"&gt;="&amp;H54)</f>
        <v>0</v>
      </c>
      <c r="J53" s="39">
        <f t="shared" si="13"/>
        <v>1645.5785679272744</v>
      </c>
      <c r="K53" s="40">
        <f>COUNTIF(Vertices[Betweenness Centrality],"&gt;= "&amp;J53)-COUNTIF(Vertices[Betweenness Centrality],"&gt;="&amp;J54)</f>
        <v>0</v>
      </c>
      <c r="L53" s="39">
        <f t="shared" si="14"/>
        <v>0.008122381818181822</v>
      </c>
      <c r="M53" s="40">
        <f>COUNTIF(Vertices[Closeness Centrality],"&gt;= "&amp;L53)-COUNTIF(Vertices[Closeness Centrality],"&gt;="&amp;L54)</f>
        <v>1</v>
      </c>
      <c r="N53" s="39">
        <f t="shared" si="15"/>
        <v>0.03080027272727275</v>
      </c>
      <c r="O53" s="40">
        <f>COUNTIF(Vertices[Eigenvector Centrality],"&gt;= "&amp;N53)-COUNTIF(Vertices[Eigenvector Centrality],"&gt;="&amp;N54)</f>
        <v>0</v>
      </c>
      <c r="P53" s="39">
        <f t="shared" si="16"/>
        <v>4.438093381818182</v>
      </c>
      <c r="Q53" s="40">
        <f>COUNTIF(Vertices[PageRank],"&gt;= "&amp;P53)-COUNTIF(Vertices[PageRank],"&gt;="&amp;P54)</f>
        <v>0</v>
      </c>
      <c r="R53" s="39">
        <f t="shared" si="17"/>
        <v>0.7090909090909092</v>
      </c>
      <c r="S53" s="44">
        <f>COUNTIF(Vertices[Clustering Coefficient],"&gt;= "&amp;R53)-COUNTIF(Vertices[Clustering Coefficient],"&gt;="&amp;R54)</f>
        <v>3</v>
      </c>
      <c r="T53" s="39" t="e">
        <f ca="1" t="shared" si="18"/>
        <v>#REF!</v>
      </c>
      <c r="U53" s="40" t="e">
        <f ca="1" t="shared" si="0"/>
        <v>#REF!</v>
      </c>
    </row>
    <row r="54" spans="4:21" ht="15">
      <c r="D54" s="32">
        <f t="shared" si="10"/>
        <v>0</v>
      </c>
      <c r="E54" s="3">
        <f>COUNTIF(Vertices[Degree],"&gt;= "&amp;D54)-COUNTIF(Vertices[Degree],"&gt;="&amp;D55)</f>
        <v>0</v>
      </c>
      <c r="F54" s="37">
        <f t="shared" si="11"/>
        <v>27.181818181818205</v>
      </c>
      <c r="G54" s="38">
        <f>COUNTIF(Vertices[In-Degree],"&gt;= "&amp;F54)-COUNTIF(Vertices[In-Degree],"&gt;="&amp;F55)</f>
        <v>0</v>
      </c>
      <c r="H54" s="37">
        <f t="shared" si="12"/>
        <v>31.27272727272726</v>
      </c>
      <c r="I54" s="38">
        <f>COUNTIF(Vertices[Out-Degree],"&gt;= "&amp;H54)-COUNTIF(Vertices[Out-Degree],"&gt;="&amp;H55)</f>
        <v>1</v>
      </c>
      <c r="J54" s="37">
        <f t="shared" si="13"/>
        <v>1687.77289018182</v>
      </c>
      <c r="K54" s="38">
        <f>COUNTIF(Vertices[Betweenness Centrality],"&gt;= "&amp;J54)-COUNTIF(Vertices[Betweenness Centrality],"&gt;="&amp;J55)</f>
        <v>0</v>
      </c>
      <c r="L54" s="37">
        <f t="shared" si="14"/>
        <v>0.008221545454545459</v>
      </c>
      <c r="M54" s="38">
        <f>COUNTIF(Vertices[Closeness Centrality],"&gt;= "&amp;L54)-COUNTIF(Vertices[Closeness Centrality],"&gt;="&amp;L55)</f>
        <v>0</v>
      </c>
      <c r="N54" s="37">
        <f t="shared" si="15"/>
        <v>0.0315788181818182</v>
      </c>
      <c r="O54" s="38">
        <f>COUNTIF(Vertices[Eigenvector Centrality],"&gt;= "&amp;N54)-COUNTIF(Vertices[Eigenvector Centrality],"&gt;="&amp;N55)</f>
        <v>1</v>
      </c>
      <c r="P54" s="37">
        <f t="shared" si="16"/>
        <v>4.546001545454545</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27.83636363636366</v>
      </c>
      <c r="G55" s="40">
        <f>COUNTIF(Vertices[In-Degree],"&gt;= "&amp;F55)-COUNTIF(Vertices[In-Degree],"&gt;="&amp;F56)</f>
        <v>0</v>
      </c>
      <c r="H55" s="39">
        <f t="shared" si="12"/>
        <v>32.05454545454544</v>
      </c>
      <c r="I55" s="40">
        <f>COUNTIF(Vertices[Out-Degree],"&gt;= "&amp;H55)-COUNTIF(Vertices[Out-Degree],"&gt;="&amp;H56)</f>
        <v>0</v>
      </c>
      <c r="J55" s="39">
        <f t="shared" si="13"/>
        <v>1729.9672124363656</v>
      </c>
      <c r="K55" s="40">
        <f>COUNTIF(Vertices[Betweenness Centrality],"&gt;= "&amp;J55)-COUNTIF(Vertices[Betweenness Centrality],"&gt;="&amp;J56)</f>
        <v>0</v>
      </c>
      <c r="L55" s="39">
        <f t="shared" si="14"/>
        <v>0.008320709090909095</v>
      </c>
      <c r="M55" s="40">
        <f>COUNTIF(Vertices[Closeness Centrality],"&gt;= "&amp;L55)-COUNTIF(Vertices[Closeness Centrality],"&gt;="&amp;L56)</f>
        <v>0</v>
      </c>
      <c r="N55" s="39">
        <f t="shared" si="15"/>
        <v>0.032357363636363656</v>
      </c>
      <c r="O55" s="40">
        <f>COUNTIF(Vertices[Eigenvector Centrality],"&gt;= "&amp;N55)-COUNTIF(Vertices[Eigenvector Centrality],"&gt;="&amp;N56)</f>
        <v>0</v>
      </c>
      <c r="P55" s="39">
        <f t="shared" si="16"/>
        <v>4.653909709090908</v>
      </c>
      <c r="Q55" s="40">
        <f>COUNTIF(Vertices[PageRank],"&gt;= "&amp;P55)-COUNTIF(Vertices[PageRank],"&gt;="&amp;P56)</f>
        <v>0</v>
      </c>
      <c r="R55" s="39">
        <f t="shared" si="17"/>
        <v>0.7454545454545456</v>
      </c>
      <c r="S55" s="44">
        <f>COUNTIF(Vertices[Clustering Coefficient],"&gt;= "&amp;R55)-COUNTIF(Vertices[Clustering Coefficient],"&gt;="&amp;R56)</f>
        <v>4</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28.490909090909117</v>
      </c>
      <c r="G56" s="38">
        <f>COUNTIF(Vertices[In-Degree],"&gt;= "&amp;F56)-COUNTIF(Vertices[In-Degree],"&gt;="&amp;F57)</f>
        <v>1</v>
      </c>
      <c r="H56" s="37">
        <f t="shared" si="12"/>
        <v>32.83636363636362</v>
      </c>
      <c r="I56" s="38">
        <f>COUNTIF(Vertices[Out-Degree],"&gt;= "&amp;H56)-COUNTIF(Vertices[Out-Degree],"&gt;="&amp;H57)</f>
        <v>0</v>
      </c>
      <c r="J56" s="37">
        <f t="shared" si="13"/>
        <v>1772.1615346909111</v>
      </c>
      <c r="K56" s="38">
        <f>COUNTIF(Vertices[Betweenness Centrality],"&gt;= "&amp;J56)-COUNTIF(Vertices[Betweenness Centrality],"&gt;="&amp;J57)</f>
        <v>1</v>
      </c>
      <c r="L56" s="37">
        <f t="shared" si="14"/>
        <v>0.008419872727272732</v>
      </c>
      <c r="M56" s="38">
        <f>COUNTIF(Vertices[Closeness Centrality],"&gt;= "&amp;L56)-COUNTIF(Vertices[Closeness Centrality],"&gt;="&amp;L57)</f>
        <v>1</v>
      </c>
      <c r="N56" s="37">
        <f t="shared" si="15"/>
        <v>0.03313590909090911</v>
      </c>
      <c r="O56" s="38">
        <f>COUNTIF(Vertices[Eigenvector Centrality],"&gt;= "&amp;N56)-COUNTIF(Vertices[Eigenvector Centrality],"&gt;="&amp;N57)</f>
        <v>5</v>
      </c>
      <c r="P56" s="37">
        <f t="shared" si="16"/>
        <v>4.7618178727272715</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37</v>
      </c>
      <c r="G57" s="42">
        <f>COUNTIF(Vertices[In-Degree],"&gt;= "&amp;F57)-COUNTIF(Vertices[In-Degree],"&gt;="&amp;F58)</f>
        <v>1</v>
      </c>
      <c r="H57" s="41">
        <f>MAX(Vertices[Out-Degree])</f>
        <v>43</v>
      </c>
      <c r="I57" s="42">
        <f>COUNTIF(Vertices[Out-Degree],"&gt;= "&amp;H57)-COUNTIF(Vertices[Out-Degree],"&gt;="&amp;H58)</f>
        <v>1</v>
      </c>
      <c r="J57" s="41">
        <f>MAX(Vertices[Betweenness Centrality])</f>
        <v>2320.687724</v>
      </c>
      <c r="K57" s="42">
        <f>COUNTIF(Vertices[Betweenness Centrality],"&gt;= "&amp;J57)-COUNTIF(Vertices[Betweenness Centrality],"&gt;="&amp;J58)</f>
        <v>1</v>
      </c>
      <c r="L57" s="41">
        <f>MAX(Vertices[Closeness Centrality])</f>
        <v>0.009709</v>
      </c>
      <c r="M57" s="42">
        <f>COUNTIF(Vertices[Closeness Centrality],"&gt;= "&amp;L57)-COUNTIF(Vertices[Closeness Centrality],"&gt;="&amp;L58)</f>
        <v>1</v>
      </c>
      <c r="N57" s="41">
        <f>MAX(Vertices[Eigenvector Centrality])</f>
        <v>0.043257</v>
      </c>
      <c r="O57" s="42">
        <f>COUNTIF(Vertices[Eigenvector Centrality],"&gt;= "&amp;N57)-COUNTIF(Vertices[Eigenvector Centrality],"&gt;="&amp;N58)</f>
        <v>1</v>
      </c>
      <c r="P57" s="41">
        <f>MAX(Vertices[PageRank])</f>
        <v>6.164624</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1</v>
      </c>
    </row>
    <row r="70" spans="1:2" ht="15">
      <c r="A70" s="33" t="s">
        <v>89</v>
      </c>
      <c r="B70" s="46">
        <f>IF(COUNT(Vertices[In-Degree])&gt;0,F57,NoMetricMessage)</f>
        <v>37</v>
      </c>
    </row>
    <row r="71" spans="1:2" ht="15">
      <c r="A71" s="33" t="s">
        <v>90</v>
      </c>
      <c r="B71" s="47">
        <f>_xlfn.IFERROR(AVERAGE(Vertices[In-Degree]),NoMetricMessage)</f>
        <v>5.9753086419753085</v>
      </c>
    </row>
    <row r="72" spans="1:2" ht="15">
      <c r="A72" s="33" t="s">
        <v>91</v>
      </c>
      <c r="B72" s="47">
        <f>_xlfn.IFERROR(MEDIAN(Vertices[In-Degree]),NoMetricMessage)</f>
        <v>4</v>
      </c>
    </row>
    <row r="83" spans="1:2" ht="15">
      <c r="A83" s="33" t="s">
        <v>94</v>
      </c>
      <c r="B83" s="46">
        <f>IF(COUNT(Vertices[Out-Degree])&gt;0,H2,NoMetricMessage)</f>
        <v>0</v>
      </c>
    </row>
    <row r="84" spans="1:2" ht="15">
      <c r="A84" s="33" t="s">
        <v>95</v>
      </c>
      <c r="B84" s="46">
        <f>IF(COUNT(Vertices[Out-Degree])&gt;0,H57,NoMetricMessage)</f>
        <v>43</v>
      </c>
    </row>
    <row r="85" spans="1:2" ht="15">
      <c r="A85" s="33" t="s">
        <v>96</v>
      </c>
      <c r="B85" s="47">
        <f>_xlfn.IFERROR(AVERAGE(Vertices[Out-Degree]),NoMetricMessage)</f>
        <v>5.9753086419753085</v>
      </c>
    </row>
    <row r="86" spans="1:2" ht="15">
      <c r="A86" s="33" t="s">
        <v>97</v>
      </c>
      <c r="B86" s="47">
        <f>_xlfn.IFERROR(MEDIAN(Vertices[Out-Degree]),NoMetricMessage)</f>
        <v>3</v>
      </c>
    </row>
    <row r="97" spans="1:2" ht="15">
      <c r="A97" s="33" t="s">
        <v>100</v>
      </c>
      <c r="B97" s="47">
        <f>IF(COUNT(Vertices[Betweenness Centrality])&gt;0,J2,NoMetricMessage)</f>
        <v>0</v>
      </c>
    </row>
    <row r="98" spans="1:2" ht="15">
      <c r="A98" s="33" t="s">
        <v>101</v>
      </c>
      <c r="B98" s="47">
        <f>IF(COUNT(Vertices[Betweenness Centrality])&gt;0,J57,NoMetricMessage)</f>
        <v>2320.687724</v>
      </c>
    </row>
    <row r="99" spans="1:2" ht="15">
      <c r="A99" s="33" t="s">
        <v>102</v>
      </c>
      <c r="B99" s="47">
        <f>_xlfn.IFERROR(AVERAGE(Vertices[Betweenness Centrality]),NoMetricMessage)</f>
        <v>86.74074074074072</v>
      </c>
    </row>
    <row r="100" spans="1:2" ht="15">
      <c r="A100" s="33" t="s">
        <v>103</v>
      </c>
      <c r="B100" s="47">
        <f>_xlfn.IFERROR(MEDIAN(Vertices[Betweenness Centrality]),NoMetricMessage)</f>
        <v>0</v>
      </c>
    </row>
    <row r="111" spans="1:2" ht="15">
      <c r="A111" s="33" t="s">
        <v>106</v>
      </c>
      <c r="B111" s="47">
        <f>IF(COUNT(Vertices[Closeness Centrality])&gt;0,L2,NoMetricMessage)</f>
        <v>0.004255</v>
      </c>
    </row>
    <row r="112" spans="1:2" ht="15">
      <c r="A112" s="33" t="s">
        <v>107</v>
      </c>
      <c r="B112" s="47">
        <f>IF(COUNT(Vertices[Closeness Centrality])&gt;0,L57,NoMetricMessage)</f>
        <v>0.009709</v>
      </c>
    </row>
    <row r="113" spans="1:2" ht="15">
      <c r="A113" s="33" t="s">
        <v>108</v>
      </c>
      <c r="B113" s="47">
        <f>_xlfn.IFERROR(AVERAGE(Vertices[Closeness Centrality]),NoMetricMessage)</f>
        <v>0.00613866666666667</v>
      </c>
    </row>
    <row r="114" spans="1:2" ht="15">
      <c r="A114" s="33" t="s">
        <v>109</v>
      </c>
      <c r="B114" s="47">
        <f>_xlfn.IFERROR(MEDIAN(Vertices[Closeness Centrality]),NoMetricMessage)</f>
        <v>0.005917</v>
      </c>
    </row>
    <row r="125" spans="1:2" ht="15">
      <c r="A125" s="33" t="s">
        <v>112</v>
      </c>
      <c r="B125" s="47">
        <f>IF(COUNT(Vertices[Eigenvector Centrality])&gt;0,N2,NoMetricMessage)</f>
        <v>0.000437</v>
      </c>
    </row>
    <row r="126" spans="1:2" ht="15">
      <c r="A126" s="33" t="s">
        <v>113</v>
      </c>
      <c r="B126" s="47">
        <f>IF(COUNT(Vertices[Eigenvector Centrality])&gt;0,N57,NoMetricMessage)</f>
        <v>0.043257</v>
      </c>
    </row>
    <row r="127" spans="1:2" ht="15">
      <c r="A127" s="33" t="s">
        <v>114</v>
      </c>
      <c r="B127" s="47">
        <f>_xlfn.IFERROR(AVERAGE(Vertices[Eigenvector Centrality]),NoMetricMessage)</f>
        <v>0.012345790123456797</v>
      </c>
    </row>
    <row r="128" spans="1:2" ht="15">
      <c r="A128" s="33" t="s">
        <v>115</v>
      </c>
      <c r="B128" s="47">
        <f>_xlfn.IFERROR(MEDIAN(Vertices[Eigenvector Centrality]),NoMetricMessage)</f>
        <v>0.006816</v>
      </c>
    </row>
    <row r="139" spans="1:2" ht="15">
      <c r="A139" s="33" t="s">
        <v>140</v>
      </c>
      <c r="B139" s="47">
        <f>IF(COUNT(Vertices[PageRank])&gt;0,P2,NoMetricMessage)</f>
        <v>0.229675</v>
      </c>
    </row>
    <row r="140" spans="1:2" ht="15">
      <c r="A140" s="33" t="s">
        <v>141</v>
      </c>
      <c r="B140" s="47">
        <f>IF(COUNT(Vertices[PageRank])&gt;0,P57,NoMetricMessage)</f>
        <v>6.164624</v>
      </c>
    </row>
    <row r="141" spans="1:2" ht="15">
      <c r="A141" s="33" t="s">
        <v>142</v>
      </c>
      <c r="B141" s="47">
        <f>_xlfn.IFERROR(AVERAGE(Vertices[PageRank]),NoMetricMessage)</f>
        <v>0.9999930617283949</v>
      </c>
    </row>
    <row r="142" spans="1:2" ht="15">
      <c r="A142" s="33" t="s">
        <v>143</v>
      </c>
      <c r="B142" s="47">
        <f>_xlfn.IFERROR(MEDIAN(Vertices[PageRank]),NoMetricMessage)</f>
        <v>0.803123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0.4675009834280945</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196</v>
      </c>
    </row>
    <row r="8" spans="1:11" ht="409.5">
      <c r="A8"/>
      <c r="B8">
        <v>2</v>
      </c>
      <c r="C8">
        <v>2</v>
      </c>
      <c r="D8" t="s">
        <v>61</v>
      </c>
      <c r="E8" t="s">
        <v>61</v>
      </c>
      <c r="H8" t="s">
        <v>73</v>
      </c>
      <c r="J8" t="s">
        <v>176</v>
      </c>
      <c r="K8" s="13" t="s">
        <v>1518</v>
      </c>
    </row>
    <row r="9" spans="1:11" ht="15">
      <c r="A9"/>
      <c r="B9">
        <v>3</v>
      </c>
      <c r="C9">
        <v>4</v>
      </c>
      <c r="D9" t="s">
        <v>62</v>
      </c>
      <c r="E9" t="s">
        <v>62</v>
      </c>
      <c r="H9" t="s">
        <v>74</v>
      </c>
      <c r="J9" t="s">
        <v>177</v>
      </c>
      <c r="K9" t="s">
        <v>1519</v>
      </c>
    </row>
    <row r="10" spans="1:11" ht="15">
      <c r="A10"/>
      <c r="B10">
        <v>4</v>
      </c>
      <c r="D10" t="s">
        <v>63</v>
      </c>
      <c r="E10" t="s">
        <v>63</v>
      </c>
      <c r="H10" t="s">
        <v>75</v>
      </c>
      <c r="J10" t="s">
        <v>178</v>
      </c>
      <c r="K10" t="s">
        <v>1520</v>
      </c>
    </row>
    <row r="11" spans="1:11" ht="15">
      <c r="A11"/>
      <c r="B11">
        <v>5</v>
      </c>
      <c r="D11" t="s">
        <v>46</v>
      </c>
      <c r="E11">
        <v>1</v>
      </c>
      <c r="H11" t="s">
        <v>76</v>
      </c>
      <c r="J11" t="s">
        <v>179</v>
      </c>
      <c r="K11" t="s">
        <v>1521</v>
      </c>
    </row>
    <row r="12" spans="1:11" ht="15">
      <c r="A12"/>
      <c r="B12"/>
      <c r="D12" t="s">
        <v>64</v>
      </c>
      <c r="E12">
        <v>2</v>
      </c>
      <c r="H12">
        <v>0</v>
      </c>
      <c r="J12" t="s">
        <v>180</v>
      </c>
      <c r="K12" t="s">
        <v>1522</v>
      </c>
    </row>
    <row r="13" spans="1:11" ht="15">
      <c r="A13"/>
      <c r="B13"/>
      <c r="D13">
        <v>1</v>
      </c>
      <c r="E13">
        <v>3</v>
      </c>
      <c r="H13">
        <v>1</v>
      </c>
      <c r="J13" t="s">
        <v>181</v>
      </c>
      <c r="K13" t="s">
        <v>1523</v>
      </c>
    </row>
    <row r="14" spans="4:11" ht="15">
      <c r="D14">
        <v>2</v>
      </c>
      <c r="E14">
        <v>4</v>
      </c>
      <c r="H14">
        <v>2</v>
      </c>
      <c r="J14" t="s">
        <v>182</v>
      </c>
      <c r="K14" t="s">
        <v>1524</v>
      </c>
    </row>
    <row r="15" spans="4:11" ht="15">
      <c r="D15">
        <v>3</v>
      </c>
      <c r="E15">
        <v>5</v>
      </c>
      <c r="H15">
        <v>3</v>
      </c>
      <c r="J15" t="s">
        <v>183</v>
      </c>
      <c r="K15" t="s">
        <v>1525</v>
      </c>
    </row>
    <row r="16" spans="4:11" ht="15">
      <c r="D16">
        <v>4</v>
      </c>
      <c r="E16">
        <v>6</v>
      </c>
      <c r="H16">
        <v>4</v>
      </c>
      <c r="J16" t="s">
        <v>184</v>
      </c>
      <c r="K16" t="s">
        <v>1526</v>
      </c>
    </row>
    <row r="17" spans="4:11" ht="15">
      <c r="D17">
        <v>5</v>
      </c>
      <c r="E17">
        <v>7</v>
      </c>
      <c r="H17">
        <v>5</v>
      </c>
      <c r="J17" t="s">
        <v>185</v>
      </c>
      <c r="K17" t="s">
        <v>1527</v>
      </c>
    </row>
    <row r="18" spans="4:11" ht="15">
      <c r="D18">
        <v>6</v>
      </c>
      <c r="E18">
        <v>8</v>
      </c>
      <c r="H18">
        <v>6</v>
      </c>
      <c r="J18" t="s">
        <v>186</v>
      </c>
      <c r="K18" t="s">
        <v>1528</v>
      </c>
    </row>
    <row r="19" spans="4:11" ht="15">
      <c r="D19">
        <v>7</v>
      </c>
      <c r="E19">
        <v>9</v>
      </c>
      <c r="H19">
        <v>7</v>
      </c>
      <c r="J19" t="s">
        <v>187</v>
      </c>
      <c r="K19" t="s">
        <v>1529</v>
      </c>
    </row>
    <row r="20" spans="4:11" ht="15">
      <c r="D20">
        <v>8</v>
      </c>
      <c r="H20">
        <v>8</v>
      </c>
      <c r="J20" t="s">
        <v>188</v>
      </c>
      <c r="K20" t="s">
        <v>1530</v>
      </c>
    </row>
    <row r="21" spans="4:11" ht="15">
      <c r="D21">
        <v>9</v>
      </c>
      <c r="H21">
        <v>9</v>
      </c>
      <c r="J21" t="s">
        <v>189</v>
      </c>
      <c r="K21" t="s">
        <v>1531</v>
      </c>
    </row>
    <row r="22" spans="4:11" ht="15">
      <c r="D22">
        <v>10</v>
      </c>
      <c r="J22" t="s">
        <v>190</v>
      </c>
      <c r="K22" t="s">
        <v>1532</v>
      </c>
    </row>
    <row r="23" spans="4:11" ht="15">
      <c r="D23">
        <v>11</v>
      </c>
      <c r="J23" t="s">
        <v>191</v>
      </c>
      <c r="K23" t="s">
        <v>1533</v>
      </c>
    </row>
    <row r="24" spans="10:11" ht="15">
      <c r="J24" t="s">
        <v>192</v>
      </c>
      <c r="K24" t="s">
        <v>1534</v>
      </c>
    </row>
    <row r="25" spans="10:11" ht="409.5">
      <c r="J25" t="s">
        <v>193</v>
      </c>
      <c r="K25" s="13" t="s">
        <v>1535</v>
      </c>
    </row>
    <row r="26" spans="10:11" ht="409.5">
      <c r="J26" t="s">
        <v>194</v>
      </c>
      <c r="K26" s="13" t="s">
        <v>1536</v>
      </c>
    </row>
    <row r="27" spans="10:11" ht="409.5">
      <c r="J27" t="s">
        <v>195</v>
      </c>
      <c r="K27" s="13" t="s">
        <v>1537</v>
      </c>
    </row>
    <row r="28" spans="10:11" ht="15">
      <c r="J28" t="s">
        <v>197</v>
      </c>
      <c r="K28" t="s">
        <v>1516</v>
      </c>
    </row>
    <row r="29" spans="10:11" ht="15">
      <c r="J29" t="s">
        <v>198</v>
      </c>
      <c r="K29" t="s">
        <v>1517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03E3-4B1A-4B66-A889-D305AD59750A}">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1268</v>
      </c>
      <c r="B2" s="116" t="s">
        <v>1269</v>
      </c>
      <c r="C2" s="53" t="s">
        <v>1270</v>
      </c>
    </row>
    <row r="3" spans="1:3" ht="15">
      <c r="A3" s="115" t="s">
        <v>1255</v>
      </c>
      <c r="B3" s="115" t="s">
        <v>1255</v>
      </c>
      <c r="C3" s="34">
        <v>145</v>
      </c>
    </row>
    <row r="4" spans="1:3" ht="15">
      <c r="A4" s="123" t="s">
        <v>1255</v>
      </c>
      <c r="B4" s="122" t="s">
        <v>1256</v>
      </c>
      <c r="C4" s="34">
        <v>12</v>
      </c>
    </row>
    <row r="5" spans="1:3" ht="15">
      <c r="A5" s="123" t="s">
        <v>1255</v>
      </c>
      <c r="B5" s="122" t="s">
        <v>1257</v>
      </c>
      <c r="C5" s="34">
        <v>33</v>
      </c>
    </row>
    <row r="6" spans="1:3" ht="15">
      <c r="A6" s="123" t="s">
        <v>1255</v>
      </c>
      <c r="B6" s="122" t="s">
        <v>1258</v>
      </c>
      <c r="C6" s="34">
        <v>18</v>
      </c>
    </row>
    <row r="7" spans="1:3" ht="15">
      <c r="A7" s="123" t="s">
        <v>1255</v>
      </c>
      <c r="B7" s="122" t="s">
        <v>1259</v>
      </c>
      <c r="C7" s="34">
        <v>28</v>
      </c>
    </row>
    <row r="8" spans="1:3" ht="15">
      <c r="A8" s="123" t="s">
        <v>1256</v>
      </c>
      <c r="B8" s="122" t="s">
        <v>1255</v>
      </c>
      <c r="C8" s="34">
        <v>26</v>
      </c>
    </row>
    <row r="9" spans="1:3" ht="15">
      <c r="A9" s="123" t="s">
        <v>1256</v>
      </c>
      <c r="B9" s="122" t="s">
        <v>1256</v>
      </c>
      <c r="C9" s="34">
        <v>19</v>
      </c>
    </row>
    <row r="10" spans="1:3" ht="15">
      <c r="A10" s="123" t="s">
        <v>1256</v>
      </c>
      <c r="B10" s="122" t="s">
        <v>1257</v>
      </c>
      <c r="C10" s="34">
        <v>6</v>
      </c>
    </row>
    <row r="11" spans="1:3" ht="15">
      <c r="A11" s="123" t="s">
        <v>1256</v>
      </c>
      <c r="B11" s="122" t="s">
        <v>1258</v>
      </c>
      <c r="C11" s="34">
        <v>1</v>
      </c>
    </row>
    <row r="12" spans="1:3" ht="15">
      <c r="A12" s="123" t="s">
        <v>1257</v>
      </c>
      <c r="B12" s="122" t="s">
        <v>1255</v>
      </c>
      <c r="C12" s="34">
        <v>12</v>
      </c>
    </row>
    <row r="13" spans="1:3" ht="15">
      <c r="A13" s="123" t="s">
        <v>1257</v>
      </c>
      <c r="B13" s="122" t="s">
        <v>1256</v>
      </c>
      <c r="C13" s="34">
        <v>10</v>
      </c>
    </row>
    <row r="14" spans="1:3" ht="15">
      <c r="A14" s="123" t="s">
        <v>1257</v>
      </c>
      <c r="B14" s="122" t="s">
        <v>1257</v>
      </c>
      <c r="C14" s="34">
        <v>45</v>
      </c>
    </row>
    <row r="15" spans="1:3" ht="15">
      <c r="A15" s="123" t="s">
        <v>1257</v>
      </c>
      <c r="B15" s="122" t="s">
        <v>1258</v>
      </c>
      <c r="C15" s="34">
        <v>4</v>
      </c>
    </row>
    <row r="16" spans="1:3" ht="15">
      <c r="A16" s="123" t="s">
        <v>1257</v>
      </c>
      <c r="B16" s="122" t="s">
        <v>1259</v>
      </c>
      <c r="C16" s="34">
        <v>9</v>
      </c>
    </row>
    <row r="17" spans="1:3" ht="15">
      <c r="A17" s="123" t="s">
        <v>1258</v>
      </c>
      <c r="B17" s="122" t="s">
        <v>1255</v>
      </c>
      <c r="C17" s="34">
        <v>6</v>
      </c>
    </row>
    <row r="18" spans="1:3" ht="15">
      <c r="A18" s="123" t="s">
        <v>1258</v>
      </c>
      <c r="B18" s="122" t="s">
        <v>1256</v>
      </c>
      <c r="C18" s="34">
        <v>14</v>
      </c>
    </row>
    <row r="19" spans="1:3" ht="15">
      <c r="A19" s="123" t="s">
        <v>1258</v>
      </c>
      <c r="B19" s="122" t="s">
        <v>1257</v>
      </c>
      <c r="C19" s="34">
        <v>19</v>
      </c>
    </row>
    <row r="20" spans="1:3" ht="15">
      <c r="A20" s="123" t="s">
        <v>1258</v>
      </c>
      <c r="B20" s="122" t="s">
        <v>1258</v>
      </c>
      <c r="C20" s="34">
        <v>137</v>
      </c>
    </row>
    <row r="21" spans="1:3" ht="15">
      <c r="A21" s="123" t="s">
        <v>1258</v>
      </c>
      <c r="B21" s="122" t="s">
        <v>1259</v>
      </c>
      <c r="C21" s="34">
        <v>2</v>
      </c>
    </row>
    <row r="22" spans="1:3" ht="15">
      <c r="A22" s="123" t="s">
        <v>1259</v>
      </c>
      <c r="B22" s="122" t="s">
        <v>1255</v>
      </c>
      <c r="C22" s="34">
        <v>10</v>
      </c>
    </row>
    <row r="23" spans="1:3" ht="15">
      <c r="A23" s="123" t="s">
        <v>1259</v>
      </c>
      <c r="B23" s="122" t="s">
        <v>1256</v>
      </c>
      <c r="C23" s="34">
        <v>7</v>
      </c>
    </row>
    <row r="24" spans="1:3" ht="15">
      <c r="A24" s="123" t="s">
        <v>1259</v>
      </c>
      <c r="B24" s="122" t="s">
        <v>1257</v>
      </c>
      <c r="C24" s="34">
        <v>4</v>
      </c>
    </row>
    <row r="25" spans="1:3" ht="15">
      <c r="A25" s="123" t="s">
        <v>1259</v>
      </c>
      <c r="B25" s="122" t="s">
        <v>1258</v>
      </c>
      <c r="C25" s="34">
        <v>4</v>
      </c>
    </row>
    <row r="26" spans="1:3" ht="15">
      <c r="A26" s="123" t="s">
        <v>1259</v>
      </c>
      <c r="B26" s="122" t="s">
        <v>1259</v>
      </c>
      <c r="C26" s="34">
        <v>16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B3F62-CF7A-412B-8160-E332D3BA1F21}">
  <dimension ref="A1:G194"/>
  <sheetViews>
    <sheetView tabSelected="1" workbookViewId="0" topLeftCell="A1">
      <selection activeCell="A57" sqref="A57"/>
    </sheetView>
  </sheetViews>
  <sheetFormatPr defaultColWidth="9.140625" defaultRowHeight="15"/>
  <cols>
    <col min="1" max="1" width="13.28125" style="0"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1276</v>
      </c>
      <c r="B1" s="13" t="s">
        <v>1393</v>
      </c>
      <c r="C1" s="13" t="s">
        <v>1394</v>
      </c>
      <c r="D1" s="13" t="s">
        <v>144</v>
      </c>
      <c r="E1" s="13" t="s">
        <v>1396</v>
      </c>
      <c r="F1" s="13" t="s">
        <v>1397</v>
      </c>
      <c r="G1" s="13" t="s">
        <v>1398</v>
      </c>
    </row>
    <row r="2" spans="1:7" ht="15">
      <c r="A2" s="80" t="s">
        <v>1277</v>
      </c>
      <c r="B2" s="80">
        <v>27</v>
      </c>
      <c r="C2" s="118">
        <v>0.02165196471531676</v>
      </c>
      <c r="D2" s="80" t="s">
        <v>1395</v>
      </c>
      <c r="E2" s="80"/>
      <c r="F2" s="80"/>
      <c r="G2" s="80"/>
    </row>
    <row r="3" spans="1:7" ht="15">
      <c r="A3" s="80" t="s">
        <v>1278</v>
      </c>
      <c r="B3" s="80">
        <v>20</v>
      </c>
      <c r="C3" s="118">
        <v>0.01603849238171612</v>
      </c>
      <c r="D3" s="80" t="s">
        <v>1395</v>
      </c>
      <c r="E3" s="80"/>
      <c r="F3" s="80"/>
      <c r="G3" s="80"/>
    </row>
    <row r="4" spans="1:7" ht="15">
      <c r="A4" s="80" t="s">
        <v>1279</v>
      </c>
      <c r="B4" s="80">
        <v>0</v>
      </c>
      <c r="C4" s="118">
        <v>0</v>
      </c>
      <c r="D4" s="80" t="s">
        <v>1395</v>
      </c>
      <c r="E4" s="80"/>
      <c r="F4" s="80"/>
      <c r="G4" s="80"/>
    </row>
    <row r="5" spans="1:7" ht="15">
      <c r="A5" s="80" t="s">
        <v>1280</v>
      </c>
      <c r="B5" s="80">
        <v>1200</v>
      </c>
      <c r="C5" s="118">
        <v>0.9623095429029671</v>
      </c>
      <c r="D5" s="80" t="s">
        <v>1395</v>
      </c>
      <c r="E5" s="80"/>
      <c r="F5" s="80"/>
      <c r="G5" s="80"/>
    </row>
    <row r="6" spans="1:7" ht="15">
      <c r="A6" s="80" t="s">
        <v>1281</v>
      </c>
      <c r="B6" s="80">
        <v>1247</v>
      </c>
      <c r="C6" s="118">
        <v>1</v>
      </c>
      <c r="D6" s="80" t="s">
        <v>1395</v>
      </c>
      <c r="E6" s="80"/>
      <c r="F6" s="80"/>
      <c r="G6" s="80"/>
    </row>
    <row r="7" spans="1:7" ht="15">
      <c r="A7" s="114" t="s">
        <v>1282</v>
      </c>
      <c r="B7" s="80">
        <v>9</v>
      </c>
      <c r="C7" s="118">
        <v>0.010253862729541619</v>
      </c>
      <c r="D7" s="80" t="s">
        <v>1395</v>
      </c>
      <c r="E7" s="80" t="b">
        <v>0</v>
      </c>
      <c r="F7" s="80" t="b">
        <v>0</v>
      </c>
      <c r="G7" s="80" t="b">
        <v>0</v>
      </c>
    </row>
    <row r="8" spans="1:7" ht="15">
      <c r="A8" s="114" t="s">
        <v>1283</v>
      </c>
      <c r="B8" s="80">
        <v>8</v>
      </c>
      <c r="C8" s="118">
        <v>0.009661638487893578</v>
      </c>
      <c r="D8" s="80" t="s">
        <v>1395</v>
      </c>
      <c r="E8" s="80" t="b">
        <v>0</v>
      </c>
      <c r="F8" s="80" t="b">
        <v>0</v>
      </c>
      <c r="G8" s="80" t="b">
        <v>0</v>
      </c>
    </row>
    <row r="9" spans="1:7" ht="15">
      <c r="A9" s="114" t="s">
        <v>1284</v>
      </c>
      <c r="B9" s="80">
        <v>7</v>
      </c>
      <c r="C9" s="118">
        <v>0.009006560478102981</v>
      </c>
      <c r="D9" s="80" t="s">
        <v>1395</v>
      </c>
      <c r="E9" s="80" t="b">
        <v>0</v>
      </c>
      <c r="F9" s="80" t="b">
        <v>0</v>
      </c>
      <c r="G9" s="80" t="b">
        <v>0</v>
      </c>
    </row>
    <row r="10" spans="1:7" ht="15">
      <c r="A10" s="114" t="s">
        <v>1285</v>
      </c>
      <c r="B10" s="80">
        <v>6</v>
      </c>
      <c r="C10" s="118">
        <v>0.007719908981231127</v>
      </c>
      <c r="D10" s="80" t="s">
        <v>1395</v>
      </c>
      <c r="E10" s="80" t="b">
        <v>0</v>
      </c>
      <c r="F10" s="80" t="b">
        <v>0</v>
      </c>
      <c r="G10" s="80" t="b">
        <v>0</v>
      </c>
    </row>
    <row r="11" spans="1:7" ht="15">
      <c r="A11" s="114" t="s">
        <v>1286</v>
      </c>
      <c r="B11" s="80">
        <v>6</v>
      </c>
      <c r="C11" s="118">
        <v>0.01109576691556836</v>
      </c>
      <c r="D11" s="80" t="s">
        <v>1395</v>
      </c>
      <c r="E11" s="80" t="b">
        <v>0</v>
      </c>
      <c r="F11" s="80" t="b">
        <v>0</v>
      </c>
      <c r="G11" s="80" t="b">
        <v>0</v>
      </c>
    </row>
    <row r="12" spans="1:7" ht="15">
      <c r="A12" s="114" t="s">
        <v>1287</v>
      </c>
      <c r="B12" s="80">
        <v>5</v>
      </c>
      <c r="C12" s="118">
        <v>0.006900128038885363</v>
      </c>
      <c r="D12" s="80" t="s">
        <v>1395</v>
      </c>
      <c r="E12" s="80" t="b">
        <v>0</v>
      </c>
      <c r="F12" s="80" t="b">
        <v>0</v>
      </c>
      <c r="G12" s="80" t="b">
        <v>0</v>
      </c>
    </row>
    <row r="13" spans="1:7" ht="15">
      <c r="A13" s="114" t="s">
        <v>1288</v>
      </c>
      <c r="B13" s="80">
        <v>5</v>
      </c>
      <c r="C13" s="118">
        <v>0.006900128038885363</v>
      </c>
      <c r="D13" s="80" t="s">
        <v>1395</v>
      </c>
      <c r="E13" s="80" t="b">
        <v>0</v>
      </c>
      <c r="F13" s="80" t="b">
        <v>0</v>
      </c>
      <c r="G13" s="80" t="b">
        <v>0</v>
      </c>
    </row>
    <row r="14" spans="1:7" ht="15">
      <c r="A14" s="114" t="s">
        <v>1289</v>
      </c>
      <c r="B14" s="80">
        <v>5</v>
      </c>
      <c r="C14" s="118">
        <v>0.006900128038885363</v>
      </c>
      <c r="D14" s="80" t="s">
        <v>1395</v>
      </c>
      <c r="E14" s="80" t="b">
        <v>0</v>
      </c>
      <c r="F14" s="80" t="b">
        <v>0</v>
      </c>
      <c r="G14" s="80" t="b">
        <v>0</v>
      </c>
    </row>
    <row r="15" spans="1:7" ht="15">
      <c r="A15" s="114" t="s">
        <v>1290</v>
      </c>
      <c r="B15" s="80">
        <v>5</v>
      </c>
      <c r="C15" s="118">
        <v>0.006900128038885363</v>
      </c>
      <c r="D15" s="80" t="s">
        <v>1395</v>
      </c>
      <c r="E15" s="80" t="b">
        <v>0</v>
      </c>
      <c r="F15" s="80" t="b">
        <v>0</v>
      </c>
      <c r="G15" s="80" t="b">
        <v>0</v>
      </c>
    </row>
    <row r="16" spans="1:7" ht="15">
      <c r="A16" s="114" t="s">
        <v>1291</v>
      </c>
      <c r="B16" s="80">
        <v>5</v>
      </c>
      <c r="C16" s="118">
        <v>0.006900128038885363</v>
      </c>
      <c r="D16" s="80" t="s">
        <v>1395</v>
      </c>
      <c r="E16" s="80" t="b">
        <v>0</v>
      </c>
      <c r="F16" s="80" t="b">
        <v>0</v>
      </c>
      <c r="G16" s="80" t="b">
        <v>0</v>
      </c>
    </row>
    <row r="17" spans="1:7" ht="15">
      <c r="A17" s="114" t="s">
        <v>1292</v>
      </c>
      <c r="B17" s="80">
        <v>5</v>
      </c>
      <c r="C17" s="118">
        <v>0.006900128038885363</v>
      </c>
      <c r="D17" s="80" t="s">
        <v>1395</v>
      </c>
      <c r="E17" s="80" t="b">
        <v>0</v>
      </c>
      <c r="F17" s="80" t="b">
        <v>0</v>
      </c>
      <c r="G17" s="80" t="b">
        <v>0</v>
      </c>
    </row>
    <row r="18" spans="1:7" ht="15">
      <c r="A18" s="114" t="s">
        <v>1293</v>
      </c>
      <c r="B18" s="80">
        <v>5</v>
      </c>
      <c r="C18" s="118">
        <v>0.006900128038885363</v>
      </c>
      <c r="D18" s="80" t="s">
        <v>1395</v>
      </c>
      <c r="E18" s="80" t="b">
        <v>0</v>
      </c>
      <c r="F18" s="80" t="b">
        <v>0</v>
      </c>
      <c r="G18" s="80" t="b">
        <v>0</v>
      </c>
    </row>
    <row r="19" spans="1:7" ht="15">
      <c r="A19" s="114" t="s">
        <v>1294</v>
      </c>
      <c r="B19" s="80">
        <v>5</v>
      </c>
      <c r="C19" s="118">
        <v>0.006900128038885363</v>
      </c>
      <c r="D19" s="80" t="s">
        <v>1395</v>
      </c>
      <c r="E19" s="80" t="b">
        <v>0</v>
      </c>
      <c r="F19" s="80" t="b">
        <v>0</v>
      </c>
      <c r="G19" s="80" t="b">
        <v>0</v>
      </c>
    </row>
    <row r="20" spans="1:7" ht="15">
      <c r="A20" s="114" t="s">
        <v>1295</v>
      </c>
      <c r="B20" s="80">
        <v>4</v>
      </c>
      <c r="C20" s="118">
        <v>0.00739717794371224</v>
      </c>
      <c r="D20" s="80" t="s">
        <v>1395</v>
      </c>
      <c r="E20" s="80" t="b">
        <v>0</v>
      </c>
      <c r="F20" s="80" t="b">
        <v>0</v>
      </c>
      <c r="G20" s="80" t="b">
        <v>0</v>
      </c>
    </row>
    <row r="21" spans="1:7" ht="15">
      <c r="A21" s="114" t="s">
        <v>1296</v>
      </c>
      <c r="B21" s="80">
        <v>4</v>
      </c>
      <c r="C21" s="118">
        <v>0.005977225133976479</v>
      </c>
      <c r="D21" s="80" t="s">
        <v>1395</v>
      </c>
      <c r="E21" s="80" t="b">
        <v>0</v>
      </c>
      <c r="F21" s="80" t="b">
        <v>0</v>
      </c>
      <c r="G21" s="80" t="b">
        <v>0</v>
      </c>
    </row>
    <row r="22" spans="1:7" ht="15">
      <c r="A22" s="114" t="s">
        <v>1297</v>
      </c>
      <c r="B22" s="80">
        <v>4</v>
      </c>
      <c r="C22" s="118">
        <v>0.005977225133976479</v>
      </c>
      <c r="D22" s="80" t="s">
        <v>1395</v>
      </c>
      <c r="E22" s="80" t="b">
        <v>0</v>
      </c>
      <c r="F22" s="80" t="b">
        <v>0</v>
      </c>
      <c r="G22" s="80" t="b">
        <v>0</v>
      </c>
    </row>
    <row r="23" spans="1:7" ht="15">
      <c r="A23" s="114" t="s">
        <v>1298</v>
      </c>
      <c r="B23" s="80">
        <v>4</v>
      </c>
      <c r="C23" s="118">
        <v>0.005977225133976479</v>
      </c>
      <c r="D23" s="80" t="s">
        <v>1395</v>
      </c>
      <c r="E23" s="80" t="b">
        <v>0</v>
      </c>
      <c r="F23" s="80" t="b">
        <v>0</v>
      </c>
      <c r="G23" s="80" t="b">
        <v>0</v>
      </c>
    </row>
    <row r="24" spans="1:7" ht="15">
      <c r="A24" s="114" t="s">
        <v>1299</v>
      </c>
      <c r="B24" s="80">
        <v>4</v>
      </c>
      <c r="C24" s="118">
        <v>0.005977225133976479</v>
      </c>
      <c r="D24" s="80" t="s">
        <v>1395</v>
      </c>
      <c r="E24" s="80" t="b">
        <v>0</v>
      </c>
      <c r="F24" s="80" t="b">
        <v>0</v>
      </c>
      <c r="G24" s="80" t="b">
        <v>0</v>
      </c>
    </row>
    <row r="25" spans="1:7" ht="15">
      <c r="A25" s="114" t="s">
        <v>1300</v>
      </c>
      <c r="B25" s="80">
        <v>4</v>
      </c>
      <c r="C25" s="118">
        <v>0.006566558797223178</v>
      </c>
      <c r="D25" s="80" t="s">
        <v>1395</v>
      </c>
      <c r="E25" s="80" t="b">
        <v>0</v>
      </c>
      <c r="F25" s="80" t="b">
        <v>0</v>
      </c>
      <c r="G25" s="80" t="b">
        <v>0</v>
      </c>
    </row>
    <row r="26" spans="1:7" ht="15">
      <c r="A26" s="114" t="s">
        <v>1301</v>
      </c>
      <c r="B26" s="80">
        <v>4</v>
      </c>
      <c r="C26" s="118">
        <v>0.00739717794371224</v>
      </c>
      <c r="D26" s="80" t="s">
        <v>1395</v>
      </c>
      <c r="E26" s="80" t="b">
        <v>0</v>
      </c>
      <c r="F26" s="80" t="b">
        <v>0</v>
      </c>
      <c r="G26" s="80" t="b">
        <v>0</v>
      </c>
    </row>
    <row r="27" spans="1:7" ht="15">
      <c r="A27" s="114" t="s">
        <v>1302</v>
      </c>
      <c r="B27" s="80">
        <v>4</v>
      </c>
      <c r="C27" s="118">
        <v>0.00739717794371224</v>
      </c>
      <c r="D27" s="80" t="s">
        <v>1395</v>
      </c>
      <c r="E27" s="80" t="b">
        <v>0</v>
      </c>
      <c r="F27" s="80" t="b">
        <v>0</v>
      </c>
      <c r="G27" s="80" t="b">
        <v>0</v>
      </c>
    </row>
    <row r="28" spans="1:7" ht="15">
      <c r="A28" s="114" t="s">
        <v>1303</v>
      </c>
      <c r="B28" s="80">
        <v>4</v>
      </c>
      <c r="C28" s="118">
        <v>0.005977225133976479</v>
      </c>
      <c r="D28" s="80" t="s">
        <v>1395</v>
      </c>
      <c r="E28" s="80" t="b">
        <v>0</v>
      </c>
      <c r="F28" s="80" t="b">
        <v>0</v>
      </c>
      <c r="G28" s="80" t="b">
        <v>0</v>
      </c>
    </row>
    <row r="29" spans="1:7" ht="15">
      <c r="A29" s="114" t="s">
        <v>1304</v>
      </c>
      <c r="B29" s="80">
        <v>4</v>
      </c>
      <c r="C29" s="118">
        <v>0.005977225133976479</v>
      </c>
      <c r="D29" s="80" t="s">
        <v>1395</v>
      </c>
      <c r="E29" s="80" t="b">
        <v>0</v>
      </c>
      <c r="F29" s="80" t="b">
        <v>0</v>
      </c>
      <c r="G29" s="80" t="b">
        <v>0</v>
      </c>
    </row>
    <row r="30" spans="1:7" ht="15">
      <c r="A30" s="114" t="s">
        <v>1305</v>
      </c>
      <c r="B30" s="80">
        <v>3</v>
      </c>
      <c r="C30" s="118">
        <v>0.004924919097917384</v>
      </c>
      <c r="D30" s="80" t="s">
        <v>1395</v>
      </c>
      <c r="E30" s="80" t="b">
        <v>0</v>
      </c>
      <c r="F30" s="80" t="b">
        <v>0</v>
      </c>
      <c r="G30" s="80" t="b">
        <v>0</v>
      </c>
    </row>
    <row r="31" spans="1:7" ht="15">
      <c r="A31" s="114" t="s">
        <v>1306</v>
      </c>
      <c r="B31" s="80">
        <v>3</v>
      </c>
      <c r="C31" s="118">
        <v>0.004924919097917384</v>
      </c>
      <c r="D31" s="80" t="s">
        <v>1395</v>
      </c>
      <c r="E31" s="80" t="b">
        <v>0</v>
      </c>
      <c r="F31" s="80" t="b">
        <v>0</v>
      </c>
      <c r="G31" s="80" t="b">
        <v>0</v>
      </c>
    </row>
    <row r="32" spans="1:7" ht="15">
      <c r="A32" s="114" t="s">
        <v>1307</v>
      </c>
      <c r="B32" s="80">
        <v>3</v>
      </c>
      <c r="C32" s="118">
        <v>0.004924919097917384</v>
      </c>
      <c r="D32" s="80" t="s">
        <v>1395</v>
      </c>
      <c r="E32" s="80" t="b">
        <v>0</v>
      </c>
      <c r="F32" s="80" t="b">
        <v>0</v>
      </c>
      <c r="G32" s="80" t="b">
        <v>0</v>
      </c>
    </row>
    <row r="33" spans="1:7" ht="15">
      <c r="A33" s="114" t="s">
        <v>1308</v>
      </c>
      <c r="B33" s="80">
        <v>3</v>
      </c>
      <c r="C33" s="118">
        <v>0.004924919097917384</v>
      </c>
      <c r="D33" s="80" t="s">
        <v>1395</v>
      </c>
      <c r="E33" s="80" t="b">
        <v>0</v>
      </c>
      <c r="F33" s="80" t="b">
        <v>0</v>
      </c>
      <c r="G33" s="80" t="b">
        <v>0</v>
      </c>
    </row>
    <row r="34" spans="1:7" ht="15">
      <c r="A34" s="114" t="s">
        <v>1309</v>
      </c>
      <c r="B34" s="80">
        <v>3</v>
      </c>
      <c r="C34" s="118">
        <v>0.004924919097917384</v>
      </c>
      <c r="D34" s="80" t="s">
        <v>1395</v>
      </c>
      <c r="E34" s="80" t="b">
        <v>0</v>
      </c>
      <c r="F34" s="80" t="b">
        <v>0</v>
      </c>
      <c r="G34" s="80" t="b">
        <v>0</v>
      </c>
    </row>
    <row r="35" spans="1:7" ht="15">
      <c r="A35" s="114" t="s">
        <v>1310</v>
      </c>
      <c r="B35" s="80">
        <v>3</v>
      </c>
      <c r="C35" s="118">
        <v>0.004924919097917384</v>
      </c>
      <c r="D35" s="80" t="s">
        <v>1395</v>
      </c>
      <c r="E35" s="80" t="b">
        <v>0</v>
      </c>
      <c r="F35" s="80" t="b">
        <v>0</v>
      </c>
      <c r="G35" s="80" t="b">
        <v>0</v>
      </c>
    </row>
    <row r="36" spans="1:7" ht="15">
      <c r="A36" s="114" t="s">
        <v>1311</v>
      </c>
      <c r="B36" s="80">
        <v>3</v>
      </c>
      <c r="C36" s="118">
        <v>0.004924919097917384</v>
      </c>
      <c r="D36" s="80" t="s">
        <v>1395</v>
      </c>
      <c r="E36" s="80" t="b">
        <v>0</v>
      </c>
      <c r="F36" s="80" t="b">
        <v>0</v>
      </c>
      <c r="G36" s="80" t="b">
        <v>0</v>
      </c>
    </row>
    <row r="37" spans="1:7" ht="15">
      <c r="A37" s="114" t="s">
        <v>1312</v>
      </c>
      <c r="B37" s="80">
        <v>3</v>
      </c>
      <c r="C37" s="118">
        <v>0.004924919097917384</v>
      </c>
      <c r="D37" s="80" t="s">
        <v>1395</v>
      </c>
      <c r="E37" s="80" t="b">
        <v>0</v>
      </c>
      <c r="F37" s="80" t="b">
        <v>0</v>
      </c>
      <c r="G37" s="80" t="b">
        <v>0</v>
      </c>
    </row>
    <row r="38" spans="1:7" ht="15">
      <c r="A38" s="114" t="s">
        <v>1313</v>
      </c>
      <c r="B38" s="80">
        <v>3</v>
      </c>
      <c r="C38" s="118">
        <v>0.004924919097917384</v>
      </c>
      <c r="D38" s="80" t="s">
        <v>1395</v>
      </c>
      <c r="E38" s="80" t="b">
        <v>0</v>
      </c>
      <c r="F38" s="80" t="b">
        <v>1</v>
      </c>
      <c r="G38" s="80" t="b">
        <v>0</v>
      </c>
    </row>
    <row r="39" spans="1:7" ht="15">
      <c r="A39" s="114" t="s">
        <v>1314</v>
      </c>
      <c r="B39" s="80">
        <v>3</v>
      </c>
      <c r="C39" s="118">
        <v>0.00554788345778418</v>
      </c>
      <c r="D39" s="80" t="s">
        <v>1395</v>
      </c>
      <c r="E39" s="80" t="b">
        <v>0</v>
      </c>
      <c r="F39" s="80" t="b">
        <v>0</v>
      </c>
      <c r="G39" s="80" t="b">
        <v>0</v>
      </c>
    </row>
    <row r="40" spans="1:7" ht="15">
      <c r="A40" s="114" t="s">
        <v>1315</v>
      </c>
      <c r="B40" s="80">
        <v>3</v>
      </c>
      <c r="C40" s="118">
        <v>0.00554788345778418</v>
      </c>
      <c r="D40" s="80" t="s">
        <v>1395</v>
      </c>
      <c r="E40" s="80" t="b">
        <v>0</v>
      </c>
      <c r="F40" s="80" t="b">
        <v>0</v>
      </c>
      <c r="G40" s="80" t="b">
        <v>0</v>
      </c>
    </row>
    <row r="41" spans="1:7" ht="15">
      <c r="A41" s="114" t="s">
        <v>1316</v>
      </c>
      <c r="B41" s="80">
        <v>3</v>
      </c>
      <c r="C41" s="118">
        <v>0.004924919097917384</v>
      </c>
      <c r="D41" s="80" t="s">
        <v>1395</v>
      </c>
      <c r="E41" s="80" t="b">
        <v>0</v>
      </c>
      <c r="F41" s="80" t="b">
        <v>0</v>
      </c>
      <c r="G41" s="80" t="b">
        <v>0</v>
      </c>
    </row>
    <row r="42" spans="1:7" ht="15">
      <c r="A42" s="114" t="s">
        <v>1317</v>
      </c>
      <c r="B42" s="80">
        <v>3</v>
      </c>
      <c r="C42" s="118">
        <v>0.004924919097917384</v>
      </c>
      <c r="D42" s="80" t="s">
        <v>1395</v>
      </c>
      <c r="E42" s="80" t="b">
        <v>0</v>
      </c>
      <c r="F42" s="80" t="b">
        <v>0</v>
      </c>
      <c r="G42" s="80" t="b">
        <v>0</v>
      </c>
    </row>
    <row r="43" spans="1:7" ht="15">
      <c r="A43" s="114" t="s">
        <v>1318</v>
      </c>
      <c r="B43" s="80">
        <v>3</v>
      </c>
      <c r="C43" s="118">
        <v>0.004924919097917384</v>
      </c>
      <c r="D43" s="80" t="s">
        <v>1395</v>
      </c>
      <c r="E43" s="80" t="b">
        <v>0</v>
      </c>
      <c r="F43" s="80" t="b">
        <v>0</v>
      </c>
      <c r="G43" s="80" t="b">
        <v>0</v>
      </c>
    </row>
    <row r="44" spans="1:7" ht="15">
      <c r="A44" s="114" t="s">
        <v>1319</v>
      </c>
      <c r="B44" s="80">
        <v>3</v>
      </c>
      <c r="C44" s="118">
        <v>0.004924919097917384</v>
      </c>
      <c r="D44" s="80" t="s">
        <v>1395</v>
      </c>
      <c r="E44" s="80" t="b">
        <v>0</v>
      </c>
      <c r="F44" s="80" t="b">
        <v>0</v>
      </c>
      <c r="G44" s="80" t="b">
        <v>0</v>
      </c>
    </row>
    <row r="45" spans="1:7" ht="15">
      <c r="A45" s="114" t="s">
        <v>1320</v>
      </c>
      <c r="B45" s="80">
        <v>3</v>
      </c>
      <c r="C45" s="118">
        <v>0.004924919097917384</v>
      </c>
      <c r="D45" s="80" t="s">
        <v>1395</v>
      </c>
      <c r="E45" s="80" t="b">
        <v>0</v>
      </c>
      <c r="F45" s="80" t="b">
        <v>0</v>
      </c>
      <c r="G45" s="80" t="b">
        <v>0</v>
      </c>
    </row>
    <row r="46" spans="1:7" ht="15">
      <c r="A46" s="114" t="s">
        <v>1321</v>
      </c>
      <c r="B46" s="80">
        <v>3</v>
      </c>
      <c r="C46" s="118">
        <v>0.004924919097917384</v>
      </c>
      <c r="D46" s="80" t="s">
        <v>1395</v>
      </c>
      <c r="E46" s="80" t="b">
        <v>0</v>
      </c>
      <c r="F46" s="80" t="b">
        <v>0</v>
      </c>
      <c r="G46" s="80" t="b">
        <v>0</v>
      </c>
    </row>
    <row r="47" spans="1:7" ht="15">
      <c r="A47" s="114" t="s">
        <v>1322</v>
      </c>
      <c r="B47" s="80">
        <v>3</v>
      </c>
      <c r="C47" s="118">
        <v>0.004924919097917384</v>
      </c>
      <c r="D47" s="80" t="s">
        <v>1395</v>
      </c>
      <c r="E47" s="80" t="b">
        <v>0</v>
      </c>
      <c r="F47" s="80" t="b">
        <v>0</v>
      </c>
      <c r="G47" s="80" t="b">
        <v>0</v>
      </c>
    </row>
    <row r="48" spans="1:7" ht="15">
      <c r="A48" s="114" t="s">
        <v>1323</v>
      </c>
      <c r="B48" s="80">
        <v>3</v>
      </c>
      <c r="C48" s="118">
        <v>0.004924919097917384</v>
      </c>
      <c r="D48" s="80" t="s">
        <v>1395</v>
      </c>
      <c r="E48" s="80" t="b">
        <v>0</v>
      </c>
      <c r="F48" s="80" t="b">
        <v>0</v>
      </c>
      <c r="G48" s="80" t="b">
        <v>0</v>
      </c>
    </row>
    <row r="49" spans="1:7" ht="15">
      <c r="A49" s="114" t="s">
        <v>1324</v>
      </c>
      <c r="B49" s="80">
        <v>3</v>
      </c>
      <c r="C49" s="118">
        <v>0.004924919097917384</v>
      </c>
      <c r="D49" s="80" t="s">
        <v>1395</v>
      </c>
      <c r="E49" s="80" t="b">
        <v>0</v>
      </c>
      <c r="F49" s="80" t="b">
        <v>0</v>
      </c>
      <c r="G49" s="80" t="b">
        <v>0</v>
      </c>
    </row>
    <row r="50" spans="1:7" ht="15">
      <c r="A50" s="114" t="s">
        <v>1325</v>
      </c>
      <c r="B50" s="80">
        <v>3</v>
      </c>
      <c r="C50" s="118">
        <v>0.00554788345778418</v>
      </c>
      <c r="D50" s="80" t="s">
        <v>1395</v>
      </c>
      <c r="E50" s="80" t="b">
        <v>0</v>
      </c>
      <c r="F50" s="80" t="b">
        <v>0</v>
      </c>
      <c r="G50" s="80" t="b">
        <v>0</v>
      </c>
    </row>
    <row r="51" spans="1:7" ht="15">
      <c r="A51" s="114" t="s">
        <v>1326</v>
      </c>
      <c r="B51" s="80">
        <v>2</v>
      </c>
      <c r="C51" s="118">
        <v>0.00369858897185612</v>
      </c>
      <c r="D51" s="80" t="s">
        <v>1395</v>
      </c>
      <c r="E51" s="80" t="b">
        <v>0</v>
      </c>
      <c r="F51" s="80" t="b">
        <v>0</v>
      </c>
      <c r="G51" s="80" t="b">
        <v>0</v>
      </c>
    </row>
    <row r="52" spans="1:7" ht="15">
      <c r="A52" s="114" t="s">
        <v>1327</v>
      </c>
      <c r="B52" s="80">
        <v>2</v>
      </c>
      <c r="C52" s="118">
        <v>0.00369858897185612</v>
      </c>
      <c r="D52" s="80" t="s">
        <v>1395</v>
      </c>
      <c r="E52" s="80" t="b">
        <v>0</v>
      </c>
      <c r="F52" s="80" t="b">
        <v>0</v>
      </c>
      <c r="G52" s="80" t="b">
        <v>0</v>
      </c>
    </row>
    <row r="53" spans="1:7" ht="15">
      <c r="A53" s="114" t="s">
        <v>1328</v>
      </c>
      <c r="B53" s="80">
        <v>2</v>
      </c>
      <c r="C53" s="118">
        <v>0.00369858897185612</v>
      </c>
      <c r="D53" s="80" t="s">
        <v>1395</v>
      </c>
      <c r="E53" s="80" t="b">
        <v>1</v>
      </c>
      <c r="F53" s="80" t="b">
        <v>0</v>
      </c>
      <c r="G53" s="80" t="b">
        <v>0</v>
      </c>
    </row>
    <row r="54" spans="1:7" ht="15">
      <c r="A54" s="114" t="s">
        <v>1329</v>
      </c>
      <c r="B54" s="80">
        <v>2</v>
      </c>
      <c r="C54" s="118">
        <v>0.00369858897185612</v>
      </c>
      <c r="D54" s="80" t="s">
        <v>1395</v>
      </c>
      <c r="E54" s="80" t="b">
        <v>0</v>
      </c>
      <c r="F54" s="80" t="b">
        <v>0</v>
      </c>
      <c r="G54" s="80" t="b">
        <v>0</v>
      </c>
    </row>
    <row r="55" spans="1:7" ht="15">
      <c r="A55" s="114" t="s">
        <v>1330</v>
      </c>
      <c r="B55" s="80">
        <v>2</v>
      </c>
      <c r="C55" s="118">
        <v>0.00369858897185612</v>
      </c>
      <c r="D55" s="80" t="s">
        <v>1395</v>
      </c>
      <c r="E55" s="80" t="b">
        <v>0</v>
      </c>
      <c r="F55" s="80" t="b">
        <v>0</v>
      </c>
      <c r="G55" s="80" t="b">
        <v>0</v>
      </c>
    </row>
    <row r="56" spans="1:7" ht="15">
      <c r="A56" s="114" t="s">
        <v>1331</v>
      </c>
      <c r="B56" s="80">
        <v>2</v>
      </c>
      <c r="C56" s="118">
        <v>0.00369858897185612</v>
      </c>
      <c r="D56" s="80" t="s">
        <v>1395</v>
      </c>
      <c r="E56" s="80" t="b">
        <v>0</v>
      </c>
      <c r="F56" s="80" t="b">
        <v>0</v>
      </c>
      <c r="G56" s="80" t="b">
        <v>0</v>
      </c>
    </row>
    <row r="57" spans="1:7" ht="15">
      <c r="A57" s="114" t="s">
        <v>1332</v>
      </c>
      <c r="B57" s="80">
        <v>2</v>
      </c>
      <c r="C57" s="118">
        <v>0.00369858897185612</v>
      </c>
      <c r="D57" s="80" t="s">
        <v>1395</v>
      </c>
      <c r="E57" s="80" t="b">
        <v>0</v>
      </c>
      <c r="F57" s="80" t="b">
        <v>1</v>
      </c>
      <c r="G57" s="80" t="b">
        <v>0</v>
      </c>
    </row>
    <row r="58" spans="1:7" ht="15">
      <c r="A58" s="114" t="s">
        <v>1333</v>
      </c>
      <c r="B58" s="80">
        <v>2</v>
      </c>
      <c r="C58" s="118">
        <v>0.00369858897185612</v>
      </c>
      <c r="D58" s="80" t="s">
        <v>1395</v>
      </c>
      <c r="E58" s="80" t="b">
        <v>0</v>
      </c>
      <c r="F58" s="80" t="b">
        <v>0</v>
      </c>
      <c r="G58" s="80" t="b">
        <v>0</v>
      </c>
    </row>
    <row r="59" spans="1:7" ht="15">
      <c r="A59" s="114" t="s">
        <v>1334</v>
      </c>
      <c r="B59" s="80">
        <v>2</v>
      </c>
      <c r="C59" s="118">
        <v>0.00369858897185612</v>
      </c>
      <c r="D59" s="80" t="s">
        <v>1395</v>
      </c>
      <c r="E59" s="80" t="b">
        <v>0</v>
      </c>
      <c r="F59" s="80" t="b">
        <v>0</v>
      </c>
      <c r="G59" s="80" t="b">
        <v>0</v>
      </c>
    </row>
    <row r="60" spans="1:7" ht="15">
      <c r="A60" s="114" t="s">
        <v>1335</v>
      </c>
      <c r="B60" s="80">
        <v>2</v>
      </c>
      <c r="C60" s="118">
        <v>0.00369858897185612</v>
      </c>
      <c r="D60" s="80" t="s">
        <v>1395</v>
      </c>
      <c r="E60" s="80" t="b">
        <v>0</v>
      </c>
      <c r="F60" s="80" t="b">
        <v>0</v>
      </c>
      <c r="G60" s="80" t="b">
        <v>0</v>
      </c>
    </row>
    <row r="61" spans="1:7" ht="15">
      <c r="A61" s="114" t="s">
        <v>1336</v>
      </c>
      <c r="B61" s="80">
        <v>2</v>
      </c>
      <c r="C61" s="118">
        <v>0.00369858897185612</v>
      </c>
      <c r="D61" s="80" t="s">
        <v>1395</v>
      </c>
      <c r="E61" s="80" t="b">
        <v>0</v>
      </c>
      <c r="F61" s="80" t="b">
        <v>0</v>
      </c>
      <c r="G61" s="80" t="b">
        <v>0</v>
      </c>
    </row>
    <row r="62" spans="1:7" ht="15">
      <c r="A62" s="114" t="s">
        <v>1337</v>
      </c>
      <c r="B62" s="80">
        <v>2</v>
      </c>
      <c r="C62" s="118">
        <v>0.00369858897185612</v>
      </c>
      <c r="D62" s="80" t="s">
        <v>1395</v>
      </c>
      <c r="E62" s="80" t="b">
        <v>0</v>
      </c>
      <c r="F62" s="80" t="b">
        <v>0</v>
      </c>
      <c r="G62" s="80" t="b">
        <v>0</v>
      </c>
    </row>
    <row r="63" spans="1:7" ht="15">
      <c r="A63" s="114" t="s">
        <v>1338</v>
      </c>
      <c r="B63" s="80">
        <v>2</v>
      </c>
      <c r="C63" s="118">
        <v>0.00369858897185612</v>
      </c>
      <c r="D63" s="80" t="s">
        <v>1395</v>
      </c>
      <c r="E63" s="80" t="b">
        <v>0</v>
      </c>
      <c r="F63" s="80" t="b">
        <v>0</v>
      </c>
      <c r="G63" s="80" t="b">
        <v>0</v>
      </c>
    </row>
    <row r="64" spans="1:7" ht="15">
      <c r="A64" s="114" t="s">
        <v>1339</v>
      </c>
      <c r="B64" s="80">
        <v>2</v>
      </c>
      <c r="C64" s="118">
        <v>0.00369858897185612</v>
      </c>
      <c r="D64" s="80" t="s">
        <v>1395</v>
      </c>
      <c r="E64" s="80" t="b">
        <v>0</v>
      </c>
      <c r="F64" s="80" t="b">
        <v>0</v>
      </c>
      <c r="G64" s="80" t="b">
        <v>0</v>
      </c>
    </row>
    <row r="65" spans="1:7" ht="15">
      <c r="A65" s="114" t="s">
        <v>1340</v>
      </c>
      <c r="B65" s="80">
        <v>2</v>
      </c>
      <c r="C65" s="118">
        <v>0.00369858897185612</v>
      </c>
      <c r="D65" s="80" t="s">
        <v>1395</v>
      </c>
      <c r="E65" s="80" t="b">
        <v>0</v>
      </c>
      <c r="F65" s="80" t="b">
        <v>0</v>
      </c>
      <c r="G65" s="80" t="b">
        <v>0</v>
      </c>
    </row>
    <row r="66" spans="1:7" ht="15">
      <c r="A66" s="114" t="s">
        <v>1341</v>
      </c>
      <c r="B66" s="80">
        <v>2</v>
      </c>
      <c r="C66" s="118">
        <v>0.00369858897185612</v>
      </c>
      <c r="D66" s="80" t="s">
        <v>1395</v>
      </c>
      <c r="E66" s="80" t="b">
        <v>0</v>
      </c>
      <c r="F66" s="80" t="b">
        <v>0</v>
      </c>
      <c r="G66" s="80" t="b">
        <v>0</v>
      </c>
    </row>
    <row r="67" spans="1:7" ht="15">
      <c r="A67" s="114" t="s">
        <v>1342</v>
      </c>
      <c r="B67" s="80">
        <v>2</v>
      </c>
      <c r="C67" s="118">
        <v>0.004408565376724001</v>
      </c>
      <c r="D67" s="80" t="s">
        <v>1395</v>
      </c>
      <c r="E67" s="80" t="b">
        <v>0</v>
      </c>
      <c r="F67" s="80" t="b">
        <v>0</v>
      </c>
      <c r="G67" s="80" t="b">
        <v>0</v>
      </c>
    </row>
    <row r="68" spans="1:7" ht="15">
      <c r="A68" s="114" t="s">
        <v>1343</v>
      </c>
      <c r="B68" s="80">
        <v>2</v>
      </c>
      <c r="C68" s="118">
        <v>0.00369858897185612</v>
      </c>
      <c r="D68" s="80" t="s">
        <v>1395</v>
      </c>
      <c r="E68" s="80" t="b">
        <v>0</v>
      </c>
      <c r="F68" s="80" t="b">
        <v>0</v>
      </c>
      <c r="G68" s="80" t="b">
        <v>0</v>
      </c>
    </row>
    <row r="69" spans="1:7" ht="15">
      <c r="A69" s="114" t="s">
        <v>1344</v>
      </c>
      <c r="B69" s="80">
        <v>2</v>
      </c>
      <c r="C69" s="118">
        <v>0.004408565376724001</v>
      </c>
      <c r="D69" s="80" t="s">
        <v>1395</v>
      </c>
      <c r="E69" s="80" t="b">
        <v>0</v>
      </c>
      <c r="F69" s="80" t="b">
        <v>0</v>
      </c>
      <c r="G69" s="80" t="b">
        <v>0</v>
      </c>
    </row>
    <row r="70" spans="1:7" ht="15">
      <c r="A70" s="114" t="s">
        <v>1345</v>
      </c>
      <c r="B70" s="80">
        <v>2</v>
      </c>
      <c r="C70" s="118">
        <v>0.00369858897185612</v>
      </c>
      <c r="D70" s="80" t="s">
        <v>1395</v>
      </c>
      <c r="E70" s="80" t="b">
        <v>0</v>
      </c>
      <c r="F70" s="80" t="b">
        <v>0</v>
      </c>
      <c r="G70" s="80" t="b">
        <v>0</v>
      </c>
    </row>
    <row r="71" spans="1:7" ht="15">
      <c r="A71" s="114" t="s">
        <v>1346</v>
      </c>
      <c r="B71" s="80">
        <v>2</v>
      </c>
      <c r="C71" s="118">
        <v>0.00369858897185612</v>
      </c>
      <c r="D71" s="80" t="s">
        <v>1395</v>
      </c>
      <c r="E71" s="80" t="b">
        <v>0</v>
      </c>
      <c r="F71" s="80" t="b">
        <v>0</v>
      </c>
      <c r="G71" s="80" t="b">
        <v>0</v>
      </c>
    </row>
    <row r="72" spans="1:7" ht="15">
      <c r="A72" s="114" t="s">
        <v>1347</v>
      </c>
      <c r="B72" s="80">
        <v>2</v>
      </c>
      <c r="C72" s="118">
        <v>0.00369858897185612</v>
      </c>
      <c r="D72" s="80" t="s">
        <v>1395</v>
      </c>
      <c r="E72" s="80" t="b">
        <v>0</v>
      </c>
      <c r="F72" s="80" t="b">
        <v>0</v>
      </c>
      <c r="G72" s="80" t="b">
        <v>0</v>
      </c>
    </row>
    <row r="73" spans="1:7" ht="15">
      <c r="A73" s="114" t="s">
        <v>1348</v>
      </c>
      <c r="B73" s="80">
        <v>2</v>
      </c>
      <c r="C73" s="118">
        <v>0.00369858897185612</v>
      </c>
      <c r="D73" s="80" t="s">
        <v>1395</v>
      </c>
      <c r="E73" s="80" t="b">
        <v>0</v>
      </c>
      <c r="F73" s="80" t="b">
        <v>0</v>
      </c>
      <c r="G73" s="80" t="b">
        <v>0</v>
      </c>
    </row>
    <row r="74" spans="1:7" ht="15">
      <c r="A74" s="114" t="s">
        <v>1349</v>
      </c>
      <c r="B74" s="80">
        <v>2</v>
      </c>
      <c r="C74" s="118">
        <v>0.00369858897185612</v>
      </c>
      <c r="D74" s="80" t="s">
        <v>1395</v>
      </c>
      <c r="E74" s="80" t="b">
        <v>0</v>
      </c>
      <c r="F74" s="80" t="b">
        <v>0</v>
      </c>
      <c r="G74" s="80" t="b">
        <v>0</v>
      </c>
    </row>
    <row r="75" spans="1:7" ht="15">
      <c r="A75" s="114" t="s">
        <v>1350</v>
      </c>
      <c r="B75" s="80">
        <v>2</v>
      </c>
      <c r="C75" s="118">
        <v>0.00369858897185612</v>
      </c>
      <c r="D75" s="80" t="s">
        <v>1395</v>
      </c>
      <c r="E75" s="80" t="b">
        <v>0</v>
      </c>
      <c r="F75" s="80" t="b">
        <v>0</v>
      </c>
      <c r="G75" s="80" t="b">
        <v>0</v>
      </c>
    </row>
    <row r="76" spans="1:7" ht="15">
      <c r="A76" s="114" t="s">
        <v>1351</v>
      </c>
      <c r="B76" s="80">
        <v>2</v>
      </c>
      <c r="C76" s="118">
        <v>0.00369858897185612</v>
      </c>
      <c r="D76" s="80" t="s">
        <v>1395</v>
      </c>
      <c r="E76" s="80" t="b">
        <v>0</v>
      </c>
      <c r="F76" s="80" t="b">
        <v>0</v>
      </c>
      <c r="G76" s="80" t="b">
        <v>0</v>
      </c>
    </row>
    <row r="77" spans="1:7" ht="15">
      <c r="A77" s="114" t="s">
        <v>1352</v>
      </c>
      <c r="B77" s="80">
        <v>2</v>
      </c>
      <c r="C77" s="118">
        <v>0.00369858897185612</v>
      </c>
      <c r="D77" s="80" t="s">
        <v>1395</v>
      </c>
      <c r="E77" s="80" t="b">
        <v>0</v>
      </c>
      <c r="F77" s="80" t="b">
        <v>0</v>
      </c>
      <c r="G77" s="80" t="b">
        <v>0</v>
      </c>
    </row>
    <row r="78" spans="1:7" ht="15">
      <c r="A78" s="114" t="s">
        <v>1353</v>
      </c>
      <c r="B78" s="80">
        <v>2</v>
      </c>
      <c r="C78" s="118">
        <v>0.00369858897185612</v>
      </c>
      <c r="D78" s="80" t="s">
        <v>1395</v>
      </c>
      <c r="E78" s="80" t="b">
        <v>0</v>
      </c>
      <c r="F78" s="80" t="b">
        <v>0</v>
      </c>
      <c r="G78" s="80" t="b">
        <v>0</v>
      </c>
    </row>
    <row r="79" spans="1:7" ht="15">
      <c r="A79" s="114" t="s">
        <v>1354</v>
      </c>
      <c r="B79" s="80">
        <v>2</v>
      </c>
      <c r="C79" s="118">
        <v>0.00369858897185612</v>
      </c>
      <c r="D79" s="80" t="s">
        <v>1395</v>
      </c>
      <c r="E79" s="80" t="b">
        <v>0</v>
      </c>
      <c r="F79" s="80" t="b">
        <v>0</v>
      </c>
      <c r="G79" s="80" t="b">
        <v>0</v>
      </c>
    </row>
    <row r="80" spans="1:7" ht="15">
      <c r="A80" s="114" t="s">
        <v>1355</v>
      </c>
      <c r="B80" s="80">
        <v>2</v>
      </c>
      <c r="C80" s="118">
        <v>0.00369858897185612</v>
      </c>
      <c r="D80" s="80" t="s">
        <v>1395</v>
      </c>
      <c r="E80" s="80" t="b">
        <v>0</v>
      </c>
      <c r="F80" s="80" t="b">
        <v>0</v>
      </c>
      <c r="G80" s="80" t="b">
        <v>0</v>
      </c>
    </row>
    <row r="81" spans="1:7" ht="15">
      <c r="A81" s="114" t="s">
        <v>1356</v>
      </c>
      <c r="B81" s="80">
        <v>2</v>
      </c>
      <c r="C81" s="118">
        <v>0.00369858897185612</v>
      </c>
      <c r="D81" s="80" t="s">
        <v>1395</v>
      </c>
      <c r="E81" s="80" t="b">
        <v>0</v>
      </c>
      <c r="F81" s="80" t="b">
        <v>0</v>
      </c>
      <c r="G81" s="80" t="b">
        <v>0</v>
      </c>
    </row>
    <row r="82" spans="1:7" ht="15">
      <c r="A82" s="114" t="s">
        <v>1357</v>
      </c>
      <c r="B82" s="80">
        <v>2</v>
      </c>
      <c r="C82" s="118">
        <v>0.004408565376724001</v>
      </c>
      <c r="D82" s="80" t="s">
        <v>1395</v>
      </c>
      <c r="E82" s="80" t="b">
        <v>0</v>
      </c>
      <c r="F82" s="80" t="b">
        <v>0</v>
      </c>
      <c r="G82" s="80" t="b">
        <v>0</v>
      </c>
    </row>
    <row r="83" spans="1:7" ht="15">
      <c r="A83" s="114" t="s">
        <v>1358</v>
      </c>
      <c r="B83" s="80">
        <v>2</v>
      </c>
      <c r="C83" s="118">
        <v>0.00369858897185612</v>
      </c>
      <c r="D83" s="80" t="s">
        <v>1395</v>
      </c>
      <c r="E83" s="80" t="b">
        <v>0</v>
      </c>
      <c r="F83" s="80" t="b">
        <v>0</v>
      </c>
      <c r="G83" s="80" t="b">
        <v>0</v>
      </c>
    </row>
    <row r="84" spans="1:7" ht="15">
      <c r="A84" s="114" t="s">
        <v>1359</v>
      </c>
      <c r="B84" s="80">
        <v>2</v>
      </c>
      <c r="C84" s="118">
        <v>0.00369858897185612</v>
      </c>
      <c r="D84" s="80" t="s">
        <v>1395</v>
      </c>
      <c r="E84" s="80" t="b">
        <v>0</v>
      </c>
      <c r="F84" s="80" t="b">
        <v>0</v>
      </c>
      <c r="G84" s="80" t="b">
        <v>0</v>
      </c>
    </row>
    <row r="85" spans="1:7" ht="15">
      <c r="A85" s="114" t="s">
        <v>1360</v>
      </c>
      <c r="B85" s="80">
        <v>2</v>
      </c>
      <c r="C85" s="118">
        <v>0.00369858897185612</v>
      </c>
      <c r="D85" s="80" t="s">
        <v>1395</v>
      </c>
      <c r="E85" s="80" t="b">
        <v>0</v>
      </c>
      <c r="F85" s="80" t="b">
        <v>0</v>
      </c>
      <c r="G85" s="80" t="b">
        <v>0</v>
      </c>
    </row>
    <row r="86" spans="1:7" ht="15">
      <c r="A86" s="114" t="s">
        <v>1361</v>
      </c>
      <c r="B86" s="80">
        <v>2</v>
      </c>
      <c r="C86" s="118">
        <v>0.00369858897185612</v>
      </c>
      <c r="D86" s="80" t="s">
        <v>1395</v>
      </c>
      <c r="E86" s="80" t="b">
        <v>0</v>
      </c>
      <c r="F86" s="80" t="b">
        <v>0</v>
      </c>
      <c r="G86" s="80" t="b">
        <v>0</v>
      </c>
    </row>
    <row r="87" spans="1:7" ht="15">
      <c r="A87" s="114" t="s">
        <v>1362</v>
      </c>
      <c r="B87" s="80">
        <v>2</v>
      </c>
      <c r="C87" s="118">
        <v>0.00369858897185612</v>
      </c>
      <c r="D87" s="80" t="s">
        <v>1395</v>
      </c>
      <c r="E87" s="80" t="b">
        <v>0</v>
      </c>
      <c r="F87" s="80" t="b">
        <v>0</v>
      </c>
      <c r="G87" s="80" t="b">
        <v>0</v>
      </c>
    </row>
    <row r="88" spans="1:7" ht="15">
      <c r="A88" s="114" t="s">
        <v>1363</v>
      </c>
      <c r="B88" s="80">
        <v>2</v>
      </c>
      <c r="C88" s="118">
        <v>0.00369858897185612</v>
      </c>
      <c r="D88" s="80" t="s">
        <v>1395</v>
      </c>
      <c r="E88" s="80" t="b">
        <v>0</v>
      </c>
      <c r="F88" s="80" t="b">
        <v>0</v>
      </c>
      <c r="G88" s="80" t="b">
        <v>0</v>
      </c>
    </row>
    <row r="89" spans="1:7" ht="15">
      <c r="A89" s="114" t="s">
        <v>1364</v>
      </c>
      <c r="B89" s="80">
        <v>2</v>
      </c>
      <c r="C89" s="118">
        <v>0.00369858897185612</v>
      </c>
      <c r="D89" s="80" t="s">
        <v>1395</v>
      </c>
      <c r="E89" s="80" t="b">
        <v>0</v>
      </c>
      <c r="F89" s="80" t="b">
        <v>0</v>
      </c>
      <c r="G89" s="80" t="b">
        <v>0</v>
      </c>
    </row>
    <row r="90" spans="1:7" ht="15">
      <c r="A90" s="114" t="s">
        <v>1365</v>
      </c>
      <c r="B90" s="80">
        <v>2</v>
      </c>
      <c r="C90" s="118">
        <v>0.00369858897185612</v>
      </c>
      <c r="D90" s="80" t="s">
        <v>1395</v>
      </c>
      <c r="E90" s="80" t="b">
        <v>0</v>
      </c>
      <c r="F90" s="80" t="b">
        <v>0</v>
      </c>
      <c r="G90" s="80" t="b">
        <v>0</v>
      </c>
    </row>
    <row r="91" spans="1:7" ht="15">
      <c r="A91" s="114" t="s">
        <v>1366</v>
      </c>
      <c r="B91" s="80">
        <v>2</v>
      </c>
      <c r="C91" s="118">
        <v>0.00369858897185612</v>
      </c>
      <c r="D91" s="80" t="s">
        <v>1395</v>
      </c>
      <c r="E91" s="80" t="b">
        <v>0</v>
      </c>
      <c r="F91" s="80" t="b">
        <v>0</v>
      </c>
      <c r="G91" s="80" t="b">
        <v>0</v>
      </c>
    </row>
    <row r="92" spans="1:7" ht="15">
      <c r="A92" s="114" t="s">
        <v>1367</v>
      </c>
      <c r="B92" s="80">
        <v>2</v>
      </c>
      <c r="C92" s="118">
        <v>0.00369858897185612</v>
      </c>
      <c r="D92" s="80" t="s">
        <v>1395</v>
      </c>
      <c r="E92" s="80" t="b">
        <v>0</v>
      </c>
      <c r="F92" s="80" t="b">
        <v>0</v>
      </c>
      <c r="G92" s="80" t="b">
        <v>0</v>
      </c>
    </row>
    <row r="93" spans="1:7" ht="15">
      <c r="A93" s="114" t="s">
        <v>1368</v>
      </c>
      <c r="B93" s="80">
        <v>2</v>
      </c>
      <c r="C93" s="118">
        <v>0.00369858897185612</v>
      </c>
      <c r="D93" s="80" t="s">
        <v>1395</v>
      </c>
      <c r="E93" s="80" t="b">
        <v>0</v>
      </c>
      <c r="F93" s="80" t="b">
        <v>0</v>
      </c>
      <c r="G93" s="80" t="b">
        <v>0</v>
      </c>
    </row>
    <row r="94" spans="1:7" ht="15">
      <c r="A94" s="114" t="s">
        <v>1369</v>
      </c>
      <c r="B94" s="80">
        <v>2</v>
      </c>
      <c r="C94" s="118">
        <v>0.00369858897185612</v>
      </c>
      <c r="D94" s="80" t="s">
        <v>1395</v>
      </c>
      <c r="E94" s="80" t="b">
        <v>0</v>
      </c>
      <c r="F94" s="80" t="b">
        <v>0</v>
      </c>
      <c r="G94" s="80" t="b">
        <v>0</v>
      </c>
    </row>
    <row r="95" spans="1:7" ht="15">
      <c r="A95" s="114" t="s">
        <v>1370</v>
      </c>
      <c r="B95" s="80">
        <v>2</v>
      </c>
      <c r="C95" s="118">
        <v>0.00369858897185612</v>
      </c>
      <c r="D95" s="80" t="s">
        <v>1395</v>
      </c>
      <c r="E95" s="80" t="b">
        <v>0</v>
      </c>
      <c r="F95" s="80" t="b">
        <v>0</v>
      </c>
      <c r="G95" s="80" t="b">
        <v>0</v>
      </c>
    </row>
    <row r="96" spans="1:7" ht="15">
      <c r="A96" s="114" t="s">
        <v>1371</v>
      </c>
      <c r="B96" s="80">
        <v>2</v>
      </c>
      <c r="C96" s="118">
        <v>0.00369858897185612</v>
      </c>
      <c r="D96" s="80" t="s">
        <v>1395</v>
      </c>
      <c r="E96" s="80" t="b">
        <v>0</v>
      </c>
      <c r="F96" s="80" t="b">
        <v>0</v>
      </c>
      <c r="G96" s="80" t="b">
        <v>0</v>
      </c>
    </row>
    <row r="97" spans="1:7" ht="15">
      <c r="A97" s="114" t="s">
        <v>1372</v>
      </c>
      <c r="B97" s="80">
        <v>2</v>
      </c>
      <c r="C97" s="118">
        <v>0.00369858897185612</v>
      </c>
      <c r="D97" s="80" t="s">
        <v>1395</v>
      </c>
      <c r="E97" s="80" t="b">
        <v>0</v>
      </c>
      <c r="F97" s="80" t="b">
        <v>0</v>
      </c>
      <c r="G97" s="80" t="b">
        <v>0</v>
      </c>
    </row>
    <row r="98" spans="1:7" ht="15">
      <c r="A98" s="114" t="s">
        <v>1373</v>
      </c>
      <c r="B98" s="80">
        <v>2</v>
      </c>
      <c r="C98" s="118">
        <v>0.00369858897185612</v>
      </c>
      <c r="D98" s="80" t="s">
        <v>1395</v>
      </c>
      <c r="E98" s="80" t="b">
        <v>1</v>
      </c>
      <c r="F98" s="80" t="b">
        <v>0</v>
      </c>
      <c r="G98" s="80" t="b">
        <v>0</v>
      </c>
    </row>
    <row r="99" spans="1:7" ht="15">
      <c r="A99" s="114" t="s">
        <v>1374</v>
      </c>
      <c r="B99" s="80">
        <v>2</v>
      </c>
      <c r="C99" s="118">
        <v>0.00369858897185612</v>
      </c>
      <c r="D99" s="80" t="s">
        <v>1395</v>
      </c>
      <c r="E99" s="80" t="b">
        <v>0</v>
      </c>
      <c r="F99" s="80" t="b">
        <v>0</v>
      </c>
      <c r="G99" s="80" t="b">
        <v>0</v>
      </c>
    </row>
    <row r="100" spans="1:7" ht="15">
      <c r="A100" s="114" t="s">
        <v>1375</v>
      </c>
      <c r="B100" s="80">
        <v>2</v>
      </c>
      <c r="C100" s="118">
        <v>0.00369858897185612</v>
      </c>
      <c r="D100" s="80" t="s">
        <v>1395</v>
      </c>
      <c r="E100" s="80" t="b">
        <v>0</v>
      </c>
      <c r="F100" s="80" t="b">
        <v>0</v>
      </c>
      <c r="G100" s="80" t="b">
        <v>0</v>
      </c>
    </row>
    <row r="101" spans="1:7" ht="15">
      <c r="A101" s="114" t="s">
        <v>1376</v>
      </c>
      <c r="B101" s="80">
        <v>2</v>
      </c>
      <c r="C101" s="118">
        <v>0.004408565376724001</v>
      </c>
      <c r="D101" s="80" t="s">
        <v>1395</v>
      </c>
      <c r="E101" s="80" t="b">
        <v>0</v>
      </c>
      <c r="F101" s="80" t="b">
        <v>0</v>
      </c>
      <c r="G101" s="80" t="b">
        <v>0</v>
      </c>
    </row>
    <row r="102" spans="1:7" ht="15">
      <c r="A102" s="114" t="s">
        <v>1377</v>
      </c>
      <c r="B102" s="80">
        <v>2</v>
      </c>
      <c r="C102" s="118">
        <v>0.004408565376724001</v>
      </c>
      <c r="D102" s="80" t="s">
        <v>1395</v>
      </c>
      <c r="E102" s="80" t="b">
        <v>0</v>
      </c>
      <c r="F102" s="80" t="b">
        <v>0</v>
      </c>
      <c r="G102" s="80" t="b">
        <v>0</v>
      </c>
    </row>
    <row r="103" spans="1:7" ht="15">
      <c r="A103" s="114" t="s">
        <v>1378</v>
      </c>
      <c r="B103" s="80">
        <v>2</v>
      </c>
      <c r="C103" s="118">
        <v>0.00369858897185612</v>
      </c>
      <c r="D103" s="80" t="s">
        <v>1395</v>
      </c>
      <c r="E103" s="80" t="b">
        <v>0</v>
      </c>
      <c r="F103" s="80" t="b">
        <v>0</v>
      </c>
      <c r="G103" s="80" t="b">
        <v>0</v>
      </c>
    </row>
    <row r="104" spans="1:7" ht="15">
      <c r="A104" s="114" t="s">
        <v>1379</v>
      </c>
      <c r="B104" s="80">
        <v>2</v>
      </c>
      <c r="C104" s="118">
        <v>0.00369858897185612</v>
      </c>
      <c r="D104" s="80" t="s">
        <v>1395</v>
      </c>
      <c r="E104" s="80" t="b">
        <v>1</v>
      </c>
      <c r="F104" s="80" t="b">
        <v>0</v>
      </c>
      <c r="G104" s="80" t="b">
        <v>0</v>
      </c>
    </row>
    <row r="105" spans="1:7" ht="15">
      <c r="A105" s="114" t="s">
        <v>1380</v>
      </c>
      <c r="B105" s="80">
        <v>2</v>
      </c>
      <c r="C105" s="118">
        <v>0.00369858897185612</v>
      </c>
      <c r="D105" s="80" t="s">
        <v>1395</v>
      </c>
      <c r="E105" s="80" t="b">
        <v>0</v>
      </c>
      <c r="F105" s="80" t="b">
        <v>1</v>
      </c>
      <c r="G105" s="80" t="b">
        <v>0</v>
      </c>
    </row>
    <row r="106" spans="1:7" ht="15">
      <c r="A106" s="114" t="s">
        <v>1381</v>
      </c>
      <c r="B106" s="80">
        <v>2</v>
      </c>
      <c r="C106" s="118">
        <v>0.00369858897185612</v>
      </c>
      <c r="D106" s="80" t="s">
        <v>1395</v>
      </c>
      <c r="E106" s="80" t="b">
        <v>0</v>
      </c>
      <c r="F106" s="80" t="b">
        <v>0</v>
      </c>
      <c r="G106" s="80" t="b">
        <v>0</v>
      </c>
    </row>
    <row r="107" spans="1:7" ht="15">
      <c r="A107" s="114" t="s">
        <v>1382</v>
      </c>
      <c r="B107" s="80">
        <v>2</v>
      </c>
      <c r="C107" s="118">
        <v>0.00369858897185612</v>
      </c>
      <c r="D107" s="80" t="s">
        <v>1395</v>
      </c>
      <c r="E107" s="80" t="b">
        <v>0</v>
      </c>
      <c r="F107" s="80" t="b">
        <v>0</v>
      </c>
      <c r="G107" s="80" t="b">
        <v>0</v>
      </c>
    </row>
    <row r="108" spans="1:7" ht="15">
      <c r="A108" s="114" t="s">
        <v>1383</v>
      </c>
      <c r="B108" s="80">
        <v>2</v>
      </c>
      <c r="C108" s="118">
        <v>0.004408565376724001</v>
      </c>
      <c r="D108" s="80" t="s">
        <v>1395</v>
      </c>
      <c r="E108" s="80" t="b">
        <v>0</v>
      </c>
      <c r="F108" s="80" t="b">
        <v>0</v>
      </c>
      <c r="G108" s="80" t="b">
        <v>0</v>
      </c>
    </row>
    <row r="109" spans="1:7" ht="15">
      <c r="A109" s="114" t="s">
        <v>1384</v>
      </c>
      <c r="B109" s="80">
        <v>2</v>
      </c>
      <c r="C109" s="118">
        <v>0.00369858897185612</v>
      </c>
      <c r="D109" s="80" t="s">
        <v>1395</v>
      </c>
      <c r="E109" s="80" t="b">
        <v>0</v>
      </c>
      <c r="F109" s="80" t="b">
        <v>0</v>
      </c>
      <c r="G109" s="80" t="b">
        <v>0</v>
      </c>
    </row>
    <row r="110" spans="1:7" ht="15">
      <c r="A110" s="114" t="s">
        <v>1385</v>
      </c>
      <c r="B110" s="80">
        <v>2</v>
      </c>
      <c r="C110" s="118">
        <v>0.004408565376724001</v>
      </c>
      <c r="D110" s="80" t="s">
        <v>1395</v>
      </c>
      <c r="E110" s="80" t="b">
        <v>0</v>
      </c>
      <c r="F110" s="80" t="b">
        <v>0</v>
      </c>
      <c r="G110" s="80" t="b">
        <v>0</v>
      </c>
    </row>
    <row r="111" spans="1:7" ht="15">
      <c r="A111" s="114" t="s">
        <v>1386</v>
      </c>
      <c r="B111" s="80">
        <v>2</v>
      </c>
      <c r="C111" s="118">
        <v>0.00369858897185612</v>
      </c>
      <c r="D111" s="80" t="s">
        <v>1395</v>
      </c>
      <c r="E111" s="80" t="b">
        <v>0</v>
      </c>
      <c r="F111" s="80" t="b">
        <v>0</v>
      </c>
      <c r="G111" s="80" t="b">
        <v>0</v>
      </c>
    </row>
    <row r="112" spans="1:7" ht="15">
      <c r="A112" s="114" t="s">
        <v>1387</v>
      </c>
      <c r="B112" s="80">
        <v>2</v>
      </c>
      <c r="C112" s="118">
        <v>0.00369858897185612</v>
      </c>
      <c r="D112" s="80" t="s">
        <v>1395</v>
      </c>
      <c r="E112" s="80" t="b">
        <v>0</v>
      </c>
      <c r="F112" s="80" t="b">
        <v>0</v>
      </c>
      <c r="G112" s="80" t="b">
        <v>0</v>
      </c>
    </row>
    <row r="113" spans="1:7" ht="15">
      <c r="A113" s="114" t="s">
        <v>1388</v>
      </c>
      <c r="B113" s="80">
        <v>2</v>
      </c>
      <c r="C113" s="118">
        <v>0.00369858897185612</v>
      </c>
      <c r="D113" s="80" t="s">
        <v>1395</v>
      </c>
      <c r="E113" s="80" t="b">
        <v>0</v>
      </c>
      <c r="F113" s="80" t="b">
        <v>0</v>
      </c>
      <c r="G113" s="80" t="b">
        <v>0</v>
      </c>
    </row>
    <row r="114" spans="1:7" ht="15">
      <c r="A114" s="114" t="s">
        <v>1389</v>
      </c>
      <c r="B114" s="80">
        <v>2</v>
      </c>
      <c r="C114" s="118">
        <v>0.00369858897185612</v>
      </c>
      <c r="D114" s="80" t="s">
        <v>1395</v>
      </c>
      <c r="E114" s="80" t="b">
        <v>0</v>
      </c>
      <c r="F114" s="80" t="b">
        <v>0</v>
      </c>
      <c r="G114" s="80" t="b">
        <v>0</v>
      </c>
    </row>
    <row r="115" spans="1:7" ht="15">
      <c r="A115" s="114" t="s">
        <v>1390</v>
      </c>
      <c r="B115" s="80">
        <v>2</v>
      </c>
      <c r="C115" s="118">
        <v>0.00369858897185612</v>
      </c>
      <c r="D115" s="80" t="s">
        <v>1395</v>
      </c>
      <c r="E115" s="80" t="b">
        <v>0</v>
      </c>
      <c r="F115" s="80" t="b">
        <v>0</v>
      </c>
      <c r="G115" s="80" t="b">
        <v>0</v>
      </c>
    </row>
    <row r="116" spans="1:7" ht="15">
      <c r="A116" s="114" t="s">
        <v>1391</v>
      </c>
      <c r="B116" s="80">
        <v>2</v>
      </c>
      <c r="C116" s="118">
        <v>0.00369858897185612</v>
      </c>
      <c r="D116" s="80" t="s">
        <v>1395</v>
      </c>
      <c r="E116" s="80" t="b">
        <v>0</v>
      </c>
      <c r="F116" s="80" t="b">
        <v>0</v>
      </c>
      <c r="G116" s="80" t="b">
        <v>0</v>
      </c>
    </row>
    <row r="117" spans="1:7" ht="15">
      <c r="A117" s="114" t="s">
        <v>1392</v>
      </c>
      <c r="B117" s="80">
        <v>2</v>
      </c>
      <c r="C117" s="118">
        <v>0.00369858897185612</v>
      </c>
      <c r="D117" s="80" t="s">
        <v>1395</v>
      </c>
      <c r="E117" s="80" t="b">
        <v>0</v>
      </c>
      <c r="F117" s="80" t="b">
        <v>0</v>
      </c>
      <c r="G117" s="80" t="b">
        <v>0</v>
      </c>
    </row>
    <row r="118" spans="1:7" ht="15">
      <c r="A118" s="114" t="s">
        <v>1286</v>
      </c>
      <c r="B118" s="80">
        <v>5</v>
      </c>
      <c r="C118" s="118">
        <v>0.025525469010307323</v>
      </c>
      <c r="D118" s="80" t="s">
        <v>1255</v>
      </c>
      <c r="E118" s="80" t="b">
        <v>0</v>
      </c>
      <c r="F118" s="80" t="b">
        <v>0</v>
      </c>
      <c r="G118" s="80" t="b">
        <v>0</v>
      </c>
    </row>
    <row r="119" spans="1:7" ht="15">
      <c r="A119" s="114" t="s">
        <v>1282</v>
      </c>
      <c r="B119" s="80">
        <v>4</v>
      </c>
      <c r="C119" s="118">
        <v>0.011122151403953003</v>
      </c>
      <c r="D119" s="80" t="s">
        <v>1255</v>
      </c>
      <c r="E119" s="80" t="b">
        <v>0</v>
      </c>
      <c r="F119" s="80" t="b">
        <v>0</v>
      </c>
      <c r="G119" s="80" t="b">
        <v>0</v>
      </c>
    </row>
    <row r="120" spans="1:7" ht="15">
      <c r="A120" s="114" t="s">
        <v>1291</v>
      </c>
      <c r="B120" s="80">
        <v>4</v>
      </c>
      <c r="C120" s="118">
        <v>0.011122151403953003</v>
      </c>
      <c r="D120" s="80" t="s">
        <v>1255</v>
      </c>
      <c r="E120" s="80" t="b">
        <v>0</v>
      </c>
      <c r="F120" s="80" t="b">
        <v>0</v>
      </c>
      <c r="G120" s="80" t="b">
        <v>0</v>
      </c>
    </row>
    <row r="121" spans="1:7" ht="15">
      <c r="A121" s="114" t="s">
        <v>1284</v>
      </c>
      <c r="B121" s="80">
        <v>4</v>
      </c>
      <c r="C121" s="118">
        <v>0.013051707181687364</v>
      </c>
      <c r="D121" s="80" t="s">
        <v>1255</v>
      </c>
      <c r="E121" s="80" t="b">
        <v>0</v>
      </c>
      <c r="F121" s="80" t="b">
        <v>0</v>
      </c>
      <c r="G121" s="80" t="b">
        <v>0</v>
      </c>
    </row>
    <row r="122" spans="1:7" ht="15">
      <c r="A122" s="114" t="s">
        <v>1283</v>
      </c>
      <c r="B122" s="80">
        <v>3</v>
      </c>
      <c r="C122" s="118">
        <v>0.011828447479574572</v>
      </c>
      <c r="D122" s="80" t="s">
        <v>1255</v>
      </c>
      <c r="E122" s="80" t="b">
        <v>0</v>
      </c>
      <c r="F122" s="80" t="b">
        <v>0</v>
      </c>
      <c r="G122" s="80" t="b">
        <v>0</v>
      </c>
    </row>
    <row r="123" spans="1:7" ht="15">
      <c r="A123" s="114" t="s">
        <v>1295</v>
      </c>
      <c r="B123" s="80">
        <v>3</v>
      </c>
      <c r="C123" s="118">
        <v>0.015315281406184393</v>
      </c>
      <c r="D123" s="80" t="s">
        <v>1255</v>
      </c>
      <c r="E123" s="80" t="b">
        <v>0</v>
      </c>
      <c r="F123" s="80" t="b">
        <v>0</v>
      </c>
      <c r="G123" s="80" t="b">
        <v>0</v>
      </c>
    </row>
    <row r="124" spans="1:7" ht="15">
      <c r="A124" s="114" t="s">
        <v>1315</v>
      </c>
      <c r="B124" s="80">
        <v>3</v>
      </c>
      <c r="C124" s="118">
        <v>0.011828447479574572</v>
      </c>
      <c r="D124" s="80" t="s">
        <v>1255</v>
      </c>
      <c r="E124" s="80" t="b">
        <v>0</v>
      </c>
      <c r="F124" s="80" t="b">
        <v>0</v>
      </c>
      <c r="G124" s="80" t="b">
        <v>0</v>
      </c>
    </row>
    <row r="125" spans="1:7" ht="15">
      <c r="A125" s="114" t="s">
        <v>1314</v>
      </c>
      <c r="B125" s="80">
        <v>3</v>
      </c>
      <c r="C125" s="118">
        <v>0.011828447479574572</v>
      </c>
      <c r="D125" s="80" t="s">
        <v>1255</v>
      </c>
      <c r="E125" s="80" t="b">
        <v>0</v>
      </c>
      <c r="F125" s="80" t="b">
        <v>0</v>
      </c>
      <c r="G125" s="80" t="b">
        <v>0</v>
      </c>
    </row>
    <row r="126" spans="1:7" ht="15">
      <c r="A126" s="114" t="s">
        <v>1332</v>
      </c>
      <c r="B126" s="80">
        <v>2</v>
      </c>
      <c r="C126" s="118">
        <v>0.007885631653049716</v>
      </c>
      <c r="D126" s="80" t="s">
        <v>1255</v>
      </c>
      <c r="E126" s="80" t="b">
        <v>0</v>
      </c>
      <c r="F126" s="80" t="b">
        <v>1</v>
      </c>
      <c r="G126" s="80" t="b">
        <v>0</v>
      </c>
    </row>
    <row r="127" spans="1:7" ht="15">
      <c r="A127" s="114" t="s">
        <v>1308</v>
      </c>
      <c r="B127" s="80">
        <v>2</v>
      </c>
      <c r="C127" s="118">
        <v>0.007885631653049716</v>
      </c>
      <c r="D127" s="80" t="s">
        <v>1255</v>
      </c>
      <c r="E127" s="80" t="b">
        <v>0</v>
      </c>
      <c r="F127" s="80" t="b">
        <v>0</v>
      </c>
      <c r="G127" s="80" t="b">
        <v>0</v>
      </c>
    </row>
    <row r="128" spans="1:7" ht="15">
      <c r="A128" s="114" t="s">
        <v>1299</v>
      </c>
      <c r="B128" s="80">
        <v>2</v>
      </c>
      <c r="C128" s="118">
        <v>0.007885631653049716</v>
      </c>
      <c r="D128" s="80" t="s">
        <v>1255</v>
      </c>
      <c r="E128" s="80" t="b">
        <v>0</v>
      </c>
      <c r="F128" s="80" t="b">
        <v>0</v>
      </c>
      <c r="G128" s="80" t="b">
        <v>0</v>
      </c>
    </row>
    <row r="129" spans="1:7" ht="15">
      <c r="A129" s="114" t="s">
        <v>1340</v>
      </c>
      <c r="B129" s="80">
        <v>2</v>
      </c>
      <c r="C129" s="118">
        <v>0.007885631653049716</v>
      </c>
      <c r="D129" s="80" t="s">
        <v>1255</v>
      </c>
      <c r="E129" s="80" t="b">
        <v>0</v>
      </c>
      <c r="F129" s="80" t="b">
        <v>0</v>
      </c>
      <c r="G129" s="80" t="b">
        <v>0</v>
      </c>
    </row>
    <row r="130" spans="1:7" ht="15">
      <c r="A130" s="114" t="s">
        <v>1323</v>
      </c>
      <c r="B130" s="80">
        <v>2</v>
      </c>
      <c r="C130" s="118">
        <v>0.007885631653049716</v>
      </c>
      <c r="D130" s="80" t="s">
        <v>1255</v>
      </c>
      <c r="E130" s="80" t="b">
        <v>0</v>
      </c>
      <c r="F130" s="80" t="b">
        <v>0</v>
      </c>
      <c r="G130" s="80" t="b">
        <v>0</v>
      </c>
    </row>
    <row r="131" spans="1:7" ht="15">
      <c r="A131" s="114" t="s">
        <v>1289</v>
      </c>
      <c r="B131" s="80">
        <v>2</v>
      </c>
      <c r="C131" s="118">
        <v>0.007885631653049716</v>
      </c>
      <c r="D131" s="80" t="s">
        <v>1255</v>
      </c>
      <c r="E131" s="80" t="b">
        <v>0</v>
      </c>
      <c r="F131" s="80" t="b">
        <v>0</v>
      </c>
      <c r="G131" s="80" t="b">
        <v>0</v>
      </c>
    </row>
    <row r="132" spans="1:7" ht="15">
      <c r="A132" s="114" t="s">
        <v>1317</v>
      </c>
      <c r="B132" s="80">
        <v>2</v>
      </c>
      <c r="C132" s="118">
        <v>0.007885631653049716</v>
      </c>
      <c r="D132" s="80" t="s">
        <v>1255</v>
      </c>
      <c r="E132" s="80" t="b">
        <v>0</v>
      </c>
      <c r="F132" s="80" t="b">
        <v>0</v>
      </c>
      <c r="G132" s="80" t="b">
        <v>0</v>
      </c>
    </row>
    <row r="133" spans="1:7" ht="15">
      <c r="A133" s="114" t="s">
        <v>1309</v>
      </c>
      <c r="B133" s="80">
        <v>2</v>
      </c>
      <c r="C133" s="118">
        <v>0.007885631653049716</v>
      </c>
      <c r="D133" s="80" t="s">
        <v>1255</v>
      </c>
      <c r="E133" s="80" t="b">
        <v>0</v>
      </c>
      <c r="F133" s="80" t="b">
        <v>0</v>
      </c>
      <c r="G133" s="80" t="b">
        <v>0</v>
      </c>
    </row>
    <row r="134" spans="1:7" ht="15">
      <c r="A134" s="114" t="s">
        <v>1287</v>
      </c>
      <c r="B134" s="80">
        <v>2</v>
      </c>
      <c r="C134" s="118">
        <v>0.007885631653049716</v>
      </c>
      <c r="D134" s="80" t="s">
        <v>1255</v>
      </c>
      <c r="E134" s="80" t="b">
        <v>0</v>
      </c>
      <c r="F134" s="80" t="b">
        <v>0</v>
      </c>
      <c r="G134" s="80" t="b">
        <v>0</v>
      </c>
    </row>
    <row r="135" spans="1:7" ht="15">
      <c r="A135" s="114" t="s">
        <v>1285</v>
      </c>
      <c r="B135" s="80">
        <v>2</v>
      </c>
      <c r="C135" s="118">
        <v>0.007885631653049716</v>
      </c>
      <c r="D135" s="80" t="s">
        <v>1255</v>
      </c>
      <c r="E135" s="80" t="b">
        <v>0</v>
      </c>
      <c r="F135" s="80" t="b">
        <v>0</v>
      </c>
      <c r="G135" s="80" t="b">
        <v>0</v>
      </c>
    </row>
    <row r="136" spans="1:7" ht="15">
      <c r="A136" s="114" t="s">
        <v>1335</v>
      </c>
      <c r="B136" s="80">
        <v>2</v>
      </c>
      <c r="C136" s="118">
        <v>0.007885631653049716</v>
      </c>
      <c r="D136" s="80" t="s">
        <v>1255</v>
      </c>
      <c r="E136" s="80" t="b">
        <v>0</v>
      </c>
      <c r="F136" s="80" t="b">
        <v>0</v>
      </c>
      <c r="G136" s="80" t="b">
        <v>0</v>
      </c>
    </row>
    <row r="137" spans="1:7" ht="15">
      <c r="A137" s="114" t="s">
        <v>1336</v>
      </c>
      <c r="B137" s="80">
        <v>2</v>
      </c>
      <c r="C137" s="118">
        <v>0.007885631653049716</v>
      </c>
      <c r="D137" s="80" t="s">
        <v>1255</v>
      </c>
      <c r="E137" s="80" t="b">
        <v>0</v>
      </c>
      <c r="F137" s="80" t="b">
        <v>0</v>
      </c>
      <c r="G137" s="80" t="b">
        <v>0</v>
      </c>
    </row>
    <row r="138" spans="1:7" ht="15">
      <c r="A138" s="114" t="s">
        <v>1298</v>
      </c>
      <c r="B138" s="80">
        <v>2</v>
      </c>
      <c r="C138" s="118">
        <v>0.007885631653049716</v>
      </c>
      <c r="D138" s="80" t="s">
        <v>1255</v>
      </c>
      <c r="E138" s="80" t="b">
        <v>0</v>
      </c>
      <c r="F138" s="80" t="b">
        <v>0</v>
      </c>
      <c r="G138" s="80" t="b">
        <v>0</v>
      </c>
    </row>
    <row r="139" spans="1:7" ht="15">
      <c r="A139" s="114" t="s">
        <v>1366</v>
      </c>
      <c r="B139" s="80">
        <v>2</v>
      </c>
      <c r="C139" s="118">
        <v>0.007885631653049716</v>
      </c>
      <c r="D139" s="80" t="s">
        <v>1255</v>
      </c>
      <c r="E139" s="80" t="b">
        <v>0</v>
      </c>
      <c r="F139" s="80" t="b">
        <v>0</v>
      </c>
      <c r="G139" s="80" t="b">
        <v>0</v>
      </c>
    </row>
    <row r="140" spans="1:7" ht="15">
      <c r="A140" s="114" t="s">
        <v>1362</v>
      </c>
      <c r="B140" s="80">
        <v>2</v>
      </c>
      <c r="C140" s="118">
        <v>0.007885631653049716</v>
      </c>
      <c r="D140" s="80" t="s">
        <v>1255</v>
      </c>
      <c r="E140" s="80" t="b">
        <v>0</v>
      </c>
      <c r="F140" s="80" t="b">
        <v>0</v>
      </c>
      <c r="G140" s="80" t="b">
        <v>0</v>
      </c>
    </row>
    <row r="141" spans="1:7" ht="15">
      <c r="A141" s="114" t="s">
        <v>1320</v>
      </c>
      <c r="B141" s="80">
        <v>2</v>
      </c>
      <c r="C141" s="118">
        <v>0.007885631653049716</v>
      </c>
      <c r="D141" s="80" t="s">
        <v>1255</v>
      </c>
      <c r="E141" s="80" t="b">
        <v>0</v>
      </c>
      <c r="F141" s="80" t="b">
        <v>0</v>
      </c>
      <c r="G141" s="80" t="b">
        <v>0</v>
      </c>
    </row>
    <row r="142" spans="1:7" ht="15">
      <c r="A142" s="114" t="s">
        <v>1321</v>
      </c>
      <c r="B142" s="80">
        <v>2</v>
      </c>
      <c r="C142" s="118">
        <v>0.007885631653049716</v>
      </c>
      <c r="D142" s="80" t="s">
        <v>1255</v>
      </c>
      <c r="E142" s="80" t="b">
        <v>0</v>
      </c>
      <c r="F142" s="80" t="b">
        <v>0</v>
      </c>
      <c r="G142" s="80" t="b">
        <v>0</v>
      </c>
    </row>
    <row r="143" spans="1:7" ht="15">
      <c r="A143" s="114" t="s">
        <v>1303</v>
      </c>
      <c r="B143" s="80">
        <v>2</v>
      </c>
      <c r="C143" s="118">
        <v>0.007885631653049716</v>
      </c>
      <c r="D143" s="80" t="s">
        <v>1255</v>
      </c>
      <c r="E143" s="80" t="b">
        <v>0</v>
      </c>
      <c r="F143" s="80" t="b">
        <v>0</v>
      </c>
      <c r="G143" s="80" t="b">
        <v>0</v>
      </c>
    </row>
    <row r="144" spans="1:7" ht="15">
      <c r="A144" s="114" t="s">
        <v>1301</v>
      </c>
      <c r="B144" s="80">
        <v>2</v>
      </c>
      <c r="C144" s="118">
        <v>0.01021018760412293</v>
      </c>
      <c r="D144" s="80" t="s">
        <v>1255</v>
      </c>
      <c r="E144" s="80" t="b">
        <v>0</v>
      </c>
      <c r="F144" s="80" t="b">
        <v>0</v>
      </c>
      <c r="G144" s="80" t="b">
        <v>0</v>
      </c>
    </row>
    <row r="145" spans="1:7" ht="15">
      <c r="A145" s="114" t="s">
        <v>1302</v>
      </c>
      <c r="B145" s="80">
        <v>2</v>
      </c>
      <c r="C145" s="118">
        <v>0.01021018760412293</v>
      </c>
      <c r="D145" s="80" t="s">
        <v>1255</v>
      </c>
      <c r="E145" s="80" t="b">
        <v>0</v>
      </c>
      <c r="F145" s="80" t="b">
        <v>0</v>
      </c>
      <c r="G145" s="80" t="b">
        <v>0</v>
      </c>
    </row>
    <row r="146" spans="1:7" ht="15">
      <c r="A146" s="114" t="s">
        <v>1300</v>
      </c>
      <c r="B146" s="80">
        <v>2</v>
      </c>
      <c r="C146" s="118">
        <v>0.01021018760412293</v>
      </c>
      <c r="D146" s="80" t="s">
        <v>1255</v>
      </c>
      <c r="E146" s="80" t="b">
        <v>0</v>
      </c>
      <c r="F146" s="80" t="b">
        <v>0</v>
      </c>
      <c r="G146" s="80" t="b">
        <v>0</v>
      </c>
    </row>
    <row r="147" spans="1:7" ht="15">
      <c r="A147" s="114" t="s">
        <v>1313</v>
      </c>
      <c r="B147" s="80">
        <v>2</v>
      </c>
      <c r="C147" s="118">
        <v>0.007885631653049716</v>
      </c>
      <c r="D147" s="80" t="s">
        <v>1255</v>
      </c>
      <c r="E147" s="80" t="b">
        <v>0</v>
      </c>
      <c r="F147" s="80" t="b">
        <v>1</v>
      </c>
      <c r="G147" s="80" t="b">
        <v>0</v>
      </c>
    </row>
    <row r="148" spans="1:7" ht="15">
      <c r="A148" s="114" t="s">
        <v>1297</v>
      </c>
      <c r="B148" s="80">
        <v>4</v>
      </c>
      <c r="C148" s="118">
        <v>0.011409825568128274</v>
      </c>
      <c r="D148" s="80" t="s">
        <v>1256</v>
      </c>
      <c r="E148" s="80" t="b">
        <v>0</v>
      </c>
      <c r="F148" s="80" t="b">
        <v>0</v>
      </c>
      <c r="G148" s="80" t="b">
        <v>0</v>
      </c>
    </row>
    <row r="149" spans="1:7" ht="15">
      <c r="A149" s="114" t="s">
        <v>1288</v>
      </c>
      <c r="B149" s="80">
        <v>4</v>
      </c>
      <c r="C149" s="118">
        <v>0.011409825568128274</v>
      </c>
      <c r="D149" s="80" t="s">
        <v>1256</v>
      </c>
      <c r="E149" s="80" t="b">
        <v>0</v>
      </c>
      <c r="F149" s="80" t="b">
        <v>0</v>
      </c>
      <c r="G149" s="80" t="b">
        <v>0</v>
      </c>
    </row>
    <row r="150" spans="1:7" ht="15">
      <c r="A150" s="114" t="s">
        <v>1283</v>
      </c>
      <c r="B150" s="80">
        <v>3</v>
      </c>
      <c r="C150" s="118">
        <v>0.0101941211840652</v>
      </c>
      <c r="D150" s="80" t="s">
        <v>1256</v>
      </c>
      <c r="E150" s="80" t="b">
        <v>0</v>
      </c>
      <c r="F150" s="80" t="b">
        <v>0</v>
      </c>
      <c r="G150" s="80" t="b">
        <v>0</v>
      </c>
    </row>
    <row r="151" spans="1:7" ht="15">
      <c r="A151" s="114" t="s">
        <v>1285</v>
      </c>
      <c r="B151" s="80">
        <v>3</v>
      </c>
      <c r="C151" s="118">
        <v>0.0101941211840652</v>
      </c>
      <c r="D151" s="80" t="s">
        <v>1256</v>
      </c>
      <c r="E151" s="80" t="b">
        <v>0</v>
      </c>
      <c r="F151" s="80" t="b">
        <v>0</v>
      </c>
      <c r="G151" s="80" t="b">
        <v>0</v>
      </c>
    </row>
    <row r="152" spans="1:7" ht="15">
      <c r="A152" s="114" t="s">
        <v>1304</v>
      </c>
      <c r="B152" s="80">
        <v>3</v>
      </c>
      <c r="C152" s="118">
        <v>0.0101941211840652</v>
      </c>
      <c r="D152" s="80" t="s">
        <v>1256</v>
      </c>
      <c r="E152" s="80" t="b">
        <v>0</v>
      </c>
      <c r="F152" s="80" t="b">
        <v>0</v>
      </c>
      <c r="G152" s="80" t="b">
        <v>0</v>
      </c>
    </row>
    <row r="153" spans="1:7" ht="15">
      <c r="A153" s="114" t="s">
        <v>1290</v>
      </c>
      <c r="B153" s="80">
        <v>3</v>
      </c>
      <c r="C153" s="118">
        <v>0.0101941211840652</v>
      </c>
      <c r="D153" s="80" t="s">
        <v>1256</v>
      </c>
      <c r="E153" s="80" t="b">
        <v>0</v>
      </c>
      <c r="F153" s="80" t="b">
        <v>0</v>
      </c>
      <c r="G153" s="80" t="b">
        <v>0</v>
      </c>
    </row>
    <row r="154" spans="1:7" ht="15">
      <c r="A154" s="114" t="s">
        <v>1282</v>
      </c>
      <c r="B154" s="80">
        <v>3</v>
      </c>
      <c r="C154" s="118">
        <v>0.0101941211840652</v>
      </c>
      <c r="D154" s="80" t="s">
        <v>1256</v>
      </c>
      <c r="E154" s="80" t="b">
        <v>0</v>
      </c>
      <c r="F154" s="80" t="b">
        <v>0</v>
      </c>
      <c r="G154" s="80" t="b">
        <v>0</v>
      </c>
    </row>
    <row r="155" spans="1:7" ht="15">
      <c r="A155" s="114" t="s">
        <v>1289</v>
      </c>
      <c r="B155" s="80">
        <v>3</v>
      </c>
      <c r="C155" s="118">
        <v>0.0101941211840652</v>
      </c>
      <c r="D155" s="80" t="s">
        <v>1256</v>
      </c>
      <c r="E155" s="80" t="b">
        <v>0</v>
      </c>
      <c r="F155" s="80" t="b">
        <v>0</v>
      </c>
      <c r="G155" s="80" t="b">
        <v>0</v>
      </c>
    </row>
    <row r="156" spans="1:7" ht="15">
      <c r="A156" s="114" t="s">
        <v>1382</v>
      </c>
      <c r="B156" s="80">
        <v>2</v>
      </c>
      <c r="C156" s="118">
        <v>0.00833399571562729</v>
      </c>
      <c r="D156" s="80" t="s">
        <v>1256</v>
      </c>
      <c r="E156" s="80" t="b">
        <v>0</v>
      </c>
      <c r="F156" s="80" t="b">
        <v>0</v>
      </c>
      <c r="G156" s="80" t="b">
        <v>0</v>
      </c>
    </row>
    <row r="157" spans="1:7" ht="15">
      <c r="A157" s="114" t="s">
        <v>1386</v>
      </c>
      <c r="B157" s="80">
        <v>2</v>
      </c>
      <c r="C157" s="118">
        <v>0.00833399571562729</v>
      </c>
      <c r="D157" s="80" t="s">
        <v>1256</v>
      </c>
      <c r="E157" s="80" t="b">
        <v>0</v>
      </c>
      <c r="F157" s="80" t="b">
        <v>0</v>
      </c>
      <c r="G157" s="80" t="b">
        <v>0</v>
      </c>
    </row>
    <row r="158" spans="1:7" ht="15">
      <c r="A158" s="114" t="s">
        <v>1384</v>
      </c>
      <c r="B158" s="80">
        <v>2</v>
      </c>
      <c r="C158" s="118">
        <v>0.00833399571562729</v>
      </c>
      <c r="D158" s="80" t="s">
        <v>1256</v>
      </c>
      <c r="E158" s="80" t="b">
        <v>0</v>
      </c>
      <c r="F158" s="80" t="b">
        <v>0</v>
      </c>
      <c r="G158" s="80" t="b">
        <v>0</v>
      </c>
    </row>
    <row r="159" spans="1:7" ht="15">
      <c r="A159" s="114" t="s">
        <v>1311</v>
      </c>
      <c r="B159" s="80">
        <v>2</v>
      </c>
      <c r="C159" s="118">
        <v>0.00833399571562729</v>
      </c>
      <c r="D159" s="80" t="s">
        <v>1256</v>
      </c>
      <c r="E159" s="80" t="b">
        <v>0</v>
      </c>
      <c r="F159" s="80" t="b">
        <v>0</v>
      </c>
      <c r="G159" s="80" t="b">
        <v>0</v>
      </c>
    </row>
    <row r="160" spans="1:7" ht="15">
      <c r="A160" s="114" t="s">
        <v>1385</v>
      </c>
      <c r="B160" s="80">
        <v>2</v>
      </c>
      <c r="C160" s="118">
        <v>0.010963078647190445</v>
      </c>
      <c r="D160" s="80" t="s">
        <v>1256</v>
      </c>
      <c r="E160" s="80" t="b">
        <v>0</v>
      </c>
      <c r="F160" s="80" t="b">
        <v>0</v>
      </c>
      <c r="G160" s="80" t="b">
        <v>0</v>
      </c>
    </row>
    <row r="161" spans="1:7" ht="15">
      <c r="A161" s="114" t="s">
        <v>1299</v>
      </c>
      <c r="B161" s="80">
        <v>2</v>
      </c>
      <c r="C161" s="118">
        <v>0.00833399571562729</v>
      </c>
      <c r="D161" s="80" t="s">
        <v>1256</v>
      </c>
      <c r="E161" s="80" t="b">
        <v>0</v>
      </c>
      <c r="F161" s="80" t="b">
        <v>0</v>
      </c>
      <c r="G161" s="80" t="b">
        <v>0</v>
      </c>
    </row>
    <row r="162" spans="1:7" ht="15">
      <c r="A162" s="114" t="s">
        <v>1301</v>
      </c>
      <c r="B162" s="80">
        <v>2</v>
      </c>
      <c r="C162" s="118">
        <v>0.010963078647190445</v>
      </c>
      <c r="D162" s="80" t="s">
        <v>1256</v>
      </c>
      <c r="E162" s="80" t="b">
        <v>0</v>
      </c>
      <c r="F162" s="80" t="b">
        <v>0</v>
      </c>
      <c r="G162" s="80" t="b">
        <v>0</v>
      </c>
    </row>
    <row r="163" spans="1:7" ht="15">
      <c r="A163" s="114" t="s">
        <v>1302</v>
      </c>
      <c r="B163" s="80">
        <v>2</v>
      </c>
      <c r="C163" s="118">
        <v>0.010963078647190445</v>
      </c>
      <c r="D163" s="80" t="s">
        <v>1256</v>
      </c>
      <c r="E163" s="80" t="b">
        <v>0</v>
      </c>
      <c r="F163" s="80" t="b">
        <v>0</v>
      </c>
      <c r="G163" s="80" t="b">
        <v>0</v>
      </c>
    </row>
    <row r="164" spans="1:7" ht="15">
      <c r="A164" s="114" t="s">
        <v>1298</v>
      </c>
      <c r="B164" s="80">
        <v>2</v>
      </c>
      <c r="C164" s="118">
        <v>0.00833399571562729</v>
      </c>
      <c r="D164" s="80" t="s">
        <v>1256</v>
      </c>
      <c r="E164" s="80" t="b">
        <v>0</v>
      </c>
      <c r="F164" s="80" t="b">
        <v>0</v>
      </c>
      <c r="G164" s="80" t="b">
        <v>0</v>
      </c>
    </row>
    <row r="165" spans="1:7" ht="15">
      <c r="A165" s="114" t="s">
        <v>1374</v>
      </c>
      <c r="B165" s="80">
        <v>2</v>
      </c>
      <c r="C165" s="118">
        <v>0.00833399571562729</v>
      </c>
      <c r="D165" s="80" t="s">
        <v>1256</v>
      </c>
      <c r="E165" s="80" t="b">
        <v>0</v>
      </c>
      <c r="F165" s="80" t="b">
        <v>0</v>
      </c>
      <c r="G165" s="80" t="b">
        <v>0</v>
      </c>
    </row>
    <row r="166" spans="1:7" ht="15">
      <c r="A166" s="114" t="s">
        <v>1383</v>
      </c>
      <c r="B166" s="80">
        <v>2</v>
      </c>
      <c r="C166" s="118">
        <v>0.010963078647190445</v>
      </c>
      <c r="D166" s="80" t="s">
        <v>1256</v>
      </c>
      <c r="E166" s="80" t="b">
        <v>0</v>
      </c>
      <c r="F166" s="80" t="b">
        <v>0</v>
      </c>
      <c r="G166" s="80" t="b">
        <v>0</v>
      </c>
    </row>
    <row r="167" spans="1:7" ht="15">
      <c r="A167" s="114" t="s">
        <v>1322</v>
      </c>
      <c r="B167" s="80">
        <v>2</v>
      </c>
      <c r="C167" s="118">
        <v>0.00833399571562729</v>
      </c>
      <c r="D167" s="80" t="s">
        <v>1256</v>
      </c>
      <c r="E167" s="80" t="b">
        <v>0</v>
      </c>
      <c r="F167" s="80" t="b">
        <v>0</v>
      </c>
      <c r="G167" s="80" t="b">
        <v>0</v>
      </c>
    </row>
    <row r="168" spans="1:7" ht="15">
      <c r="A168" s="114" t="s">
        <v>1284</v>
      </c>
      <c r="B168" s="80">
        <v>2</v>
      </c>
      <c r="C168" s="118">
        <v>0.00833399571562729</v>
      </c>
      <c r="D168" s="80" t="s">
        <v>1256</v>
      </c>
      <c r="E168" s="80" t="b">
        <v>0</v>
      </c>
      <c r="F168" s="80" t="b">
        <v>0</v>
      </c>
      <c r="G168" s="80" t="b">
        <v>0</v>
      </c>
    </row>
    <row r="169" spans="1:7" ht="15">
      <c r="A169" s="114" t="s">
        <v>1379</v>
      </c>
      <c r="B169" s="80">
        <v>2</v>
      </c>
      <c r="C169" s="118">
        <v>0.00833399571562729</v>
      </c>
      <c r="D169" s="80" t="s">
        <v>1256</v>
      </c>
      <c r="E169" s="80" t="b">
        <v>1</v>
      </c>
      <c r="F169" s="80" t="b">
        <v>0</v>
      </c>
      <c r="G169" s="80" t="b">
        <v>0</v>
      </c>
    </row>
    <row r="170" spans="1:7" ht="15">
      <c r="A170" s="114" t="s">
        <v>1380</v>
      </c>
      <c r="B170" s="80">
        <v>2</v>
      </c>
      <c r="C170" s="118">
        <v>0.00833399571562729</v>
      </c>
      <c r="D170" s="80" t="s">
        <v>1256</v>
      </c>
      <c r="E170" s="80" t="b">
        <v>0</v>
      </c>
      <c r="F170" s="80" t="b">
        <v>1</v>
      </c>
      <c r="G170" s="80" t="b">
        <v>0</v>
      </c>
    </row>
    <row r="171" spans="1:7" ht="15">
      <c r="A171" s="114" t="s">
        <v>1376</v>
      </c>
      <c r="B171" s="80">
        <v>2</v>
      </c>
      <c r="C171" s="118">
        <v>0.010963078647190445</v>
      </c>
      <c r="D171" s="80" t="s">
        <v>1256</v>
      </c>
      <c r="E171" s="80" t="b">
        <v>0</v>
      </c>
      <c r="F171" s="80" t="b">
        <v>0</v>
      </c>
      <c r="G171" s="80" t="b">
        <v>0</v>
      </c>
    </row>
    <row r="172" spans="1:7" ht="15">
      <c r="A172" s="114" t="s">
        <v>1377</v>
      </c>
      <c r="B172" s="80">
        <v>2</v>
      </c>
      <c r="C172" s="118">
        <v>0.010963078647190445</v>
      </c>
      <c r="D172" s="80" t="s">
        <v>1256</v>
      </c>
      <c r="E172" s="80" t="b">
        <v>0</v>
      </c>
      <c r="F172" s="80" t="b">
        <v>0</v>
      </c>
      <c r="G172" s="80" t="b">
        <v>0</v>
      </c>
    </row>
    <row r="173" spans="1:7" ht="15">
      <c r="A173" s="114" t="s">
        <v>1283</v>
      </c>
      <c r="B173" s="80">
        <v>2</v>
      </c>
      <c r="C173" s="118">
        <v>0.013469839503105692</v>
      </c>
      <c r="D173" s="80" t="s">
        <v>1257</v>
      </c>
      <c r="E173" s="80" t="b">
        <v>0</v>
      </c>
      <c r="F173" s="80" t="b">
        <v>0</v>
      </c>
      <c r="G173" s="80" t="b">
        <v>0</v>
      </c>
    </row>
    <row r="174" spans="1:7" ht="15">
      <c r="A174" s="114" t="s">
        <v>1330</v>
      </c>
      <c r="B174" s="80">
        <v>2</v>
      </c>
      <c r="C174" s="118">
        <v>0.013469839503105692</v>
      </c>
      <c r="D174" s="80" t="s">
        <v>1257</v>
      </c>
      <c r="E174" s="80" t="b">
        <v>0</v>
      </c>
      <c r="F174" s="80" t="b">
        <v>0</v>
      </c>
      <c r="G174" s="80" t="b">
        <v>0</v>
      </c>
    </row>
    <row r="175" spans="1:7" ht="15">
      <c r="A175" s="114" t="s">
        <v>1358</v>
      </c>
      <c r="B175" s="80">
        <v>2</v>
      </c>
      <c r="C175" s="118">
        <v>0.013469839503105692</v>
      </c>
      <c r="D175" s="80" t="s">
        <v>1257</v>
      </c>
      <c r="E175" s="80" t="b">
        <v>0</v>
      </c>
      <c r="F175" s="80" t="b">
        <v>0</v>
      </c>
      <c r="G175" s="80" t="b">
        <v>0</v>
      </c>
    </row>
    <row r="176" spans="1:7" ht="15">
      <c r="A176" s="114" t="s">
        <v>1354</v>
      </c>
      <c r="B176" s="80">
        <v>2</v>
      </c>
      <c r="C176" s="118">
        <v>0.013469839503105692</v>
      </c>
      <c r="D176" s="80" t="s">
        <v>1257</v>
      </c>
      <c r="E176" s="80" t="b">
        <v>0</v>
      </c>
      <c r="F176" s="80" t="b">
        <v>0</v>
      </c>
      <c r="G176" s="80" t="b">
        <v>0</v>
      </c>
    </row>
    <row r="177" spans="1:7" ht="15">
      <c r="A177" s="114" t="s">
        <v>1357</v>
      </c>
      <c r="B177" s="80">
        <v>2</v>
      </c>
      <c r="C177" s="118">
        <v>0.017832593063453243</v>
      </c>
      <c r="D177" s="80" t="s">
        <v>1257</v>
      </c>
      <c r="E177" s="80" t="b">
        <v>0</v>
      </c>
      <c r="F177" s="80" t="b">
        <v>0</v>
      </c>
      <c r="G177" s="80" t="b">
        <v>0</v>
      </c>
    </row>
    <row r="178" spans="1:7" ht="15">
      <c r="A178" s="114" t="s">
        <v>1296</v>
      </c>
      <c r="B178" s="80">
        <v>2</v>
      </c>
      <c r="C178" s="118">
        <v>0.013469839503105692</v>
      </c>
      <c r="D178" s="80" t="s">
        <v>1257</v>
      </c>
      <c r="E178" s="80" t="b">
        <v>0</v>
      </c>
      <c r="F178" s="80" t="b">
        <v>0</v>
      </c>
      <c r="G178" s="80" t="b">
        <v>0</v>
      </c>
    </row>
    <row r="179" spans="1:7" ht="15">
      <c r="A179" s="114" t="s">
        <v>1292</v>
      </c>
      <c r="B179" s="80">
        <v>5</v>
      </c>
      <c r="C179" s="118">
        <v>0.013300427819577498</v>
      </c>
      <c r="D179" s="80" t="s">
        <v>1258</v>
      </c>
      <c r="E179" s="80" t="b">
        <v>0</v>
      </c>
      <c r="F179" s="80" t="b">
        <v>0</v>
      </c>
      <c r="G179" s="80" t="b">
        <v>0</v>
      </c>
    </row>
    <row r="180" spans="1:7" ht="15">
      <c r="A180" s="114" t="s">
        <v>1293</v>
      </c>
      <c r="B180" s="80">
        <v>5</v>
      </c>
      <c r="C180" s="118">
        <v>0.013300427819577498</v>
      </c>
      <c r="D180" s="80" t="s">
        <v>1258</v>
      </c>
      <c r="E180" s="80" t="b">
        <v>0</v>
      </c>
      <c r="F180" s="80" t="b">
        <v>0</v>
      </c>
      <c r="G180" s="80" t="b">
        <v>0</v>
      </c>
    </row>
    <row r="181" spans="1:7" ht="15">
      <c r="A181" s="114" t="s">
        <v>1294</v>
      </c>
      <c r="B181" s="80">
        <v>5</v>
      </c>
      <c r="C181" s="118">
        <v>0.013300427819577498</v>
      </c>
      <c r="D181" s="80" t="s">
        <v>1258</v>
      </c>
      <c r="E181" s="80" t="b">
        <v>0</v>
      </c>
      <c r="F181" s="80" t="b">
        <v>0</v>
      </c>
      <c r="G181" s="80" t="b">
        <v>0</v>
      </c>
    </row>
    <row r="182" spans="1:7" ht="15">
      <c r="A182" s="114" t="s">
        <v>1312</v>
      </c>
      <c r="B182" s="80">
        <v>3</v>
      </c>
      <c r="C182" s="118">
        <v>0.012246578799753353</v>
      </c>
      <c r="D182" s="80" t="s">
        <v>1258</v>
      </c>
      <c r="E182" s="80" t="b">
        <v>0</v>
      </c>
      <c r="F182" s="80" t="b">
        <v>0</v>
      </c>
      <c r="G182" s="80" t="b">
        <v>0</v>
      </c>
    </row>
    <row r="183" spans="1:7" ht="15">
      <c r="A183" s="114" t="s">
        <v>1324</v>
      </c>
      <c r="B183" s="80">
        <v>3</v>
      </c>
      <c r="C183" s="118">
        <v>0.012246578799753353</v>
      </c>
      <c r="D183" s="80" t="s">
        <v>1258</v>
      </c>
      <c r="E183" s="80" t="b">
        <v>0</v>
      </c>
      <c r="F183" s="80" t="b">
        <v>0</v>
      </c>
      <c r="G183" s="80" t="b">
        <v>0</v>
      </c>
    </row>
    <row r="184" spans="1:7" ht="15">
      <c r="A184" s="114" t="s">
        <v>1325</v>
      </c>
      <c r="B184" s="80">
        <v>3</v>
      </c>
      <c r="C184" s="118">
        <v>0.015632949166208762</v>
      </c>
      <c r="D184" s="80" t="s">
        <v>1258</v>
      </c>
      <c r="E184" s="80" t="b">
        <v>0</v>
      </c>
      <c r="F184" s="80" t="b">
        <v>0</v>
      </c>
      <c r="G184" s="80" t="b">
        <v>0</v>
      </c>
    </row>
    <row r="185" spans="1:7" ht="15">
      <c r="A185" s="114" t="s">
        <v>1391</v>
      </c>
      <c r="B185" s="80">
        <v>2</v>
      </c>
      <c r="C185" s="118">
        <v>0.01042196611080584</v>
      </c>
      <c r="D185" s="80" t="s">
        <v>1258</v>
      </c>
      <c r="E185" s="80" t="b">
        <v>0</v>
      </c>
      <c r="F185" s="80" t="b">
        <v>0</v>
      </c>
      <c r="G185" s="80" t="b">
        <v>0</v>
      </c>
    </row>
    <row r="186" spans="1:7" ht="15">
      <c r="A186" s="114" t="s">
        <v>1388</v>
      </c>
      <c r="B186" s="80">
        <v>2</v>
      </c>
      <c r="C186" s="118">
        <v>0.01042196611080584</v>
      </c>
      <c r="D186" s="80" t="s">
        <v>1258</v>
      </c>
      <c r="E186" s="80" t="b">
        <v>0</v>
      </c>
      <c r="F186" s="80" t="b">
        <v>0</v>
      </c>
      <c r="G186" s="80" t="b">
        <v>0</v>
      </c>
    </row>
    <row r="187" spans="1:7" ht="15">
      <c r="A187" s="114" t="s">
        <v>1387</v>
      </c>
      <c r="B187" s="80">
        <v>2</v>
      </c>
      <c r="C187" s="118">
        <v>0.01042196611080584</v>
      </c>
      <c r="D187" s="80" t="s">
        <v>1258</v>
      </c>
      <c r="E187" s="80" t="b">
        <v>0</v>
      </c>
      <c r="F187" s="80" t="b">
        <v>0</v>
      </c>
      <c r="G187" s="80" t="b">
        <v>0</v>
      </c>
    </row>
    <row r="188" spans="1:7" ht="15">
      <c r="A188" s="114" t="s">
        <v>1390</v>
      </c>
      <c r="B188" s="80">
        <v>2</v>
      </c>
      <c r="C188" s="118">
        <v>0.01042196611080584</v>
      </c>
      <c r="D188" s="80" t="s">
        <v>1258</v>
      </c>
      <c r="E188" s="80" t="b">
        <v>0</v>
      </c>
      <c r="F188" s="80" t="b">
        <v>0</v>
      </c>
      <c r="G188" s="80" t="b">
        <v>0</v>
      </c>
    </row>
    <row r="189" spans="1:7" ht="15">
      <c r="A189" s="114" t="s">
        <v>1392</v>
      </c>
      <c r="B189" s="80">
        <v>2</v>
      </c>
      <c r="C189" s="118">
        <v>0.01042196611080584</v>
      </c>
      <c r="D189" s="80" t="s">
        <v>1258</v>
      </c>
      <c r="E189" s="80" t="b">
        <v>0</v>
      </c>
      <c r="F189" s="80" t="b">
        <v>0</v>
      </c>
      <c r="G189" s="80" t="b">
        <v>0</v>
      </c>
    </row>
    <row r="190" spans="1:7" ht="15">
      <c r="A190" s="114" t="s">
        <v>1389</v>
      </c>
      <c r="B190" s="80">
        <v>2</v>
      </c>
      <c r="C190" s="118">
        <v>0.01042196611080584</v>
      </c>
      <c r="D190" s="80" t="s">
        <v>1258</v>
      </c>
      <c r="E190" s="80" t="b">
        <v>0</v>
      </c>
      <c r="F190" s="80" t="b">
        <v>0</v>
      </c>
      <c r="G190" s="80" t="b">
        <v>0</v>
      </c>
    </row>
    <row r="191" spans="1:7" ht="15">
      <c r="A191" s="114" t="s">
        <v>1342</v>
      </c>
      <c r="B191" s="80">
        <v>2</v>
      </c>
      <c r="C191" s="118">
        <v>0.021180909222303604</v>
      </c>
      <c r="D191" s="80" t="s">
        <v>1259</v>
      </c>
      <c r="E191" s="80" t="b">
        <v>0</v>
      </c>
      <c r="F191" s="80" t="b">
        <v>0</v>
      </c>
      <c r="G191" s="80" t="b">
        <v>0</v>
      </c>
    </row>
    <row r="192" spans="1:7" ht="15">
      <c r="A192" s="114" t="s">
        <v>1282</v>
      </c>
      <c r="B192" s="80">
        <v>2</v>
      </c>
      <c r="C192" s="118">
        <v>0.021180909222303604</v>
      </c>
      <c r="D192" s="80" t="s">
        <v>1259</v>
      </c>
      <c r="E192" s="80" t="b">
        <v>0</v>
      </c>
      <c r="F192" s="80" t="b">
        <v>0</v>
      </c>
      <c r="G192" s="80" t="b">
        <v>0</v>
      </c>
    </row>
    <row r="193" spans="1:7" ht="15">
      <c r="A193" s="114" t="s">
        <v>1344</v>
      </c>
      <c r="B193" s="80">
        <v>2</v>
      </c>
      <c r="C193" s="118">
        <v>0.021180909222303604</v>
      </c>
      <c r="D193" s="80" t="s">
        <v>1259</v>
      </c>
      <c r="E193" s="80" t="b">
        <v>0</v>
      </c>
      <c r="F193" s="80" t="b">
        <v>0</v>
      </c>
      <c r="G193" s="80" t="b">
        <v>0</v>
      </c>
    </row>
    <row r="194" spans="1:7" ht="15">
      <c r="A194" s="114" t="s">
        <v>1287</v>
      </c>
      <c r="B194" s="80">
        <v>2</v>
      </c>
      <c r="C194" s="118">
        <v>0.012058788141576897</v>
      </c>
      <c r="D194" s="80" t="s">
        <v>1259</v>
      </c>
      <c r="E194" s="80" t="b">
        <v>0</v>
      </c>
      <c r="F194" s="80" t="b">
        <v>0</v>
      </c>
      <c r="G194" s="80" t="b">
        <v>0</v>
      </c>
    </row>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2019-02-19T11:34:13Z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