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<sst xmlns="http://schemas.openxmlformats.org/spreadsheetml/2006/main" count="2419" uniqueCount="742">
  <si>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</si>
  <si>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</si>
  <si>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</si>
  <si>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</si>
  <si>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</si>
  <si>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</si>
  <si>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</si>
  <si>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</si>
  <si>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</si>
  <si>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</si>
  <si>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</si>
  <si>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</si>
  <si>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</si>
  <si>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</si>
  <si>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</si>
  <si>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</si>
  <si>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</si>
  <si>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</si>
  <si>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</si>
  <si>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</si>
  <si>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</si>
  <si>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</si>
  <si>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</si>
  <si>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</si>
  <si>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</si>
  <si>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</si>
  <si>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</si>
  <si>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</si>
  <si>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</si>
  <si>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</si>
  <si>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</si>
  <si>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</si>
  <si>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</si>
  <si>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</si>
  <si>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</si>
  <si>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</si>
  <si>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</si>
  <si>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</si>
  <si>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</si>
  <si>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</si>
  <si>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</si>
  <si>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</si>
  <si>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</si>
  <si>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</si>
  <si>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</si>
  <si>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</si>
  <si>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</si>
  <si>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</si>
  <si>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</si>
  <si>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</si>
  <si>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</si>
  <si>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</si>
  <si>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</si>
  <si>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</si>
  <si>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</si>
  <si>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</si>
  <si>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</si>
  <si>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</si>
  <si>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</si>
  <si>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</si>
  <si>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</si>
  <si>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</si>
  <si>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</si>
  <si>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</si>
  <si>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</si>
  <si>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</si>
  <si>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</si>
  <si>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</si>
  <si>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</si>
  <si>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</si>
  <si>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</si>
  <si>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</si>
  <si>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</si>
  <si>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</si>
  <si>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</si>
  <si>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</si>
  <si>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</si>
  <si>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</si>
  <si>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</si>
  <si>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</si>
  <si>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</si>
  <si>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</si>
  <si>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</si>
  <si>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</si>
  <si>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</si>
  <si>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</si>
  <si>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</si>
  <si>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</si>
  <si>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</si>
  <si>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</si>
  <si>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</si>
  <si>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</si>
  <si>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</si>
  <si>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</si>
  <si>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</si>
  <si>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</si>
  <si>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</si>
  <si>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</si>
  <si>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</si>
  <si>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</si>
  <si>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</si>
  <si>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</si>
  <si>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</si>
  <si>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</si>
  <si>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</si>
  <si>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</si>
  <si>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</si>
  <si>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</si>
  <si>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</si>
  <si>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</si>
  <si>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</si>
  <si>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</si>
  <si>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</si>
  <si>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</si>
  <si>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</si>
  <si>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</si>
  <si>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</si>
  <si>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</si>
  <si>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</si>
  <si>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</si>
  <si>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</si>
  <si>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</si>
  <si>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</si>
  <si>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</si>
  <si>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</si>
  <si>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</si>
  <si>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</si>
  <si>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</si>
  <si>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</si>
  <si>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</si>
  <si>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</si>
  <si>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</si>
  <si>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</si>
  <si>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</si>
  <si>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</si>
  <si>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</si>
  <si>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</si>
  <si>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</si>
  <si>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</si>
  <si>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</si>
  <si>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</si>
  <si>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</si>
  <si>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</si>
  <si>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</si>
  <si>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</si>
  <si>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</si>
  <si>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</si>
  <si>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</si>
  <si>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</si>
  <si>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</si>
  <si>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</si>
  <si>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</si>
  <si>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</si>
  <si>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</si>
  <si>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</si>
  <si>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</si>
  <si>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</si>
  <si>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</si>
  <si>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</si>
  <si>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</si>
  <si>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</si>
  <si>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</si>
  <si>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</si>
  <si>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</si>
  <si>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</si>
  <si>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</si>
  <si>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</si>
  <si>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</si>
  <si>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</si>
  <si>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</si>
  <si>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</si>
  <si>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</si>
  <si>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</si>
  <si>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</si>
  <si>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</si>
  <si>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</si>
  <si>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</si>
  <si>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</si>
  <si>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</si>
  <si>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</si>
  <si>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</si>
  <si>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</si>
  <si>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</si>
  <si>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</si>
  <si>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</si>
  <si>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</si>
  <si>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</si>
  <si>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</si>
  <si>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</si>
  <si>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</si>
  <si>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</si>
  <si>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</si>
  <si>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</si>
  <si>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</si>
  <si>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</si>
  <si>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</si>
  <si>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</si>
  <si>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</si>
  <si>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</si>
  <si>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</si>
  <si>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</si>
  <si>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</si>
  <si>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</si>
  <si>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</si>
  <si>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</si>
  <si>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</si>
  <si>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</si>
  <si>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</si>
  <si>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</si>
  <si>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</si>
  <si>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</si>
  <si>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</si>
  <si>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asprtweets</t>
  </si>
  <si>
    <t>emilia_totzeva</t>
  </si>
  <si>
    <t>drivekiwinl</t>
  </si>
  <si>
    <t>jeffreyrouw</t>
  </si>
  <si>
    <t>jessicapowell82</t>
  </si>
  <si>
    <t>afshop</t>
  </si>
  <si>
    <t>alisemarshall</t>
  </si>
  <si>
    <t>socialdriver</t>
  </si>
  <si>
    <t>thomassanchez</t>
  </si>
  <si>
    <t>andihauser</t>
  </si>
  <si>
    <t>publicwelfare</t>
  </si>
  <si>
    <t>wdcep</t>
  </si>
  <si>
    <t>Replies to</t>
  </si>
  <si>
    <t>Mentions</t>
  </si>
  <si>
    <t>@andihauser .@SocialDriver</t>
  </si>
  <si>
    <t>RT @SocialDriver: User experience isn’t just about design. As part of our UX process, we gather insight about the end-user and our client's…</t>
  </si>
  <si>
    <t>Vrolijk Pasen! 
*Kiwi Support is zondag en maandag gesloten. 
*Je eigen SocialDriver is beperkt beschikbaar. 
*Kiwi Express is 24/7 beschikbaar!
Reserveer tijdig!
#Pasen #taxi https://t.co/3LAz6mK44t</t>
  </si>
  <si>
    <t>Vrolijk Pasen! 
*Kiwi Support is zondag en maandag gesloten. 
*Je eigen SocialDriver is beperkt beschikbaar. 
*Kiwi Express is 24/7 beschikbaar!
Reserveer tijdig!
#Pasen #taxi #haaksbergen https://t.co/VMEatgwsIx</t>
  </si>
  <si>
    <t>RT @drivekiwiNL: Vrolijk Pasen! 
*Kiwi Support is zondag en maandag gesloten. 
*Je eigen SocialDriver is beperkt beschikbaar. 
*Kiwi Expre…</t>
  </si>
  <si>
    <t>"When we bring everything we are to everything we do, we are more competitive, more confident and more connected." https://t.co/PFaS5E9Ypf @afshop @SocialDriver</t>
  </si>
  <si>
    <t>@JessicaPowell82 @SocialDriver thanks for sharing!</t>
  </si>
  <si>
    <t>RT @SocialDriver: Last week team members attended an event hosted by @PublicWelfare focused on how we can work toward a transformative appr…</t>
  </si>
  <si>
    <t>RT @SocialDriver: Social Driver is searching for a proven leader who can execute on social media campaigns, live event coverage, channel ma…</t>
  </si>
  <si>
    <t>A beautiful spring bouquet of flowers from our wonderful friends and partners at @SocialDriver is all the @PublicWelfare team needed to end our week _xD83D__xDCAA_. Thank you Paige, Emilia, Jon, and team! So sweet of you! https://t.co/VchQ8PYPt4</t>
  </si>
  <si>
    <t>RT @AliseMarshall: A beautiful spring bouquet of flowers from our wonderful friends and partners at @SocialDriver is all the @PublicWelfare…</t>
  </si>
  <si>
    <t>Last week team members attended an event hosted by @PublicWelfare focused on how we can work toward a transformative approach to justice that is community-led, restorative, and racially just. Recently we helped launch their new site—check it out: https://t.co/HPQXr0izte https://t.co/Rj1PnXcmvy</t>
  </si>
  <si>
    <t>Social Driver was proud to once again work as a trusted partner for @WDCEP's #WeDC House at #SXSW, promoting our home of Washington, DC as the capital of inclusive innovation. Learn about our digital and on-ground strategy in previous years: https://t.co/6WeOqWLAda https://t.co/cFr4b2cbht</t>
  </si>
  <si>
    <t>User experience isn’t just about design. As part of our UX process, we gather insight about the end-user and our client's business goals too. If you're a leader with a holistic understanding of user experience, apply to be our Director of UX. #BeADriver https://t.co/6JpqqaEtvA https://t.co/jpw6ZB0r9s</t>
  </si>
  <si>
    <t>Social Driver is searching for a proven leader who can execute on social media campaigns, live event coverage, channel management, and reporting. If you think you have what it takes to be our Senior Social Media Specialist—let's talk. #BeADriver ➡ https://t.co/Bdd7BHg4Tg https://t.co/6YgpwmO7EE</t>
  </si>
  <si>
    <t>We recently reached a new milestone, launching 1️⃣3️⃣ websites in just 2️⃣ months. Learn how our focus on client success and long-term planning made this possible and maybe your website could be number 14! https://t.co/mumBbzyzdR https://t.co/JnuI2sklEr</t>
  </si>
  <si>
    <t>RT @SocialDriver: We recently reached a new milestone, launching 1️⃣3️⃣ websites in just 2️⃣ months. Learn how our focus on client success…</t>
  </si>
  <si>
    <t>https://www.instagram.com/p/Bwb5N_qgU9P/?utm_source=ig_twitter_share&amp;igshid=q2oxmvhyt6br</t>
  </si>
  <si>
    <t>https://www.linkedin.com/pulse/nglcc-helps-businesses-become-more-competitive-confident-anthony-shop/</t>
  </si>
  <si>
    <t>https://www.publicwelfare.org/</t>
  </si>
  <si>
    <t>https://www.socialdriver.com/social-media-case-stories/wedc-sxsw?utm_source=twitter&amp;utm_medium=o</t>
  </si>
  <si>
    <t>https://socialdriver.bamboohr.com/jobs/view.php?id=13&amp;utm_source=twitter&amp;utm_medium=o</t>
  </si>
  <si>
    <t>https://socialdriver.bamboohr.com/jobs/view.php?id=5&amp;utm_source=twitter&amp;utm_medium=o</t>
  </si>
  <si>
    <t>https://www.socialdriver.com/posts/social-driver-reaches-new-milestone-with-13-website-launches-in-2-months?utm_source=twitter&amp;utm_medium=o</t>
  </si>
  <si>
    <t>instagram.com</t>
  </si>
  <si>
    <t>linkedin.com</t>
  </si>
  <si>
    <t>publicwelfare.org</t>
  </si>
  <si>
    <t>socialdriver.com</t>
  </si>
  <si>
    <t>bamboohr.com</t>
  </si>
  <si>
    <t>pasen taxi</t>
  </si>
  <si>
    <t>pasen taxi haaksbergen</t>
  </si>
  <si>
    <t>wedc sxsw</t>
  </si>
  <si>
    <t>beadriver</t>
  </si>
  <si>
    <t>https://pbs.twimg.com/media/D4g7kNoW0AAeXpu.jpg</t>
  </si>
  <si>
    <t>https://pbs.twimg.com/media/D34iutdWwAYkeBA.jpg</t>
  </si>
  <si>
    <t>https://pbs.twimg.com/media/D4R2jIbWwAA9woC.jpg</t>
  </si>
  <si>
    <t>https://pbs.twimg.com/media/D4iIOc_W4AE_TfE.png</t>
  </si>
  <si>
    <t>https://pbs.twimg.com/media/D4R65ChWwAI3bHx.jpg</t>
  </si>
  <si>
    <t>https://pbs.twimg.com/media/D4R8qoTW4AEwr7p.jpg</t>
  </si>
  <si>
    <t>https://pbs.twimg.com/media/D4YfohIX4AIeeW7.jpg</t>
  </si>
  <si>
    <t>http://pbs.twimg.com/profile_images/952629915748306957/IlRS0rTR_normal.jpg</t>
  </si>
  <si>
    <t>http://pbs.twimg.com/profile_images/1037172361177563142/S3U5YvBC_normal.jpg</t>
  </si>
  <si>
    <t>http://pbs.twimg.com/profile_images/1081898468925415424/epiNfrlj_normal.jpg</t>
  </si>
  <si>
    <t>http://pbs.twimg.com/profile_images/1046008035423006720/XqH9E-8__normal.jpg</t>
  </si>
  <si>
    <t>http://pbs.twimg.com/profile_images/701604504840441856/KIMMkWk9_normal.jpg</t>
  </si>
  <si>
    <t>http://pbs.twimg.com/profile_images/909123964626198534/ToTMmmx3_normal.jpg</t>
  </si>
  <si>
    <t>http://pbs.twimg.com/profile_images/1017878937119096834/vHRmSOoX_normal.jpg</t>
  </si>
  <si>
    <t>http://pbs.twimg.com/profile_images/875762634804543488/GV6Ac82q_normal.jpg</t>
  </si>
  <si>
    <t>https://twitter.com/#!/asprtweets/status/1116372430606536704</t>
  </si>
  <si>
    <t>https://twitter.com/#!/emilia_totzeva/status/1118712774346117120</t>
  </si>
  <si>
    <t>https://twitter.com/#!/drivekiwinl/status/1119204666666037248</t>
  </si>
  <si>
    <t>https://twitter.com/#!/drivekiwinl/status/1119210006690324480</t>
  </si>
  <si>
    <t>https://twitter.com/#!/jeffreyrouw/status/1119212542843338752</t>
  </si>
  <si>
    <t>https://twitter.com/#!/jessicapowell82/status/1119644465445126147</t>
  </si>
  <si>
    <t>https://twitter.com/#!/afshop/status/1120739477834674177</t>
  </si>
  <si>
    <t>https://twitter.com/#!/afshop/status/1119056045928796161</t>
  </si>
  <si>
    <t>https://twitter.com/#!/afshop/status/1120739617064595456</t>
  </si>
  <si>
    <t>https://twitter.com/#!/alisemarshall/status/1116367948380278784</t>
  </si>
  <si>
    <t>https://twitter.com/#!/socialdriver/status/1116379437287792641</t>
  </si>
  <si>
    <t>https://twitter.com/#!/socialdriver/status/1118149642762575872</t>
  </si>
  <si>
    <t>https://twitter.com/#!/socialdriver/status/1119294373357850627</t>
  </si>
  <si>
    <t>https://twitter.com/#!/socialdriver/status/1118596741027127296</t>
  </si>
  <si>
    <t>https://twitter.com/#!/socialdriver/status/1120318839630094342</t>
  </si>
  <si>
    <t>https://twitter.com/#!/socialdriver/status/1120789189820207104</t>
  </si>
  <si>
    <t>https://twitter.com/#!/thomassanchez/status/1120794623507664896</t>
  </si>
  <si>
    <t>1116372430606536704</t>
  </si>
  <si>
    <t>1118712774346117120</t>
  </si>
  <si>
    <t>1119204666666037248</t>
  </si>
  <si>
    <t>1119210006690324480</t>
  </si>
  <si>
    <t>1119212542843338752</t>
  </si>
  <si>
    <t>1119644465445126147</t>
  </si>
  <si>
    <t>1120739477834674177</t>
  </si>
  <si>
    <t>1119056045928796161</t>
  </si>
  <si>
    <t>1120739617064595456</t>
  </si>
  <si>
    <t>1116367948380278784</t>
  </si>
  <si>
    <t>1116379437287792641</t>
  </si>
  <si>
    <t>1118149642762575872</t>
  </si>
  <si>
    <t>1119294373357850627</t>
  </si>
  <si>
    <t>1118596741027127296</t>
  </si>
  <si>
    <t>1120318839630094342</t>
  </si>
  <si>
    <t>1120789189820207104</t>
  </si>
  <si>
    <t>1120794623507664896</t>
  </si>
  <si>
    <t>1116371653632589824</t>
  </si>
  <si>
    <t>76472184</t>
  </si>
  <si>
    <t/>
  </si>
  <si>
    <t>257045689</t>
  </si>
  <si>
    <t>und</t>
  </si>
  <si>
    <t>en</t>
  </si>
  <si>
    <t>nl</t>
  </si>
  <si>
    <t>Twitter for Android</t>
  </si>
  <si>
    <t>Twitter Web Client</t>
  </si>
  <si>
    <t>Instagram</t>
  </si>
  <si>
    <t>Twitter for iPhone</t>
  </si>
  <si>
    <t>Twitter Ads Composer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</si>
  <si>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</si>
  <si>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</si>
  <si>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</si>
  <si>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</si>
  <si>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</si>
  <si>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</si>
  <si>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</si>
  <si>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</si>
  <si>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</si>
  <si>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</si>
  <si>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</si>
  <si>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</si>
  <si>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</si>
  <si>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</si>
  <si>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</si>
  <si>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</si>
  <si>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</si>
  <si>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</si>
  <si>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</si>
  <si>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</si>
  <si>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</si>
  <si>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ASPR</t>
  </si>
  <si>
    <t>Andi Hauser</t>
  </si>
  <si>
    <t>Social Driver</t>
  </si>
  <si>
    <t>Emilia Totzeva</t>
  </si>
  <si>
    <t>Drive Kiwi</t>
  </si>
  <si>
    <t>Jeffrey Rouwenhorst</t>
  </si>
  <si>
    <t>Jessica Powell</t>
  </si>
  <si>
    <t>Anthony Shop</t>
  </si>
  <si>
    <t>Public Welfare Fdn</t>
  </si>
  <si>
    <t>Alise Marshall</t>
  </si>
  <si>
    <t>WDCEP</t>
  </si>
  <si>
    <t>Thomas Sanchez</t>
  </si>
  <si>
    <t>Uncover the Story.</t>
  </si>
  <si>
    <t>Great Day Washington/ Lifestyle Correspondent /TV host / Adventurer/Trail Runner/ Motorcyclist</t>
  </si>
  <si>
    <t>Experience digital with us. Social Driver is a digital agency based in DC with additional teams in Bellingham, WA and Kansas City, MO. ⚡️ #BeADriver</t>
  </si>
  <si>
    <t>Senior UX Designer @SocialDriver | GWU alum | Feminist, food lover, and fan of all things digital, UX, and design</t>
  </si>
  <si>
    <t>Taxi platform: • Your Own SocialDriver • Kiwi Express • Kiwi Air • KiwiCare</t>
  </si>
  <si>
    <t>Master in Business Administration &amp; Public Administration/Vz. Cie Duurzame RO &amp; plv. fractievz. Fractie zonder Grenzen@EuregioDNL/Tweets op persoonlijke titel</t>
  </si>
  <si>
    <t>Obsessed with structure &amp; organization, Love what you do, Mommy of the year, Director of Partnerships @TheLonelyE, All-in for KC</t>
  </si>
  <si>
    <t>@SocialDriver CSO + Co-Founder. National #DigitalRoundtable Chairman. #KansasCity native in #DC. Fan of @learnserve. Husband of @thomassanchez.</t>
  </si>
  <si>
    <t>The Public Welfare Foundation supports efforts to advance fundamental rights and opportunities for people in need.</t>
  </si>
  <si>
    <t>Director of Strategy &amp; New Ventures at Public Welfare Foundation</t>
  </si>
  <si>
    <t>We know Washington, DC. We are your first point of contact for business opportunities in the nation's capital. #WeDC</t>
  </si>
  <si>
    <t>CEO of @SocialDriver, Board of @trevorproject &amp; @nwmostate Foundation. DC Commissioner.</t>
  </si>
  <si>
    <t>Washington, D.C.</t>
  </si>
  <si>
    <t>Washington, DC</t>
  </si>
  <si>
    <t>Haaksbergen, Nederland</t>
  </si>
  <si>
    <t>Kansas City</t>
  </si>
  <si>
    <t>http://t.co/XqVp6d5ncm</t>
  </si>
  <si>
    <t>https://t.co/rO671IVecy</t>
  </si>
  <si>
    <t>https://t.co/60iPPXiKm4</t>
  </si>
  <si>
    <t>http://linkedin.com/in/jessica-powell-023abb77</t>
  </si>
  <si>
    <t>http://t.co/nrrYsTh9fb</t>
  </si>
  <si>
    <t>https://t.co/EMUhrMhLYh</t>
  </si>
  <si>
    <t>https://t.co/Pgpi7DTTJq</t>
  </si>
  <si>
    <t>https://t.co/IO2ES7AHub</t>
  </si>
  <si>
    <t>https://pbs.twimg.com/profile_banners/3054675587/1554156420</t>
  </si>
  <si>
    <t>https://pbs.twimg.com/profile_banners/76472184/1502184293</t>
  </si>
  <si>
    <t>https://pbs.twimg.com/profile_banners/309849736/1531919350</t>
  </si>
  <si>
    <t>https://pbs.twimg.com/profile_banners/185935670/1398317323</t>
  </si>
  <si>
    <t>https://pbs.twimg.com/profile_banners/299603003/1524921156</t>
  </si>
  <si>
    <t>https://pbs.twimg.com/profile_banners/1820829650/1427478310</t>
  </si>
  <si>
    <t>https://pbs.twimg.com/profile_banners/257045689/1456110271</t>
  </si>
  <si>
    <t>https://pbs.twimg.com/profile_banners/15475837/1555684885</t>
  </si>
  <si>
    <t>https://pbs.twimg.com/profile_banners/66480935/1375215494</t>
  </si>
  <si>
    <t>https://pbs.twimg.com/profile_banners/231051167/1550703163</t>
  </si>
  <si>
    <t>https://pbs.twimg.com/profile_banners/15420307/1539914743</t>
  </si>
  <si>
    <t>http://abs.twimg.com/images/themes/theme14/bg.gif</t>
  </si>
  <si>
    <t>http://abs.twimg.com/images/themes/theme4/bg.gif</t>
  </si>
  <si>
    <t>http://abs.twimg.com/images/themes/theme13/bg.gif</t>
  </si>
  <si>
    <t>http://abs.twimg.com/images/themes/theme1/bg.png</t>
  </si>
  <si>
    <t>http://abs.twimg.com/images/themes/theme16/bg.gif</t>
  </si>
  <si>
    <t>http://pbs.twimg.com/profile_images/921828139172614144/JN8kxK0s_normal.jpg</t>
  </si>
  <si>
    <t>http://pbs.twimg.com/profile_images/378800000216160064/c2cdcba4a353cf89a9de244cf68faa55_normal.jpeg</t>
  </si>
  <si>
    <t>http://pbs.twimg.com/profile_images/2058623268/image_normal.jpg</t>
  </si>
  <si>
    <t>http://pbs.twimg.com/profile_images/1098333311171203078/IRVQyVAX_normal.png</t>
  </si>
  <si>
    <t>Open Twitter Page for This Person</t>
  </si>
  <si>
    <t>https://twitter.com/asprtweets</t>
  </si>
  <si>
    <t>https://twitter.com/andihauser</t>
  </si>
  <si>
    <t>https://twitter.com/socialdriver</t>
  </si>
  <si>
    <t>https://twitter.com/emilia_totzeva</t>
  </si>
  <si>
    <t>https://twitter.com/drivekiwinl</t>
  </si>
  <si>
    <t>https://twitter.com/jeffreyrouw</t>
  </si>
  <si>
    <t>https://twitter.com/jessicapowell82</t>
  </si>
  <si>
    <t>https://twitter.com/afshop</t>
  </si>
  <si>
    <t>https://twitter.com/publicwelfare</t>
  </si>
  <si>
    <t>https://twitter.com/alisemarshall</t>
  </si>
  <si>
    <t>https://twitter.com/wdcep</t>
  </si>
  <si>
    <t>https://twitter.com/thomassanchez</t>
  </si>
  <si>
    <t>asprtweets
@andihauser .@SocialDriver</t>
  </si>
  <si>
    <t xml:space="preserve">andihauser
</t>
  </si>
  <si>
    <t>socialdriver
We recently reached a new milestone,
launching 1️⃣3️⃣ websites in just
2️⃣ months. Learn how our focus
on client success and long-term
planning made this possible and
maybe your website could be number
14! https://t.co/mumBbzyzdR https://t.co/JnuI2sklEr</t>
  </si>
  <si>
    <t>emilia_totzeva
RT @SocialDriver: User experience
isn’t just about design. As part
of our UX process, we gather insight
about the end-user and our client's…</t>
  </si>
  <si>
    <t>drivekiwinl
Vrolijk Pasen! *Kiwi Support is
zondag en maandag gesloten. *Je
eigen SocialDriver is beperkt beschikbaar.
*Kiwi Express is 24/7 beschikbaar!
Reserveer tijdig! #Pasen #taxi
#haaksbergen https://t.co/VMEatgwsIx</t>
  </si>
  <si>
    <t>jeffreyrouw
RT @drivekiwiNL: Vrolijk Pasen!
*Kiwi Support is zondag en maandag
gesloten. *Je eigen SocialDriver
is beperkt beschikbaar. *Kiwi Expre…</t>
  </si>
  <si>
    <t>jessicapowell82
"When we bring everything we are
to everything we do, we are more
competitive, more confident and
more connected." https://t.co/PFaS5E9Ypf
@afshop @SocialDriver</t>
  </si>
  <si>
    <t>afshop
RT @SocialDriver: Social Driver
is searching for a proven leader
who can execute on social media
campaigns, live event coverage,
channel ma…</t>
  </si>
  <si>
    <t xml:space="preserve">publicwelfare
</t>
  </si>
  <si>
    <t>alisemarshall
A beautiful spring bouquet of flowers
from our wonderful friends and
partners at @SocialDriver is all
the @PublicWelfare team needed
to end our week _xD83D__xDCAA_. Thank you Paige,
Emilia, Jon, and team! So sweet
of you! https://t.co/VchQ8PYPt4</t>
  </si>
  <si>
    <t xml:space="preserve">wdcep
</t>
  </si>
  <si>
    <t>thomassanchez
RT @SocialDriver: We recently reached
a new milestone, launching 1️⃣3️⃣
websites in just 2️⃣ months. Learn
how our focus on client success…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</si>
  <si>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</si>
  <si>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</si>
  <si>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</si>
  <si>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</si>
  <si>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</si>
  <si>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</si>
  <si>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</si>
  <si>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&lt;value&gt;emilyrasowsky@socialdriver.com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</si>
  <si>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</si>
  <si>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</si>
  <si>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</si>
  <si>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</si>
  <si>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</si>
  <si>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</si>
  <si>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</si>
  <si>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</si>
  <si>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</si>
  <si>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</si>
  <si>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</si>
  <si>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</si>
  <si>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</si>
  <si>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</si>
  <si>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</si>
  <si>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</si>
  <si>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</si>
  <si>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</si>
  <si>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</si>
  <si>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</si>
  <si>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</si>
  <si>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</si>
  <si>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</si>
  <si>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</si>
  <si>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</si>
  <si>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</si>
  <si>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</si>
  <si>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</si>
  <si>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</si>
  <si>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</si>
  <si>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</si>
  <si>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</si>
  <si>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</si>
  <si>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</si>
  <si>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</si>
  <si>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</si>
  <si>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</si>
  <si>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</si>
  <si>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</si>
  <si>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</si>
  <si>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</si>
  <si>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</si>
  <si>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</si>
  <si>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</si>
  <si>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</si>
  <si>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</si>
  <si>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</si>
  <si>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</si>
  <si>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</si>
  <si>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</si>
  <si>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</si>
  <si>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</si>
  <si>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</si>
  <si>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</si>
  <si>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</si>
  <si>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</si>
  <si>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</si>
  <si>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</si>
  <si>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</si>
  <si>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</si>
  <si>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</si>
  <si>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</si>
  <si>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</si>
  <si>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</si>
  <si>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</si>
  <si>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https://www.socialdriver.com/social-media-case-stories/wedc-sxsw?utm_source=twitter&amp;utm_medium=o https://socialdriver.bamboohr.com/jobs/view.php?id=13&amp;utm_source=twitter&amp;utm_medium=o https://socialdriver.bamboohr.com/jobs/view.php?id=5&amp;utm_source=twitter&amp;utm_medium=o https://www.socialdriver.com/posts/social-driver-reaches-new-milestone-with-13-website-launches-in-2-months?utm_source=twitter&amp;utm_medium=o https://www.publicwelfare.org/</t>
  </si>
  <si>
    <t>Top Domains in Tweet in Entire Graph</t>
  </si>
  <si>
    <t>Top Domains in Tweet in G1</t>
  </si>
  <si>
    <t>Top Domains in Tweet in G2</t>
  </si>
  <si>
    <t>Top Domains in Tweet in G3</t>
  </si>
  <si>
    <t>Top Domains in Tweet in G4</t>
  </si>
  <si>
    <t>Top Domains in Tweet in G5</t>
  </si>
  <si>
    <t>Top Domains in Tweet</t>
  </si>
  <si>
    <t>socialdriver.com bamboohr.com publicwelfare.org</t>
  </si>
  <si>
    <t>Top Hashtags in Tweet in Entire Graph</t>
  </si>
  <si>
    <t>pasen</t>
  </si>
  <si>
    <t>taxi</t>
  </si>
  <si>
    <t>wedc</t>
  </si>
  <si>
    <t>sxsw</t>
  </si>
  <si>
    <t>haaksbergen</t>
  </si>
  <si>
    <t>Top Hashtags in Tweet in G1</t>
  </si>
  <si>
    <t>Top Hashtags in Tweet in G2</t>
  </si>
  <si>
    <t>Top Hashtags in Tweet in G3</t>
  </si>
  <si>
    <t>Top Hashtags in Tweet in G4</t>
  </si>
  <si>
    <t>Top Hashtags in Tweet in G5</t>
  </si>
  <si>
    <t>Top Hashtags in Tweet</t>
  </si>
  <si>
    <t>beadriver wedc sxsw</t>
  </si>
  <si>
    <t>Top Words in Tweet in Entire Graph</t>
  </si>
  <si>
    <t>Words in Sentiment List#1: Positive</t>
  </si>
  <si>
    <t>Words in Sentiment List#2: Negative</t>
  </si>
  <si>
    <t>Words in Sentiment List#3: Angry/Violent</t>
  </si>
  <si>
    <t>Non-categorized Words</t>
  </si>
  <si>
    <t>Total Words</t>
  </si>
  <si>
    <t>social</t>
  </si>
  <si>
    <t>kiwi</t>
  </si>
  <si>
    <t>beschikbaar</t>
  </si>
  <si>
    <t>user</t>
  </si>
  <si>
    <t>Top Words in Tweet in G1</t>
  </si>
  <si>
    <t>recently</t>
  </si>
  <si>
    <t>new</t>
  </si>
  <si>
    <t>learn</t>
  </si>
  <si>
    <t>experience</t>
  </si>
  <si>
    <t>ux</t>
  </si>
  <si>
    <t>reached</t>
  </si>
  <si>
    <t>milestone</t>
  </si>
  <si>
    <t>Top Words in Tweet in G2</t>
  </si>
  <si>
    <t>team</t>
  </si>
  <si>
    <t>Top Words in Tweet in G3</t>
  </si>
  <si>
    <t>more</t>
  </si>
  <si>
    <t>event</t>
  </si>
  <si>
    <t>everything</t>
  </si>
  <si>
    <t>Top Words in Tweet in G4</t>
  </si>
  <si>
    <t>vrolijk</t>
  </si>
  <si>
    <t>support</t>
  </si>
  <si>
    <t>zondag</t>
  </si>
  <si>
    <t>maandag</t>
  </si>
  <si>
    <t>gesloten</t>
  </si>
  <si>
    <t>je</t>
  </si>
  <si>
    <t>eigen</t>
  </si>
  <si>
    <t>Top Words in Tweet in G5</t>
  </si>
  <si>
    <t>Top Words in Tweet</t>
  </si>
  <si>
    <t>user social socialdriver recently new learn experience ux reached milestone</t>
  </si>
  <si>
    <t>socialdriver more event social everything</t>
  </si>
  <si>
    <t>kiwi beschikbaar vrolijk pasen support zondag maandag gesloten je eigen</t>
  </si>
  <si>
    <t>Top Word Pairs in Tweet in Entire Graph</t>
  </si>
  <si>
    <t>social,driver</t>
  </si>
  <si>
    <t>social,media</t>
  </si>
  <si>
    <t>vrolijk,pasen</t>
  </si>
  <si>
    <t>pasen,kiwi</t>
  </si>
  <si>
    <t>kiwi,support</t>
  </si>
  <si>
    <t>support,zondag</t>
  </si>
  <si>
    <t>zondag,maandag</t>
  </si>
  <si>
    <t>maandag,gesloten</t>
  </si>
  <si>
    <t>gesloten,je</t>
  </si>
  <si>
    <t>je,eigen</t>
  </si>
  <si>
    <t>Top Word Pairs in Tweet in G1</t>
  </si>
  <si>
    <t>user,experience</t>
  </si>
  <si>
    <t>recently,reached</t>
  </si>
  <si>
    <t>reached,new</t>
  </si>
  <si>
    <t>new,milestone</t>
  </si>
  <si>
    <t>milestone,launching</t>
  </si>
  <si>
    <t>launching,1</t>
  </si>
  <si>
    <t>1,3</t>
  </si>
  <si>
    <t>3,websites</t>
  </si>
  <si>
    <t>websites,2</t>
  </si>
  <si>
    <t>2,months</t>
  </si>
  <si>
    <t>Top Word Pairs in Tweet in G2</t>
  </si>
  <si>
    <t>Top Word Pairs in Tweet in G3</t>
  </si>
  <si>
    <t>Top Word Pairs in Tweet in G4</t>
  </si>
  <si>
    <t>eigen,socialdriver</t>
  </si>
  <si>
    <t>socialdriver,beperkt</t>
  </si>
  <si>
    <t>Top Word Pairs in Tweet in G5</t>
  </si>
  <si>
    <t>Top Word Pairs in Tweet</t>
  </si>
  <si>
    <t>user,experience  recently,reached  reached,new  new,milestone  milestone,launching  launching,1  1,3  3,websites  websites,2  2,months</t>
  </si>
  <si>
    <t>vrolijk,pasen  pasen,kiwi  kiwi,support  support,zondag  zondag,maandag  maandag,gesloten  gesloten,je  je,eigen  eigen,socialdriver  socialdriver,beperkt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</si>
  <si>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</si>
  <si>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</si>
  <si>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</si>
  <si>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</si>
  <si>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</si>
  <si>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</si>
  <si>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</si>
  <si>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</si>
  <si>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</si>
  <si>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</si>
  <si>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</si>
  <si>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</si>
  <si>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</si>
  <si>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</si>
  <si>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socialdriver publicwelfare wdcep alisemarshall</t>
  </si>
  <si>
    <t>socialdriver publicwelfare</t>
  </si>
  <si>
    <t>socialdriver publicwelfare afshop</t>
  </si>
  <si>
    <t>Top Tweeters in Entire Graph</t>
  </si>
  <si>
    <t>Top Tweeters in G1</t>
  </si>
  <si>
    <t>Top Tweeters in G2</t>
  </si>
  <si>
    <t>Top Tweeters in G3</t>
  </si>
  <si>
    <t>Top Tweeters in G4</t>
  </si>
  <si>
    <t>Top Tweeters in G5</t>
  </si>
  <si>
    <t>Top Tweeters</t>
  </si>
  <si>
    <t>wdcep thomassanchez socialdriver emilia_totzeva</t>
  </si>
  <si>
    <t>publicwelfare alisemarshall</t>
  </si>
  <si>
    <t>afshop jessicapowell82</t>
  </si>
  <si>
    <t>drivekiwinl jeffreyrouw</t>
  </si>
  <si>
    <t>andihauser asprtweets</t>
  </si>
  <si>
    <t>Top URLs in Tweet by Count</t>
  </si>
  <si>
    <t>https://www.socialdriver.com/social-media-case-stories/wedc-sxsw?utm_source=twitter&amp;utm_medium=o https://www.publicwelfare.org/ https://www.socialdriver.com/posts/social-driver-reaches-new-milestone-with-13-website-launches-in-2-months?utm_source=twitter&amp;utm_medium=o https://socialdriver.bamboohr.com/jobs/view.php?id=5&amp;utm_source=twitter&amp;utm_medium=o https://socialdriver.bamboohr.com/jobs/view.php?id=13&amp;utm_source=twitter&amp;utm_medium=o</t>
  </si>
  <si>
    <t>Top URLs in Tweet by Salience</t>
  </si>
  <si>
    <t>Top Domains in Tweet by Count</t>
  </si>
  <si>
    <t>Top Domains in Tweet by Salience</t>
  </si>
  <si>
    <t>Top Hashtags in Tweet by Count</t>
  </si>
  <si>
    <t>Top Hashtags in Tweet by Salience</t>
  </si>
  <si>
    <t>wedc sxsw beadriver</t>
  </si>
  <si>
    <t>haaksbergen pasen taxi</t>
  </si>
  <si>
    <t>Top Words in Tweet by Count</t>
  </si>
  <si>
    <t>social user driver work learn publicwelfare event recently new leader</t>
  </si>
  <si>
    <t>user experience isn t design part ux process gather insight</t>
  </si>
  <si>
    <t>kiwi beschikbaar vrolijk pasen support zondag en maandag gesloten je</t>
  </si>
  <si>
    <t>kiwi drivekiwinl vrolijk pasen support zondag en maandag gesloten je</t>
  </si>
  <si>
    <t>more everything bring competitive confident connected afshop</t>
  </si>
  <si>
    <t>event social last week team members attended hosted publicwelfare focused</t>
  </si>
  <si>
    <t>team beautiful spring bouquet flowers wonderful friends partners publicwelfare needed</t>
  </si>
  <si>
    <t>recently reached new milestone launching 1 3 websites 2 months</t>
  </si>
  <si>
    <t>Top Words in Tweet by Salience</t>
  </si>
  <si>
    <t>user social media experience ux driver work learn publicwelfare event</t>
  </si>
  <si>
    <t>#haaksbergen kiwi beschikbaar vrolijk pasen support zondag en maandag gesloten</t>
  </si>
  <si>
    <t>social last week team members attended hosted publicwelfare focused work</t>
  </si>
  <si>
    <t>Top Word Pairs in Tweet by Count</t>
  </si>
  <si>
    <t>andihauser,socialdriver</t>
  </si>
  <si>
    <t>social,driver  social,media  user,experience  driver,proud  proud,once  once,again  again,work  work,trusted  trusted,partner  partner,wdcep's</t>
  </si>
  <si>
    <t>socialdriver,user  user,experience  experience,isn  isn,t  t,design  design,part  part,ux  ux,process  process,gather  gather,insight</t>
  </si>
  <si>
    <t>vrolijk,pasen  pasen,kiwi  kiwi,support  support,zondag  zondag,en  en,maandag  maandag,gesloten  gesloten,je  je,eigen  eigen,socialdriver</t>
  </si>
  <si>
    <t>drivekiwinl,vrolijk  vrolijk,pasen  pasen,kiwi  kiwi,support  support,zondag  zondag,en  en,maandag  maandag,gesloten  gesloten,je  je,eigen</t>
  </si>
  <si>
    <t>bring,everything  everything,everything  everything,more  more,competitive  competitive,more  more,confident  confident,more  more,connected  connected,afshop  afshop,socialdriver</t>
  </si>
  <si>
    <t>socialdriver,last  last,week  week,team  team,members  members,attended  attended,event  event,hosted  hosted,publicwelfare  publicwelfare,focused  focused,work</t>
  </si>
  <si>
    <t>beautiful,spring  spring,bouquet  bouquet,flowers  flowers,wonderful  wonderful,friends  friends,partners  partners,socialdriver  socialdriver,publicwelfare  publicwelfare,team  team,needed</t>
  </si>
  <si>
    <t>socialdriver,recently  recently,reached  reached,new  new,milestone  milestone,launching  launching,1  1,3  3,websites  websites,2  2,months</t>
  </si>
  <si>
    <t>Top Word Pairs in Tweet by Salience</t>
  </si>
  <si>
    <t>social,media  user,experience  social,driver  driver,proud  proud,once  once,again  again,work  work,trusted  trusted,partner  partner,wdcep's</t>
  </si>
  <si>
    <t>#taxi,#haaksbergen  vrolijk,pasen  pasen,kiwi  kiwi,support  support,zondag  zondag,en  en,maandag  maandag,gesloten  gesloten,je  je,eigen</t>
  </si>
  <si>
    <t>Word</t>
  </si>
  <si>
    <t>driver</t>
  </si>
  <si>
    <t>work</t>
  </si>
  <si>
    <t>end</t>
  </si>
  <si>
    <t>week</t>
  </si>
  <si>
    <t>leader</t>
  </si>
  <si>
    <t>media</t>
  </si>
  <si>
    <t>beperkt</t>
  </si>
  <si>
    <t>launching</t>
  </si>
  <si>
    <t>1</t>
  </si>
  <si>
    <t>3</t>
  </si>
  <si>
    <t>websites</t>
  </si>
  <si>
    <t>2</t>
  </si>
  <si>
    <t>months</t>
  </si>
  <si>
    <t>focus</t>
  </si>
  <si>
    <t>client</t>
  </si>
  <si>
    <t>success</t>
  </si>
  <si>
    <t>beautiful</t>
  </si>
  <si>
    <t>spring</t>
  </si>
  <si>
    <t>bouquet</t>
  </si>
  <si>
    <t>flowers</t>
  </si>
  <si>
    <t>wonderful</t>
  </si>
  <si>
    <t>friends</t>
  </si>
  <si>
    <t>partners</t>
  </si>
  <si>
    <t>last</t>
  </si>
  <si>
    <t>members</t>
  </si>
  <si>
    <t>attended</t>
  </si>
  <si>
    <t>hosted</t>
  </si>
  <si>
    <t>focused</t>
  </si>
  <si>
    <t>toward</t>
  </si>
  <si>
    <t>transformative</t>
  </si>
  <si>
    <t>searching</t>
  </si>
  <si>
    <t>proven</t>
  </si>
  <si>
    <t>execute</t>
  </si>
  <si>
    <t>campaigns</t>
  </si>
  <si>
    <t>live</t>
  </si>
  <si>
    <t>coverage</t>
  </si>
  <si>
    <t>channel</t>
  </si>
  <si>
    <t>express</t>
  </si>
  <si>
    <t>24</t>
  </si>
  <si>
    <t>7</t>
  </si>
  <si>
    <t>reserveer</t>
  </si>
  <si>
    <t>tijdig</t>
  </si>
  <si>
    <t>#pasen</t>
  </si>
  <si>
    <t>#taxi</t>
  </si>
  <si>
    <t>isn</t>
  </si>
  <si>
    <t>t</t>
  </si>
  <si>
    <t>design</t>
  </si>
  <si>
    <t>part</t>
  </si>
  <si>
    <t>process</t>
  </si>
  <si>
    <t>gather</t>
  </si>
  <si>
    <t>insight</t>
  </si>
  <si>
    <t>client's</t>
  </si>
  <si>
    <t>#beadriver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</si>
  <si>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</si>
  <si>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</si>
  <si>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</si>
  <si>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</si>
  <si>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</si>
  <si>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</si>
  <si>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</si>
  <si>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</si>
  <si>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</si>
  <si>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</si>
  <si>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</si>
  <si>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</si>
  <si>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</si>
  <si>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</si>
  <si>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</si>
  <si>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</si>
  <si>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</si>
  <si>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</si>
  <si>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</si>
  <si>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</si>
  <si>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</si>
  <si>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</si>
  <si>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</si>
  <si>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</si>
  <si>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</si>
  <si>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</si>
  <si>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</si>
  <si>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</si>
  <si>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</si>
  <si>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</si>
  <si>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</si>
  <si>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</si>
  <si>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user social socialdriver recently new learn experience ux reached milestone</t>
  </si>
  <si>
    <t>G2: team</t>
  </si>
  <si>
    <t>G3: socialdriver more event social everything</t>
  </si>
  <si>
    <t>G4: kiwi beschikbaar vrolijk pasen support zondag maandag gesloten je eigen</t>
  </si>
  <si>
    <t>Autofill Workbook Results</t>
  </si>
  <si>
    <t>Edge Weight▓1▓2▓0▓True▓Gray▓Red▓▓Edge Weight▓1▓2▓0▓3▓10▓False▓Edge Weight▓1▓2▓0▓35▓12▓False▓▓0▓0▓0▓True▓Black▓Black▓▓Followers▓113▓3911▓0▓162▓1000▓False▓▓0▓0▓0▓0▓0▓False▓▓0▓0▓0▓0▓0▓False▓▓0▓0▓0▓0▓0▓False</t>
  </si>
  <si>
    <t>GraphSource░GraphServerTwitterSearch▓GraphTerm░Socialdriver▓ImportDescription░The graph represents a network of 12 Twitter users whose tweets in the requested range contained "Socialdriver", or who were replied to or mentioned in those tweets.  The network was obtained from the NodeXL Graph Server on Thursday, 25 April 2019 at 14:31 UTC.
The requested start date was Thursday, 25 April 2019 at 00:01 UTC and the maximum number of days (going backward) was 14.
The maximum number of tweets collected was 5,000.
The tweets in the network were tweeted over the 12-day, 5-hour, 10-minute period from Thursday, 11 April 2019 at 15:50 UTC to Tuesday, 23 April 2019 at 21:00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</si>
</sst>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68687"/>
        <c:axId val="58218184"/>
      </c:barChart>
      <c:catAx>
        <c:axId val="64686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18184"/>
        <c:crosses val="autoZero"/>
        <c:auto val="1"/>
        <c:lblOffset val="100"/>
        <c:noMultiLvlLbl val="0"/>
      </c:catAx>
      <c:valAx>
        <c:axId val="58218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Socialdriver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4/11/2019 15:50</c:v>
                </c:pt>
                <c:pt idx="1">
                  <c:v>4/11/2019 16:08</c:v>
                </c:pt>
                <c:pt idx="2">
                  <c:v>4/11/2019 16:36</c:v>
                </c:pt>
                <c:pt idx="3">
                  <c:v>4/16/2019 13:50</c:v>
                </c:pt>
                <c:pt idx="4">
                  <c:v>4/17/2019 19:27</c:v>
                </c:pt>
                <c:pt idx="5">
                  <c:v>4/18/2019 3:08</c:v>
                </c:pt>
                <c:pt idx="6">
                  <c:v>4/19/2019 1:52</c:v>
                </c:pt>
                <c:pt idx="7">
                  <c:v>4/19/2019 11:42</c:v>
                </c:pt>
                <c:pt idx="8">
                  <c:v>4/19/2019 12:03</c:v>
                </c:pt>
                <c:pt idx="9">
                  <c:v>4/19/2019 12:13</c:v>
                </c:pt>
                <c:pt idx="10">
                  <c:v>4/19/2019 17:39</c:v>
                </c:pt>
                <c:pt idx="11">
                  <c:v>4/20/2019 16:50</c:v>
                </c:pt>
                <c:pt idx="12">
                  <c:v>4/22/2019 13:30</c:v>
                </c:pt>
                <c:pt idx="13">
                  <c:v>4/23/2019 17:21</c:v>
                </c:pt>
                <c:pt idx="14">
                  <c:v>4/23/2019 17:22</c:v>
                </c:pt>
                <c:pt idx="15">
                  <c:v>4/23/2019 20:39</c:v>
                </c:pt>
                <c:pt idx="16">
                  <c:v>4/23/2019 21:00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54232921"/>
        <c:axId val="18334242"/>
      </c:barChart>
      <c:catAx>
        <c:axId val="54232921"/>
        <c:scaling>
          <c:orientation val="minMax"/>
        </c:scaling>
        <c:axPos val="b"/>
        <c:delete val="0"/>
        <c:numFmt formatCode="General" sourceLinked="1"/>
        <c:majorTickMark val="out"/>
        <c:minorTickMark val="none"/>
        <c:tickLblPos val="nextTo"/>
        <c:crossAx val="18334242"/>
        <c:crosses val="autoZero"/>
        <c:auto val="1"/>
        <c:lblOffset val="100"/>
        <c:noMultiLvlLbl val="0"/>
      </c:catAx>
      <c:valAx>
        <c:axId val="18334242"/>
        <c:scaling>
          <c:orientation val="minMax"/>
        </c:scaling>
        <c:axPos val="l"/>
        <c:majorGridlines/>
        <c:delete val="0"/>
        <c:numFmt formatCode="General" sourceLinked="1"/>
        <c:majorTickMark val="out"/>
        <c:minorTickMark val="none"/>
        <c:tickLblPos val="nextTo"/>
        <c:crossAx val="54232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201609"/>
        <c:axId val="18052434"/>
      </c:barChart>
      <c:catAx>
        <c:axId val="54201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1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254179"/>
        <c:axId val="52961020"/>
      </c:barChart>
      <c:catAx>
        <c:axId val="28254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61020"/>
        <c:crosses val="autoZero"/>
        <c:auto val="1"/>
        <c:lblOffset val="100"/>
        <c:noMultiLvlLbl val="0"/>
      </c:catAx>
      <c:valAx>
        <c:axId val="52961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4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87133"/>
        <c:axId val="61984198"/>
      </c:barChart>
      <c:catAx>
        <c:axId val="6887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84198"/>
        <c:crosses val="autoZero"/>
        <c:auto val="1"/>
        <c:lblOffset val="100"/>
        <c:noMultiLvlLbl val="0"/>
      </c:catAx>
      <c:valAx>
        <c:axId val="6198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7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986871"/>
        <c:axId val="54664112"/>
      </c:barChart>
      <c:catAx>
        <c:axId val="20986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64112"/>
        <c:crosses val="autoZero"/>
        <c:auto val="1"/>
        <c:lblOffset val="100"/>
        <c:noMultiLvlLbl val="0"/>
      </c:catAx>
      <c:valAx>
        <c:axId val="5466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214961"/>
        <c:axId val="65716922"/>
      </c:barChart>
      <c:catAx>
        <c:axId val="222149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16922"/>
        <c:crosses val="autoZero"/>
        <c:auto val="1"/>
        <c:lblOffset val="100"/>
        <c:noMultiLvlLbl val="0"/>
      </c:catAx>
      <c:valAx>
        <c:axId val="6571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581387"/>
        <c:axId val="21470436"/>
      </c:barChart>
      <c:catAx>
        <c:axId val="54581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016197"/>
        <c:axId val="61383726"/>
      </c:barChart>
      <c:catAx>
        <c:axId val="59016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83726"/>
        <c:crosses val="autoZero"/>
        <c:auto val="1"/>
        <c:lblOffset val="100"/>
        <c:noMultiLvlLbl val="0"/>
      </c:catAx>
      <c:valAx>
        <c:axId val="6138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582623"/>
        <c:axId val="6025880"/>
      </c:barChart>
      <c:catAx>
        <c:axId val="15582623"/>
        <c:scaling>
          <c:orientation val="minMax"/>
        </c:scaling>
        <c:axPos val="b"/>
        <c:delete val="1"/>
        <c:majorTickMark val="out"/>
        <c:minorTickMark val="none"/>
        <c:tickLblPos val="none"/>
        <c:crossAx val="6025880"/>
        <c:crosses val="autoZero"/>
        <c:auto val="1"/>
        <c:lblOffset val="100"/>
        <c:noMultiLvlLbl val="0"/>
      </c:catAx>
      <c:valAx>
        <c:axId val="6025880"/>
        <c:scaling>
          <c:orientation val="minMax"/>
        </c:scaling>
        <c:axPos val="l"/>
        <c:delete val="1"/>
        <c:majorTickMark val="out"/>
        <c:minorTickMark val="none"/>
        <c:tickLblPos val="none"/>
        <c:crossAx val="15582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pasen taxi"/>
        <s v="pasen taxi haaksbergen"/>
        <s v="wedc sxsw"/>
        <s v="beadriv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4-11T16:08:23.000"/>
        <d v="2019-04-18T03:08:04.000"/>
        <d v="2019-04-19T11:42:41.000"/>
        <d v="2019-04-19T12:03:54.000"/>
        <d v="2019-04-19T12:13:58.000"/>
        <d v="2019-04-20T16:50:17.000"/>
        <d v="2019-04-23T17:21:28.000"/>
        <d v="2019-04-19T01:52:07.000"/>
        <d v="2019-04-23T17:22:01.000"/>
        <d v="2019-04-11T15:50:34.000"/>
        <d v="2019-04-11T16:36:13.000"/>
        <d v="2019-04-16T13:50:23.000"/>
        <d v="2019-04-19T17:39:08.000"/>
        <d v="2019-04-17T19:27:00.000"/>
        <d v="2019-04-22T13:30:00.000"/>
        <d v="2019-04-23T20:39:00.000"/>
        <d v="2019-04-23T21:00: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asprtweets"/>
    <s v="andihauser"/>
    <m/>
    <m/>
    <m/>
    <m/>
    <m/>
    <m/>
    <m/>
    <m/>
    <s v="No"/>
    <n v="3"/>
    <m/>
    <m/>
    <x v="0"/>
    <d v="2019-04-11T16:08:23.000"/>
    <s v="@andihauser .@SocialDriver"/>
    <m/>
    <m/>
    <x v="0"/>
    <m/>
    <s v="http://pbs.twimg.com/profile_images/952629915748306957/IlRS0rTR_normal.jpg"/>
    <x v="0"/>
    <s v="https://twitter.com/#!/asprtweets/status/1116372430606536704"/>
    <m/>
    <m/>
    <s v="1116372430606536704"/>
    <s v="1116371653632589824"/>
    <b v="0"/>
    <n v="0"/>
    <s v="76472184"/>
    <b v="0"/>
    <s v="und"/>
    <m/>
    <s v=""/>
    <b v="0"/>
    <n v="0"/>
    <s v=""/>
    <s v="Twitter for Android"/>
    <b v="0"/>
    <s v="1116371653632589824"/>
    <s v="Tweet"/>
    <n v="0"/>
    <n v="0"/>
    <m/>
    <m/>
    <m/>
    <m/>
    <m/>
    <m/>
    <m/>
    <m/>
    <n v="1"/>
    <s v="5"/>
    <s v="5"/>
    <m/>
    <m/>
    <m/>
    <m/>
    <m/>
    <m/>
    <m/>
    <m/>
    <m/>
  </r>
  <r>
    <s v="emilia_totzeva"/>
    <s v="socialdriver"/>
    <m/>
    <m/>
    <m/>
    <m/>
    <m/>
    <m/>
    <m/>
    <m/>
    <s v="No"/>
    <n v="5"/>
    <m/>
    <m/>
    <x v="1"/>
    <d v="2019-04-18T03:08:04.000"/>
    <s v="RT @SocialDriver: User experience isn’t just about design. As part of our UX process, we gather insight about the end-user and our client's…"/>
    <m/>
    <m/>
    <x v="0"/>
    <m/>
    <s v="http://pbs.twimg.com/profile_images/1037172361177563142/S3U5YvBC_normal.jpg"/>
    <x v="1"/>
    <s v="https://twitter.com/#!/emilia_totzeva/status/1118712774346117120"/>
    <m/>
    <m/>
    <s v="1118712774346117120"/>
    <m/>
    <b v="0"/>
    <n v="0"/>
    <s v=""/>
    <b v="0"/>
    <s v="en"/>
    <m/>
    <s v=""/>
    <b v="0"/>
    <n v="1"/>
    <s v="1118596741027127296"/>
    <s v="Twitter Web Client"/>
    <b v="0"/>
    <s v="1118596741027127296"/>
    <s v="Tweet"/>
    <n v="0"/>
    <n v="0"/>
    <m/>
    <m/>
    <m/>
    <m/>
    <m/>
    <m/>
    <m/>
    <m/>
    <n v="1"/>
    <s v="1"/>
    <s v="1"/>
    <n v="0"/>
    <n v="0"/>
    <n v="0"/>
    <n v="0"/>
    <n v="0"/>
    <n v="0"/>
    <n v="25"/>
    <n v="100"/>
    <n v="25"/>
  </r>
  <r>
    <s v="drivekiwinl"/>
    <s v="drivekiwinl"/>
    <m/>
    <m/>
    <m/>
    <m/>
    <m/>
    <m/>
    <m/>
    <m/>
    <s v="No"/>
    <n v="6"/>
    <m/>
    <m/>
    <x v="2"/>
    <d v="2019-04-19T11:42:41.000"/>
    <s v="Vrolijk Pasen! _x000a__x000a_*Kiwi Support is zondag en maandag gesloten. _x000a_*Je eigen SocialDriver is beperkt beschikbaar. _x000a_*Kiwi Express is 24/7 beschikbaar!_x000a__x000a_Reserveer tijdig!_x000a__x000a_#Pasen #taxi https://t.co/3LAz6mK44t"/>
    <s v="https://www.instagram.com/p/Bwb5N_qgU9P/?utm_source=ig_twitter_share&amp;igshid=q2oxmvhyt6br"/>
    <s v="instagram.com"/>
    <x v="1"/>
    <m/>
    <s v="http://pbs.twimg.com/profile_images/1081898468925415424/epiNfrlj_normal.jpg"/>
    <x v="2"/>
    <s v="https://twitter.com/#!/drivekiwinl/status/1119204666666037248"/>
    <m/>
    <m/>
    <s v="1119204666666037248"/>
    <m/>
    <b v="0"/>
    <n v="1"/>
    <s v=""/>
    <b v="0"/>
    <s v="nl"/>
    <m/>
    <s v=""/>
    <b v="0"/>
    <n v="0"/>
    <s v=""/>
    <s v="Instagram"/>
    <b v="0"/>
    <s v="1119204666666037248"/>
    <s v="Tweet"/>
    <n v="0"/>
    <n v="0"/>
    <m/>
    <m/>
    <m/>
    <m/>
    <m/>
    <m/>
    <m/>
    <m/>
    <n v="2"/>
    <s v="4"/>
    <s v="4"/>
    <n v="1"/>
    <n v="4"/>
    <n v="0"/>
    <n v="0"/>
    <n v="0"/>
    <n v="0"/>
    <n v="24"/>
    <n v="96"/>
    <n v="25"/>
  </r>
  <r>
    <s v="drivekiwinl"/>
    <s v="drivekiwinl"/>
    <m/>
    <m/>
    <m/>
    <m/>
    <m/>
    <m/>
    <m/>
    <m/>
    <s v="No"/>
    <n v="7"/>
    <m/>
    <m/>
    <x v="2"/>
    <d v="2019-04-19T12:03:54.000"/>
    <s v="Vrolijk Pasen! _x000a__x000a_*Kiwi Support is zondag en maandag gesloten. _x000a_*Je eigen SocialDriver is beperkt beschikbaar. _x000a_*Kiwi Express is 24/7 beschikbaar!_x000a__x000a_Reserveer tijdig!_x000a__x000a_#Pasen #taxi #haaksbergen https://t.co/VMEatgwsIx"/>
    <m/>
    <m/>
    <x v="2"/>
    <s v="https://pbs.twimg.com/media/D4g7kNoW0AAeXpu.jpg"/>
    <s v="https://pbs.twimg.com/media/D4g7kNoW0AAeXpu.jpg"/>
    <x v="3"/>
    <s v="https://twitter.com/#!/drivekiwinl/status/1119210006690324480"/>
    <m/>
    <m/>
    <s v="1119210006690324480"/>
    <m/>
    <b v="0"/>
    <n v="0"/>
    <s v=""/>
    <b v="0"/>
    <s v="nl"/>
    <m/>
    <s v=""/>
    <b v="0"/>
    <n v="1"/>
    <s v=""/>
    <s v="Twitter for iPhone"/>
    <b v="0"/>
    <s v="1119210006690324480"/>
    <s v="Tweet"/>
    <n v="0"/>
    <n v="0"/>
    <m/>
    <m/>
    <m/>
    <m/>
    <m/>
    <m/>
    <m/>
    <m/>
    <n v="2"/>
    <s v="4"/>
    <s v="4"/>
    <n v="1"/>
    <n v="3.8461538461538463"/>
    <n v="0"/>
    <n v="0"/>
    <n v="0"/>
    <n v="0"/>
    <n v="25"/>
    <n v="96.15384615384616"/>
    <n v="26"/>
  </r>
  <r>
    <s v="jeffreyrouw"/>
    <s v="drivekiwinl"/>
    <m/>
    <m/>
    <m/>
    <m/>
    <m/>
    <m/>
    <m/>
    <m/>
    <s v="No"/>
    <n v="8"/>
    <m/>
    <m/>
    <x v="1"/>
    <d v="2019-04-19T12:13:58.000"/>
    <s v="RT @drivekiwiNL: Vrolijk Pasen! _x000a__x000a_*Kiwi Support is zondag en maandag gesloten. _x000a_*Je eigen SocialDriver is beperkt beschikbaar. _x000a_*Kiwi Expre…"/>
    <m/>
    <m/>
    <x v="0"/>
    <m/>
    <s v="http://pbs.twimg.com/profile_images/1046008035423006720/XqH9E-8__normal.jpg"/>
    <x v="4"/>
    <s v="https://twitter.com/#!/jeffreyrouw/status/1119212542843338752"/>
    <m/>
    <m/>
    <s v="1119212542843338752"/>
    <m/>
    <b v="0"/>
    <n v="0"/>
    <s v=""/>
    <b v="0"/>
    <s v="nl"/>
    <m/>
    <s v=""/>
    <b v="0"/>
    <n v="1"/>
    <s v="1119210006690324480"/>
    <s v="Twitter Web Client"/>
    <b v="0"/>
    <s v="1119210006690324480"/>
    <s v="Tweet"/>
    <n v="0"/>
    <n v="0"/>
    <m/>
    <m/>
    <m/>
    <m/>
    <m/>
    <m/>
    <m/>
    <m/>
    <n v="1"/>
    <s v="4"/>
    <s v="4"/>
    <n v="1"/>
    <n v="5.2631578947368425"/>
    <n v="0"/>
    <n v="0"/>
    <n v="0"/>
    <n v="0"/>
    <n v="18"/>
    <n v="94.73684210526316"/>
    <n v="19"/>
  </r>
  <r>
    <s v="jessicapowell82"/>
    <s v="socialdriver"/>
    <m/>
    <m/>
    <m/>
    <m/>
    <m/>
    <m/>
    <m/>
    <m/>
    <s v="No"/>
    <n v="9"/>
    <m/>
    <m/>
    <x v="1"/>
    <d v="2019-04-20T16:50:17.000"/>
    <s v="&quot;When we bring everything we are to everything we do, we are more competitive, more confident and more connected.&quot; https://t.co/PFaS5E9Ypf @afshop @SocialDriver"/>
    <s v="https://www.linkedin.com/pulse/nglcc-helps-businesses-become-more-competitive-confident-anthony-shop/"/>
    <s v="linkedin.com"/>
    <x v="0"/>
    <m/>
    <s v="http://pbs.twimg.com/profile_images/701604504840441856/KIMMkWk9_normal.jpg"/>
    <x v="5"/>
    <s v="https://twitter.com/#!/jessicapowell82/status/1119644465445126147"/>
    <m/>
    <m/>
    <s v="1119644465445126147"/>
    <m/>
    <b v="0"/>
    <n v="0"/>
    <s v=""/>
    <b v="0"/>
    <s v="en"/>
    <m/>
    <s v=""/>
    <b v="0"/>
    <n v="0"/>
    <s v=""/>
    <s v="Twitter Web Client"/>
    <b v="0"/>
    <s v="1119644465445126147"/>
    <s v="Tweet"/>
    <n v="0"/>
    <n v="0"/>
    <m/>
    <m/>
    <m/>
    <m/>
    <m/>
    <m/>
    <m/>
    <m/>
    <n v="1"/>
    <s v="3"/>
    <s v="1"/>
    <m/>
    <m/>
    <m/>
    <m/>
    <m/>
    <m/>
    <m/>
    <m/>
    <m/>
  </r>
  <r>
    <s v="afshop"/>
    <s v="jessicapowell82"/>
    <m/>
    <m/>
    <m/>
    <m/>
    <m/>
    <m/>
    <m/>
    <m/>
    <s v="Yes"/>
    <n v="11"/>
    <m/>
    <m/>
    <x v="0"/>
    <d v="2019-04-23T17:21:28.000"/>
    <s v="@JessicaPowell82 @SocialDriver thanks for sharing!"/>
    <m/>
    <m/>
    <x v="0"/>
    <m/>
    <s v="http://pbs.twimg.com/profile_images/909123964626198534/ToTMmmx3_normal.jpg"/>
    <x v="6"/>
    <s v="https://twitter.com/#!/afshop/status/1120739477834674177"/>
    <m/>
    <m/>
    <s v="1120739477834674177"/>
    <s v="1119644465445126147"/>
    <b v="0"/>
    <n v="0"/>
    <s v="257045689"/>
    <b v="0"/>
    <s v="en"/>
    <m/>
    <s v=""/>
    <b v="0"/>
    <n v="0"/>
    <s v=""/>
    <s v="Twitter Web Client"/>
    <b v="0"/>
    <s v="1119644465445126147"/>
    <s v="Tweet"/>
    <n v="0"/>
    <n v="0"/>
    <m/>
    <m/>
    <m/>
    <m/>
    <m/>
    <m/>
    <m/>
    <m/>
    <n v="1"/>
    <s v="3"/>
    <s v="3"/>
    <m/>
    <m/>
    <m/>
    <m/>
    <m/>
    <m/>
    <m/>
    <m/>
    <m/>
  </r>
  <r>
    <s v="afshop"/>
    <s v="publicwelfare"/>
    <m/>
    <m/>
    <m/>
    <m/>
    <m/>
    <m/>
    <m/>
    <m/>
    <s v="No"/>
    <n v="12"/>
    <m/>
    <m/>
    <x v="1"/>
    <d v="2019-04-19T01:52:07.000"/>
    <s v="RT @SocialDriver: Last week team members attended an event hosted by @PublicWelfare focused on how we can work toward a transformative appr…"/>
    <m/>
    <m/>
    <x v="0"/>
    <m/>
    <s v="http://pbs.twimg.com/profile_images/909123964626198534/ToTMmmx3_normal.jpg"/>
    <x v="7"/>
    <s v="https://twitter.com/#!/afshop/status/1119056045928796161"/>
    <m/>
    <m/>
    <s v="1119056045928796161"/>
    <m/>
    <b v="0"/>
    <n v="0"/>
    <s v=""/>
    <b v="0"/>
    <s v="en"/>
    <m/>
    <s v=""/>
    <b v="0"/>
    <n v="1"/>
    <s v="1118149642762575872"/>
    <s v="Twitter for iPhone"/>
    <b v="0"/>
    <s v="1118149642762575872"/>
    <s v="Tweet"/>
    <n v="0"/>
    <n v="0"/>
    <m/>
    <m/>
    <m/>
    <m/>
    <m/>
    <m/>
    <m/>
    <m/>
    <n v="1"/>
    <s v="3"/>
    <s v="2"/>
    <n v="1"/>
    <n v="4.545454545454546"/>
    <n v="0"/>
    <n v="0"/>
    <n v="0"/>
    <n v="0"/>
    <n v="21"/>
    <n v="95.45454545454545"/>
    <n v="22"/>
  </r>
  <r>
    <s v="afshop"/>
    <s v="socialdriver"/>
    <m/>
    <m/>
    <m/>
    <m/>
    <m/>
    <m/>
    <m/>
    <m/>
    <s v="No"/>
    <n v="15"/>
    <m/>
    <m/>
    <x v="1"/>
    <d v="2019-04-23T17:22:01.000"/>
    <s v="RT @SocialDriver: Social Driver is searching for a proven leader who can execute on social media campaigns, live event coverage, channel ma…"/>
    <m/>
    <m/>
    <x v="0"/>
    <m/>
    <s v="http://pbs.twimg.com/profile_images/909123964626198534/ToTMmmx3_normal.jpg"/>
    <x v="8"/>
    <s v="https://twitter.com/#!/afshop/status/1120739617064595456"/>
    <m/>
    <m/>
    <s v="1120739617064595456"/>
    <m/>
    <b v="0"/>
    <n v="0"/>
    <s v=""/>
    <b v="0"/>
    <s v="en"/>
    <m/>
    <s v=""/>
    <b v="0"/>
    <n v="1"/>
    <s v="1120318839630094342"/>
    <s v="Twitter Web Client"/>
    <b v="0"/>
    <s v="1120318839630094342"/>
    <s v="Tweet"/>
    <n v="0"/>
    <n v="0"/>
    <m/>
    <m/>
    <m/>
    <m/>
    <m/>
    <m/>
    <m/>
    <m/>
    <n v="3"/>
    <s v="3"/>
    <s v="1"/>
    <n v="1"/>
    <n v="4.545454545454546"/>
    <n v="0"/>
    <n v="0"/>
    <n v="0"/>
    <n v="0"/>
    <n v="21"/>
    <n v="95.45454545454545"/>
    <n v="22"/>
  </r>
  <r>
    <s v="alisemarshall"/>
    <s v="publicwelfare"/>
    <m/>
    <m/>
    <m/>
    <m/>
    <m/>
    <m/>
    <m/>
    <m/>
    <s v="No"/>
    <n v="16"/>
    <m/>
    <m/>
    <x v="1"/>
    <d v="2019-04-11T15:50:34.000"/>
    <s v="A beautiful spring bouquet of flowers from our wonderful friends and partners at @SocialDriver is all the @PublicWelfare team needed to end our week 💪. Thank you Paige, Emilia, Jon, and team! So sweet of you! https://t.co/VchQ8PYPt4"/>
    <m/>
    <m/>
    <x v="0"/>
    <s v="https://pbs.twimg.com/media/D34iutdWwAYkeBA.jpg"/>
    <s v="https://pbs.twimg.com/media/D34iutdWwAYkeBA.jpg"/>
    <x v="9"/>
    <s v="https://twitter.com/#!/alisemarshall/status/1116367948380278784"/>
    <m/>
    <m/>
    <s v="1116367948380278784"/>
    <m/>
    <b v="0"/>
    <n v="1"/>
    <s v=""/>
    <b v="0"/>
    <s v="en"/>
    <m/>
    <s v=""/>
    <b v="0"/>
    <n v="0"/>
    <s v=""/>
    <s v="Twitter for iPhone"/>
    <b v="0"/>
    <s v="1116367948380278784"/>
    <s v="Tweet"/>
    <n v="0"/>
    <n v="0"/>
    <m/>
    <m/>
    <m/>
    <m/>
    <m/>
    <m/>
    <m/>
    <m/>
    <n v="1"/>
    <s v="2"/>
    <s v="2"/>
    <m/>
    <m/>
    <m/>
    <m/>
    <m/>
    <m/>
    <m/>
    <m/>
    <m/>
  </r>
  <r>
    <s v="socialdriver"/>
    <s v="alisemarshall"/>
    <m/>
    <m/>
    <m/>
    <m/>
    <m/>
    <m/>
    <m/>
    <m/>
    <s v="Yes"/>
    <n v="18"/>
    <m/>
    <m/>
    <x v="1"/>
    <d v="2019-04-11T16:36:13.000"/>
    <s v="RT @AliseMarshall: A beautiful spring bouquet of flowers from our wonderful friends and partners at @SocialDriver is all the @PublicWelfare…"/>
    <m/>
    <m/>
    <x v="0"/>
    <m/>
    <s v="http://pbs.twimg.com/profile_images/1017878937119096834/vHRmSOoX_normal.jpg"/>
    <x v="10"/>
    <s v="https://twitter.com/#!/socialdriver/status/1116379437287792641"/>
    <m/>
    <m/>
    <s v="1116379437287792641"/>
    <m/>
    <b v="0"/>
    <n v="0"/>
    <s v=""/>
    <b v="0"/>
    <s v="en"/>
    <m/>
    <s v=""/>
    <b v="0"/>
    <n v="1"/>
    <s v="1116367948380278784"/>
    <s v="Twitter for Android"/>
    <b v="0"/>
    <s v="1116367948380278784"/>
    <s v="Tweet"/>
    <n v="0"/>
    <n v="0"/>
    <m/>
    <m/>
    <m/>
    <m/>
    <m/>
    <m/>
    <m/>
    <m/>
    <n v="1"/>
    <s v="1"/>
    <s v="2"/>
    <n v="2"/>
    <n v="10"/>
    <n v="0"/>
    <n v="0"/>
    <n v="0"/>
    <n v="0"/>
    <n v="18"/>
    <n v="90"/>
    <n v="20"/>
  </r>
  <r>
    <s v="socialdriver"/>
    <s v="publicwelfare"/>
    <m/>
    <m/>
    <m/>
    <m/>
    <m/>
    <m/>
    <m/>
    <m/>
    <s v="No"/>
    <n v="20"/>
    <m/>
    <m/>
    <x v="1"/>
    <d v="2019-04-16T13:50:23.000"/>
    <s v="Last week team members attended an event hosted by @PublicWelfare focused on how we can work toward a transformative approach to justice that is community-led, restorative, and racially just. Recently we helped launch their new site—check it out: https://t.co/HPQXr0izte https://t.co/Rj1PnXcmvy"/>
    <s v="https://www.publicwelfare.org/"/>
    <s v="publicwelfare.org"/>
    <x v="0"/>
    <s v="https://pbs.twimg.com/media/D4R2jIbWwAA9woC.jpg"/>
    <s v="https://pbs.twimg.com/media/D4R2jIbWwAA9woC.jpg"/>
    <x v="11"/>
    <s v="https://twitter.com/#!/socialdriver/status/1118149642762575872"/>
    <m/>
    <m/>
    <s v="1118149642762575872"/>
    <m/>
    <b v="0"/>
    <n v="1"/>
    <s v=""/>
    <b v="0"/>
    <s v="en"/>
    <m/>
    <s v=""/>
    <b v="0"/>
    <n v="0"/>
    <s v=""/>
    <s v="Twitter Web Client"/>
    <b v="0"/>
    <s v="1118149642762575872"/>
    <s v="Tweet"/>
    <n v="0"/>
    <n v="0"/>
    <m/>
    <m/>
    <m/>
    <m/>
    <m/>
    <m/>
    <m/>
    <m/>
    <n v="2"/>
    <s v="1"/>
    <s v="2"/>
    <n v="3"/>
    <n v="7.5"/>
    <n v="0"/>
    <n v="0"/>
    <n v="0"/>
    <n v="0"/>
    <n v="37"/>
    <n v="92.5"/>
    <n v="40"/>
  </r>
  <r>
    <s v="socialdriver"/>
    <s v="wdcep"/>
    <m/>
    <m/>
    <m/>
    <m/>
    <m/>
    <m/>
    <m/>
    <m/>
    <s v="No"/>
    <n v="21"/>
    <m/>
    <m/>
    <x v="1"/>
    <d v="2019-04-19T17:39:08.000"/>
    <s v="Social Driver was proud to once again work as a trusted partner for @WDCEP's #WeDC House at #SXSW, promoting our home of Washington, DC as the capital of inclusive innovation. Learn about our digital and on-ground strategy in previous years: https://t.co/6WeOqWLAda https://t.co/cFr4b2cbht"/>
    <s v="https://www.socialdriver.com/social-media-case-stories/wedc-sxsw?utm_source=twitter&amp;utm_medium=o"/>
    <s v="socialdriver.com"/>
    <x v="3"/>
    <s v="https://pbs.twimg.com/media/D4iIOc_W4AE_TfE.png"/>
    <s v="https://pbs.twimg.com/media/D4iIOc_W4AE_TfE.png"/>
    <x v="12"/>
    <s v="https://twitter.com/#!/socialdriver/status/1119294373357850627"/>
    <m/>
    <m/>
    <s v="1119294373357850627"/>
    <m/>
    <b v="0"/>
    <n v="9"/>
    <s v=""/>
    <b v="0"/>
    <s v="en"/>
    <m/>
    <s v=""/>
    <b v="0"/>
    <n v="0"/>
    <s v=""/>
    <s v="Twitter Web Client"/>
    <b v="0"/>
    <s v="1119294373357850627"/>
    <s v="Tweet"/>
    <n v="0"/>
    <n v="0"/>
    <m/>
    <m/>
    <m/>
    <m/>
    <m/>
    <m/>
    <m/>
    <m/>
    <n v="1"/>
    <s v="1"/>
    <s v="1"/>
    <n v="4"/>
    <n v="9.75609756097561"/>
    <n v="0"/>
    <n v="0"/>
    <n v="0"/>
    <n v="0"/>
    <n v="37"/>
    <n v="90.2439024390244"/>
    <n v="41"/>
  </r>
  <r>
    <s v="socialdriver"/>
    <s v="socialdriver"/>
    <m/>
    <m/>
    <m/>
    <m/>
    <m/>
    <m/>
    <m/>
    <m/>
    <s v="No"/>
    <n v="22"/>
    <m/>
    <m/>
    <x v="2"/>
    <d v="2019-04-17T19:27:00.000"/>
    <s v="User experience isn’t just about design. As part of our UX process, we gather insight about the end-user and our client's business goals too. If you're a leader with a holistic understanding of user experience, apply to be our Director of UX. #BeADriver https://t.co/6JpqqaEtvA https://t.co/jpw6ZB0r9s"/>
    <s v="https://socialdriver.bamboohr.com/jobs/view.php?id=13&amp;utm_source=twitter&amp;utm_medium=o"/>
    <s v="bamboohr.com"/>
    <x v="4"/>
    <s v="https://pbs.twimg.com/media/D4R65ChWwAI3bHx.jpg"/>
    <s v="https://pbs.twimg.com/media/D4R65ChWwAI3bHx.jpg"/>
    <x v="13"/>
    <s v="https://twitter.com/#!/socialdriver/status/1118596741027127296"/>
    <m/>
    <m/>
    <s v="1118596741027127296"/>
    <m/>
    <b v="0"/>
    <n v="2"/>
    <s v=""/>
    <b v="0"/>
    <s v="en"/>
    <m/>
    <s v=""/>
    <b v="0"/>
    <n v="1"/>
    <s v=""/>
    <s v="Twitter Ads Composer"/>
    <b v="0"/>
    <s v="1118596741027127296"/>
    <s v="Tweet"/>
    <n v="0"/>
    <n v="0"/>
    <m/>
    <m/>
    <m/>
    <m/>
    <m/>
    <m/>
    <m/>
    <m/>
    <n v="3"/>
    <s v="1"/>
    <s v="1"/>
    <n v="0"/>
    <n v="0"/>
    <n v="0"/>
    <n v="0"/>
    <n v="0"/>
    <n v="0"/>
    <n v="45"/>
    <n v="100"/>
    <n v="45"/>
  </r>
  <r>
    <s v="socialdriver"/>
    <s v="socialdriver"/>
    <m/>
    <m/>
    <m/>
    <m/>
    <m/>
    <m/>
    <m/>
    <m/>
    <s v="No"/>
    <n v="23"/>
    <m/>
    <m/>
    <x v="2"/>
    <d v="2019-04-22T13:30:00.000"/>
    <s v="Social Driver is searching for a proven leader who can execute on social media campaigns, live event coverage, channel management, and reporting. If you think you have what it takes to be our Senior Social Media Specialist—let's talk. #BeADriver ➡ https://t.co/Bdd7BHg4Tg https://t.co/6YgpwmO7EE"/>
    <s v="https://socialdriver.bamboohr.com/jobs/view.php?id=5&amp;utm_source=twitter&amp;utm_medium=o"/>
    <s v="bamboohr.com"/>
    <x v="4"/>
    <s v="https://pbs.twimg.com/media/D4R8qoTW4AEwr7p.jpg"/>
    <s v="https://pbs.twimg.com/media/D4R8qoTW4AEwr7p.jpg"/>
    <x v="14"/>
    <s v="https://twitter.com/#!/socialdriver/status/1120318839630094342"/>
    <m/>
    <m/>
    <s v="1120318839630094342"/>
    <m/>
    <b v="0"/>
    <n v="0"/>
    <s v=""/>
    <b v="0"/>
    <s v="en"/>
    <m/>
    <s v=""/>
    <b v="0"/>
    <n v="0"/>
    <s v=""/>
    <s v="Twitter Ads Composer"/>
    <b v="0"/>
    <s v="1120318839630094342"/>
    <s v="Tweet"/>
    <n v="0"/>
    <n v="0"/>
    <m/>
    <m/>
    <m/>
    <m/>
    <m/>
    <m/>
    <m/>
    <m/>
    <n v="3"/>
    <s v="1"/>
    <s v="1"/>
    <n v="1"/>
    <n v="2.5"/>
    <n v="0"/>
    <n v="0"/>
    <n v="0"/>
    <n v="0"/>
    <n v="39"/>
    <n v="97.5"/>
    <n v="40"/>
  </r>
  <r>
    <s v="socialdriver"/>
    <s v="socialdriver"/>
    <m/>
    <m/>
    <m/>
    <m/>
    <m/>
    <m/>
    <m/>
    <m/>
    <s v="No"/>
    <n v="24"/>
    <m/>
    <m/>
    <x v="2"/>
    <d v="2019-04-23T20:39:00.000"/>
    <s v="We recently reached a new milestone, launching 1️⃣3️⃣ websites in just 2️⃣ months. Learn how our focus on client success and long-term planning made this possible and maybe your website could be number 14! https://t.co/mumBbzyzdR https://t.co/JnuI2sklEr"/>
    <s v="https://www.socialdriver.com/posts/social-driver-reaches-new-milestone-with-13-website-launches-in-2-months?utm_source=twitter&amp;utm_medium=o"/>
    <s v="socialdriver.com"/>
    <x v="0"/>
    <s v="https://pbs.twimg.com/media/D4YfohIX4AIeeW7.jpg"/>
    <s v="https://pbs.twimg.com/media/D4YfohIX4AIeeW7.jpg"/>
    <x v="15"/>
    <s v="https://twitter.com/#!/socialdriver/status/1120789189820207104"/>
    <m/>
    <m/>
    <s v="1120789189820207104"/>
    <m/>
    <b v="0"/>
    <n v="4"/>
    <s v=""/>
    <b v="0"/>
    <s v="en"/>
    <m/>
    <s v=""/>
    <b v="0"/>
    <n v="1"/>
    <s v=""/>
    <s v="Twitter Ads Composer"/>
    <b v="0"/>
    <s v="1120789189820207104"/>
    <s v="Tweet"/>
    <n v="0"/>
    <n v="0"/>
    <m/>
    <m/>
    <m/>
    <m/>
    <m/>
    <m/>
    <m/>
    <m/>
    <n v="3"/>
    <s v="1"/>
    <s v="1"/>
    <n v="1"/>
    <n v="2.7777777777777777"/>
    <n v="0"/>
    <n v="0"/>
    <n v="0"/>
    <n v="0"/>
    <n v="35"/>
    <n v="97.22222222222223"/>
    <n v="36"/>
  </r>
  <r>
    <s v="thomassanchez"/>
    <s v="socialdriver"/>
    <m/>
    <m/>
    <m/>
    <m/>
    <m/>
    <m/>
    <m/>
    <m/>
    <s v="No"/>
    <n v="25"/>
    <m/>
    <m/>
    <x v="1"/>
    <d v="2019-04-23T21:00:36.000"/>
    <s v="RT @SocialDriver: We recently reached a new milestone, launching 1️⃣3️⃣ websites in just 2️⃣ months. Learn how our focus on client success…"/>
    <m/>
    <m/>
    <x v="0"/>
    <m/>
    <s v="http://pbs.twimg.com/profile_images/875762634804543488/GV6Ac82q_normal.jpg"/>
    <x v="16"/>
    <s v="https://twitter.com/#!/thomassanchez/status/1120794623507664896"/>
    <m/>
    <m/>
    <s v="1120794623507664896"/>
    <m/>
    <b v="0"/>
    <n v="0"/>
    <s v=""/>
    <b v="0"/>
    <s v="en"/>
    <m/>
    <s v=""/>
    <b v="0"/>
    <n v="1"/>
    <s v="1120789189820207104"/>
    <s v="Twitter for Android"/>
    <b v="0"/>
    <s v="1120789189820207104"/>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9"/>
        <item x="0"/>
        <item x="10"/>
        <item x="11"/>
        <item x="13"/>
        <item x="1"/>
        <item x="7"/>
        <item x="2"/>
        <item x="3"/>
        <item x="4"/>
        <item x="12"/>
        <item x="5"/>
        <item x="14"/>
        <item x="6"/>
        <item x="8"/>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4"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 totalsRowShown="0" headerRowDxfId="412" dataDxfId="411">
  <autoFilter ref="A2:BL25"/>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82" dataDxfId="281">
  <autoFilter ref="A2:C12"/>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75" dataDxfId="274">
  <autoFilter ref="A1:L8"/>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6" totalsRowShown="0" headerRowDxfId="261" dataDxfId="260">
  <autoFilter ref="A11:L1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5" totalsRowShown="0" headerRowDxfId="247" dataDxfId="246">
  <autoFilter ref="A19:L25"/>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L38" totalsRowShown="0" headerRowDxfId="232" dataDxfId="231">
  <autoFilter ref="A28:L38"/>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L51" totalsRowShown="0" headerRowDxfId="217" dataDxfId="216">
  <autoFilter ref="A41:L51"/>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L56" totalsRowShown="0" headerRowDxfId="202" dataDxfId="201">
  <autoFilter ref="A54:L56"/>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9:L65" totalsRowShown="0" headerRowDxfId="199" dataDxfId="198">
  <autoFilter ref="A59:L65"/>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L78" totalsRowShown="0" headerRowDxfId="172" dataDxfId="171">
  <autoFilter ref="A68:L78"/>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 totalsRowShown="0" headerRowDxfId="359" dataDxfId="358">
  <autoFilter ref="A2:BS1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4" totalsRowShown="0" headerRowDxfId="147" dataDxfId="146">
  <autoFilter ref="A1:G14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4" totalsRowShown="0" headerRowDxfId="138" dataDxfId="137">
  <autoFilter ref="A1:L12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3" dataDxfId="312">
  <autoFilter ref="A1:C1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wb5N_qgU9P/?utm_source=ig_twitter_share&amp;igshid=q2oxmvhyt6br" TargetMode="External" /><Relationship Id="rId2" Type="http://schemas.openxmlformats.org/officeDocument/2006/relationships/hyperlink" Target="https://www.linkedin.com/pulse/nglcc-helps-businesses-become-more-competitive-confident-anthony-shop/" TargetMode="External" /><Relationship Id="rId3" Type="http://schemas.openxmlformats.org/officeDocument/2006/relationships/hyperlink" Target="https://www.linkedin.com/pulse/nglcc-helps-businesses-become-more-competitive-confident-anthony-shop/" TargetMode="External" /><Relationship Id="rId4" Type="http://schemas.openxmlformats.org/officeDocument/2006/relationships/hyperlink" Target="https://www.publicwelfare.org/" TargetMode="External" /><Relationship Id="rId5" Type="http://schemas.openxmlformats.org/officeDocument/2006/relationships/hyperlink" Target="https://www.socialdriver.com/social-media-case-stories/wedc-sxsw?utm_source=twitter&amp;utm_medium=o" TargetMode="External" /><Relationship Id="rId6" Type="http://schemas.openxmlformats.org/officeDocument/2006/relationships/hyperlink" Target="https://socialdriver.bamboohr.com/jobs/view.php?id=13&amp;utm_source=twitter&amp;utm_medium=o" TargetMode="External" /><Relationship Id="rId7" Type="http://schemas.openxmlformats.org/officeDocument/2006/relationships/hyperlink" Target="https://socialdriver.bamboohr.com/jobs/view.php?id=5&amp;utm_source=twitter&amp;utm_medium=o" TargetMode="External" /><Relationship Id="rId8" Type="http://schemas.openxmlformats.org/officeDocument/2006/relationships/hyperlink" Target="https://www.socialdriver.com/posts/social-driver-reaches-new-milestone-with-13-website-launches-in-2-months?utm_source=twitter&amp;utm_medium=o" TargetMode="External" /><Relationship Id="rId9" Type="http://schemas.openxmlformats.org/officeDocument/2006/relationships/hyperlink" Target="https://pbs.twimg.com/media/D4g7kNoW0AAeXpu.jpg" TargetMode="External" /><Relationship Id="rId10" Type="http://schemas.openxmlformats.org/officeDocument/2006/relationships/hyperlink" Target="https://pbs.twimg.com/media/D34iutdWwAYkeBA.jpg" TargetMode="External" /><Relationship Id="rId11" Type="http://schemas.openxmlformats.org/officeDocument/2006/relationships/hyperlink" Target="https://pbs.twimg.com/media/D34iutdWwAYkeBA.jpg" TargetMode="External" /><Relationship Id="rId12" Type="http://schemas.openxmlformats.org/officeDocument/2006/relationships/hyperlink" Target="https://pbs.twimg.com/media/D4R2jIbWwAA9woC.jpg" TargetMode="External" /><Relationship Id="rId13" Type="http://schemas.openxmlformats.org/officeDocument/2006/relationships/hyperlink" Target="https://pbs.twimg.com/media/D4iIOc_W4AE_TfE.png" TargetMode="External" /><Relationship Id="rId14" Type="http://schemas.openxmlformats.org/officeDocument/2006/relationships/hyperlink" Target="https://pbs.twimg.com/media/D4R65ChWwAI3bHx.jpg" TargetMode="External" /><Relationship Id="rId15" Type="http://schemas.openxmlformats.org/officeDocument/2006/relationships/hyperlink" Target="https://pbs.twimg.com/media/D4R8qoTW4AEwr7p.jpg" TargetMode="External" /><Relationship Id="rId16" Type="http://schemas.openxmlformats.org/officeDocument/2006/relationships/hyperlink" Target="https://pbs.twimg.com/media/D4YfohIX4AIeeW7.jpg" TargetMode="External" /><Relationship Id="rId17" Type="http://schemas.openxmlformats.org/officeDocument/2006/relationships/hyperlink" Target="http://pbs.twimg.com/profile_images/952629915748306957/IlRS0rTR_normal.jpg" TargetMode="External" /><Relationship Id="rId18" Type="http://schemas.openxmlformats.org/officeDocument/2006/relationships/hyperlink" Target="http://pbs.twimg.com/profile_images/952629915748306957/IlRS0rTR_normal.jpg" TargetMode="External" /><Relationship Id="rId19" Type="http://schemas.openxmlformats.org/officeDocument/2006/relationships/hyperlink" Target="http://pbs.twimg.com/profile_images/1037172361177563142/S3U5YvBC_normal.jpg" TargetMode="External" /><Relationship Id="rId20" Type="http://schemas.openxmlformats.org/officeDocument/2006/relationships/hyperlink" Target="http://pbs.twimg.com/profile_images/1081898468925415424/epiNfrlj_normal.jpg" TargetMode="External" /><Relationship Id="rId21" Type="http://schemas.openxmlformats.org/officeDocument/2006/relationships/hyperlink" Target="https://pbs.twimg.com/media/D4g7kNoW0AAeXpu.jpg" TargetMode="External" /><Relationship Id="rId22" Type="http://schemas.openxmlformats.org/officeDocument/2006/relationships/hyperlink" Target="http://pbs.twimg.com/profile_images/1046008035423006720/XqH9E-8__normal.jpg" TargetMode="External" /><Relationship Id="rId23" Type="http://schemas.openxmlformats.org/officeDocument/2006/relationships/hyperlink" Target="http://pbs.twimg.com/profile_images/701604504840441856/KIMMkWk9_normal.jpg" TargetMode="External" /><Relationship Id="rId24" Type="http://schemas.openxmlformats.org/officeDocument/2006/relationships/hyperlink" Target="http://pbs.twimg.com/profile_images/701604504840441856/KIMMkWk9_normal.jpg" TargetMode="External" /><Relationship Id="rId25" Type="http://schemas.openxmlformats.org/officeDocument/2006/relationships/hyperlink" Target="http://pbs.twimg.com/profile_images/909123964626198534/ToTMmmx3_normal.jpg" TargetMode="External" /><Relationship Id="rId26" Type="http://schemas.openxmlformats.org/officeDocument/2006/relationships/hyperlink" Target="http://pbs.twimg.com/profile_images/909123964626198534/ToTMmmx3_normal.jpg" TargetMode="External" /><Relationship Id="rId27" Type="http://schemas.openxmlformats.org/officeDocument/2006/relationships/hyperlink" Target="http://pbs.twimg.com/profile_images/909123964626198534/ToTMmmx3_normal.jpg" TargetMode="External" /><Relationship Id="rId28" Type="http://schemas.openxmlformats.org/officeDocument/2006/relationships/hyperlink" Target="http://pbs.twimg.com/profile_images/909123964626198534/ToTMmmx3_normal.jpg" TargetMode="External" /><Relationship Id="rId29" Type="http://schemas.openxmlformats.org/officeDocument/2006/relationships/hyperlink" Target="http://pbs.twimg.com/profile_images/909123964626198534/ToTMmmx3_normal.jpg" TargetMode="External" /><Relationship Id="rId30" Type="http://schemas.openxmlformats.org/officeDocument/2006/relationships/hyperlink" Target="https://pbs.twimg.com/media/D34iutdWwAYkeBA.jpg" TargetMode="External" /><Relationship Id="rId31" Type="http://schemas.openxmlformats.org/officeDocument/2006/relationships/hyperlink" Target="https://pbs.twimg.com/media/D34iutdWwAYkeBA.jpg" TargetMode="External" /><Relationship Id="rId32" Type="http://schemas.openxmlformats.org/officeDocument/2006/relationships/hyperlink" Target="http://pbs.twimg.com/profile_images/1017878937119096834/vHRmSOoX_normal.jpg" TargetMode="External" /><Relationship Id="rId33" Type="http://schemas.openxmlformats.org/officeDocument/2006/relationships/hyperlink" Target="http://pbs.twimg.com/profile_images/1017878937119096834/vHRmSOoX_normal.jpg" TargetMode="External" /><Relationship Id="rId34" Type="http://schemas.openxmlformats.org/officeDocument/2006/relationships/hyperlink" Target="https://pbs.twimg.com/media/D4R2jIbWwAA9woC.jpg" TargetMode="External" /><Relationship Id="rId35" Type="http://schemas.openxmlformats.org/officeDocument/2006/relationships/hyperlink" Target="https://pbs.twimg.com/media/D4iIOc_W4AE_TfE.png" TargetMode="External" /><Relationship Id="rId36" Type="http://schemas.openxmlformats.org/officeDocument/2006/relationships/hyperlink" Target="https://pbs.twimg.com/media/D4R65ChWwAI3bHx.jpg" TargetMode="External" /><Relationship Id="rId37" Type="http://schemas.openxmlformats.org/officeDocument/2006/relationships/hyperlink" Target="https://pbs.twimg.com/media/D4R8qoTW4AEwr7p.jpg" TargetMode="External" /><Relationship Id="rId38" Type="http://schemas.openxmlformats.org/officeDocument/2006/relationships/hyperlink" Target="https://pbs.twimg.com/media/D4YfohIX4AIeeW7.jpg" TargetMode="External" /><Relationship Id="rId39" Type="http://schemas.openxmlformats.org/officeDocument/2006/relationships/hyperlink" Target="http://pbs.twimg.com/profile_images/875762634804543488/GV6Ac82q_normal.jpg" TargetMode="External" /><Relationship Id="rId40" Type="http://schemas.openxmlformats.org/officeDocument/2006/relationships/hyperlink" Target="https://twitter.com/#!/asprtweets/status/1116372430606536704" TargetMode="External" /><Relationship Id="rId41" Type="http://schemas.openxmlformats.org/officeDocument/2006/relationships/hyperlink" Target="https://twitter.com/#!/asprtweets/status/1116372430606536704" TargetMode="External" /><Relationship Id="rId42" Type="http://schemas.openxmlformats.org/officeDocument/2006/relationships/hyperlink" Target="https://twitter.com/#!/emilia_totzeva/status/1118712774346117120" TargetMode="External" /><Relationship Id="rId43" Type="http://schemas.openxmlformats.org/officeDocument/2006/relationships/hyperlink" Target="https://twitter.com/#!/drivekiwinl/status/1119204666666037248" TargetMode="External" /><Relationship Id="rId44" Type="http://schemas.openxmlformats.org/officeDocument/2006/relationships/hyperlink" Target="https://twitter.com/#!/drivekiwinl/status/1119210006690324480" TargetMode="External" /><Relationship Id="rId45" Type="http://schemas.openxmlformats.org/officeDocument/2006/relationships/hyperlink" Target="https://twitter.com/#!/jeffreyrouw/status/1119212542843338752" TargetMode="External" /><Relationship Id="rId46" Type="http://schemas.openxmlformats.org/officeDocument/2006/relationships/hyperlink" Target="https://twitter.com/#!/jessicapowell82/status/1119644465445126147" TargetMode="External" /><Relationship Id="rId47" Type="http://schemas.openxmlformats.org/officeDocument/2006/relationships/hyperlink" Target="https://twitter.com/#!/jessicapowell82/status/1119644465445126147" TargetMode="External" /><Relationship Id="rId48" Type="http://schemas.openxmlformats.org/officeDocument/2006/relationships/hyperlink" Target="https://twitter.com/#!/afshop/status/1120739477834674177" TargetMode="External" /><Relationship Id="rId49" Type="http://schemas.openxmlformats.org/officeDocument/2006/relationships/hyperlink" Target="https://twitter.com/#!/afshop/status/1119056045928796161" TargetMode="External" /><Relationship Id="rId50" Type="http://schemas.openxmlformats.org/officeDocument/2006/relationships/hyperlink" Target="https://twitter.com/#!/afshop/status/1119056045928796161" TargetMode="External" /><Relationship Id="rId51" Type="http://schemas.openxmlformats.org/officeDocument/2006/relationships/hyperlink" Target="https://twitter.com/#!/afshop/status/1120739477834674177" TargetMode="External" /><Relationship Id="rId52" Type="http://schemas.openxmlformats.org/officeDocument/2006/relationships/hyperlink" Target="https://twitter.com/#!/afshop/status/1120739617064595456" TargetMode="External" /><Relationship Id="rId53" Type="http://schemas.openxmlformats.org/officeDocument/2006/relationships/hyperlink" Target="https://twitter.com/#!/alisemarshall/status/1116367948380278784" TargetMode="External" /><Relationship Id="rId54" Type="http://schemas.openxmlformats.org/officeDocument/2006/relationships/hyperlink" Target="https://twitter.com/#!/alisemarshall/status/1116367948380278784" TargetMode="External" /><Relationship Id="rId55" Type="http://schemas.openxmlformats.org/officeDocument/2006/relationships/hyperlink" Target="https://twitter.com/#!/socialdriver/status/1116379437287792641" TargetMode="External" /><Relationship Id="rId56" Type="http://schemas.openxmlformats.org/officeDocument/2006/relationships/hyperlink" Target="https://twitter.com/#!/socialdriver/status/1116379437287792641" TargetMode="External" /><Relationship Id="rId57" Type="http://schemas.openxmlformats.org/officeDocument/2006/relationships/hyperlink" Target="https://twitter.com/#!/socialdriver/status/1118149642762575872" TargetMode="External" /><Relationship Id="rId58" Type="http://schemas.openxmlformats.org/officeDocument/2006/relationships/hyperlink" Target="https://twitter.com/#!/socialdriver/status/1119294373357850627" TargetMode="External" /><Relationship Id="rId59" Type="http://schemas.openxmlformats.org/officeDocument/2006/relationships/hyperlink" Target="https://twitter.com/#!/socialdriver/status/1118596741027127296" TargetMode="External" /><Relationship Id="rId60" Type="http://schemas.openxmlformats.org/officeDocument/2006/relationships/hyperlink" Target="https://twitter.com/#!/socialdriver/status/1120318839630094342" TargetMode="External" /><Relationship Id="rId61" Type="http://schemas.openxmlformats.org/officeDocument/2006/relationships/hyperlink" Target="https://twitter.com/#!/socialdriver/status/1120789189820207104" TargetMode="External" /><Relationship Id="rId62" Type="http://schemas.openxmlformats.org/officeDocument/2006/relationships/hyperlink" Target="https://twitter.com/#!/thomassanchez/status/1120794623507664896" TargetMode="External" /><Relationship Id="rId63" Type="http://schemas.openxmlformats.org/officeDocument/2006/relationships/comments" Target="../comments1.xml" /><Relationship Id="rId64" Type="http://schemas.openxmlformats.org/officeDocument/2006/relationships/vmlDrawing" Target="../drawings/vmlDrawing1.vml" /><Relationship Id="rId65" Type="http://schemas.openxmlformats.org/officeDocument/2006/relationships/table" Target="../tables/table1.xml" /><Relationship Id="rId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wb5N_qgU9P/?utm_source=ig_twitter_share&amp;igshid=q2oxmvhyt6br" TargetMode="External" /><Relationship Id="rId2" Type="http://schemas.openxmlformats.org/officeDocument/2006/relationships/hyperlink" Target="https://www.linkedin.com/pulse/nglcc-helps-businesses-become-more-competitive-confident-anthony-shop/" TargetMode="External" /><Relationship Id="rId3" Type="http://schemas.openxmlformats.org/officeDocument/2006/relationships/hyperlink" Target="https://www.publicwelfare.org/" TargetMode="External" /><Relationship Id="rId4" Type="http://schemas.openxmlformats.org/officeDocument/2006/relationships/hyperlink" Target="https://www.socialdriver.com/social-media-case-stories/wedc-sxsw?utm_source=twitter&amp;utm_medium=o" TargetMode="External" /><Relationship Id="rId5" Type="http://schemas.openxmlformats.org/officeDocument/2006/relationships/hyperlink" Target="https://socialdriver.bamboohr.com/jobs/view.php?id=13&amp;utm_source=twitter&amp;utm_medium=o" TargetMode="External" /><Relationship Id="rId6" Type="http://schemas.openxmlformats.org/officeDocument/2006/relationships/hyperlink" Target="https://socialdriver.bamboohr.com/jobs/view.php?id=5&amp;utm_source=twitter&amp;utm_medium=o" TargetMode="External" /><Relationship Id="rId7" Type="http://schemas.openxmlformats.org/officeDocument/2006/relationships/hyperlink" Target="https://www.socialdriver.com/posts/social-driver-reaches-new-milestone-with-13-website-launches-in-2-months?utm_source=twitter&amp;utm_medium=o" TargetMode="External" /><Relationship Id="rId8" Type="http://schemas.openxmlformats.org/officeDocument/2006/relationships/hyperlink" Target="https://pbs.twimg.com/media/D4g7kNoW0AAeXpu.jpg" TargetMode="External" /><Relationship Id="rId9" Type="http://schemas.openxmlformats.org/officeDocument/2006/relationships/hyperlink" Target="https://pbs.twimg.com/media/D34iutdWwAYkeBA.jpg" TargetMode="External" /><Relationship Id="rId10" Type="http://schemas.openxmlformats.org/officeDocument/2006/relationships/hyperlink" Target="https://pbs.twimg.com/media/D4R2jIbWwAA9woC.jpg" TargetMode="External" /><Relationship Id="rId11" Type="http://schemas.openxmlformats.org/officeDocument/2006/relationships/hyperlink" Target="https://pbs.twimg.com/media/D4iIOc_W4AE_TfE.png" TargetMode="External" /><Relationship Id="rId12" Type="http://schemas.openxmlformats.org/officeDocument/2006/relationships/hyperlink" Target="https://pbs.twimg.com/media/D4R65ChWwAI3bHx.jpg" TargetMode="External" /><Relationship Id="rId13" Type="http://schemas.openxmlformats.org/officeDocument/2006/relationships/hyperlink" Target="https://pbs.twimg.com/media/D4R8qoTW4AEwr7p.jpg" TargetMode="External" /><Relationship Id="rId14" Type="http://schemas.openxmlformats.org/officeDocument/2006/relationships/hyperlink" Target="https://pbs.twimg.com/media/D4YfohIX4AIeeW7.jpg" TargetMode="External" /><Relationship Id="rId15" Type="http://schemas.openxmlformats.org/officeDocument/2006/relationships/hyperlink" Target="http://pbs.twimg.com/profile_images/952629915748306957/IlRS0rTR_normal.jpg" TargetMode="External" /><Relationship Id="rId16" Type="http://schemas.openxmlformats.org/officeDocument/2006/relationships/hyperlink" Target="http://pbs.twimg.com/profile_images/1037172361177563142/S3U5YvBC_normal.jpg" TargetMode="External" /><Relationship Id="rId17" Type="http://schemas.openxmlformats.org/officeDocument/2006/relationships/hyperlink" Target="http://pbs.twimg.com/profile_images/1081898468925415424/epiNfrlj_normal.jpg" TargetMode="External" /><Relationship Id="rId18" Type="http://schemas.openxmlformats.org/officeDocument/2006/relationships/hyperlink" Target="https://pbs.twimg.com/media/D4g7kNoW0AAeXpu.jpg" TargetMode="External" /><Relationship Id="rId19" Type="http://schemas.openxmlformats.org/officeDocument/2006/relationships/hyperlink" Target="http://pbs.twimg.com/profile_images/1046008035423006720/XqH9E-8__normal.jpg" TargetMode="External" /><Relationship Id="rId20" Type="http://schemas.openxmlformats.org/officeDocument/2006/relationships/hyperlink" Target="http://pbs.twimg.com/profile_images/701604504840441856/KIMMkWk9_normal.jpg" TargetMode="External" /><Relationship Id="rId21" Type="http://schemas.openxmlformats.org/officeDocument/2006/relationships/hyperlink" Target="http://pbs.twimg.com/profile_images/909123964626198534/ToTMmmx3_normal.jpg" TargetMode="External" /><Relationship Id="rId22" Type="http://schemas.openxmlformats.org/officeDocument/2006/relationships/hyperlink" Target="http://pbs.twimg.com/profile_images/909123964626198534/ToTMmmx3_normal.jpg" TargetMode="External" /><Relationship Id="rId23" Type="http://schemas.openxmlformats.org/officeDocument/2006/relationships/hyperlink" Target="http://pbs.twimg.com/profile_images/909123964626198534/ToTMmmx3_normal.jpg" TargetMode="External" /><Relationship Id="rId24" Type="http://schemas.openxmlformats.org/officeDocument/2006/relationships/hyperlink" Target="https://pbs.twimg.com/media/D34iutdWwAYkeBA.jpg" TargetMode="External" /><Relationship Id="rId25" Type="http://schemas.openxmlformats.org/officeDocument/2006/relationships/hyperlink" Target="http://pbs.twimg.com/profile_images/1017878937119096834/vHRmSOoX_normal.jpg" TargetMode="External" /><Relationship Id="rId26" Type="http://schemas.openxmlformats.org/officeDocument/2006/relationships/hyperlink" Target="https://pbs.twimg.com/media/D4R2jIbWwAA9woC.jpg" TargetMode="External" /><Relationship Id="rId27" Type="http://schemas.openxmlformats.org/officeDocument/2006/relationships/hyperlink" Target="https://pbs.twimg.com/media/D4iIOc_W4AE_TfE.png" TargetMode="External" /><Relationship Id="rId28" Type="http://schemas.openxmlformats.org/officeDocument/2006/relationships/hyperlink" Target="https://pbs.twimg.com/media/D4R65ChWwAI3bHx.jpg" TargetMode="External" /><Relationship Id="rId29" Type="http://schemas.openxmlformats.org/officeDocument/2006/relationships/hyperlink" Target="https://pbs.twimg.com/media/D4R8qoTW4AEwr7p.jpg" TargetMode="External" /><Relationship Id="rId30" Type="http://schemas.openxmlformats.org/officeDocument/2006/relationships/hyperlink" Target="https://pbs.twimg.com/media/D4YfohIX4AIeeW7.jpg" TargetMode="External" /><Relationship Id="rId31" Type="http://schemas.openxmlformats.org/officeDocument/2006/relationships/hyperlink" Target="http://pbs.twimg.com/profile_images/875762634804543488/GV6Ac82q_normal.jpg" TargetMode="External" /><Relationship Id="rId32" Type="http://schemas.openxmlformats.org/officeDocument/2006/relationships/hyperlink" Target="https://twitter.com/#!/asprtweets/status/1116372430606536704" TargetMode="External" /><Relationship Id="rId33" Type="http://schemas.openxmlformats.org/officeDocument/2006/relationships/hyperlink" Target="https://twitter.com/#!/emilia_totzeva/status/1118712774346117120" TargetMode="External" /><Relationship Id="rId34" Type="http://schemas.openxmlformats.org/officeDocument/2006/relationships/hyperlink" Target="https://twitter.com/#!/drivekiwinl/status/1119204666666037248" TargetMode="External" /><Relationship Id="rId35" Type="http://schemas.openxmlformats.org/officeDocument/2006/relationships/hyperlink" Target="https://twitter.com/#!/drivekiwinl/status/1119210006690324480" TargetMode="External" /><Relationship Id="rId36" Type="http://schemas.openxmlformats.org/officeDocument/2006/relationships/hyperlink" Target="https://twitter.com/#!/jeffreyrouw/status/1119212542843338752" TargetMode="External" /><Relationship Id="rId37" Type="http://schemas.openxmlformats.org/officeDocument/2006/relationships/hyperlink" Target="https://twitter.com/#!/jessicapowell82/status/1119644465445126147" TargetMode="External" /><Relationship Id="rId38" Type="http://schemas.openxmlformats.org/officeDocument/2006/relationships/hyperlink" Target="https://twitter.com/#!/afshop/status/1120739477834674177" TargetMode="External" /><Relationship Id="rId39" Type="http://schemas.openxmlformats.org/officeDocument/2006/relationships/hyperlink" Target="https://twitter.com/#!/afshop/status/1119056045928796161" TargetMode="External" /><Relationship Id="rId40" Type="http://schemas.openxmlformats.org/officeDocument/2006/relationships/hyperlink" Target="https://twitter.com/#!/afshop/status/1120739617064595456" TargetMode="External" /><Relationship Id="rId41" Type="http://schemas.openxmlformats.org/officeDocument/2006/relationships/hyperlink" Target="https://twitter.com/#!/alisemarshall/status/1116367948380278784" TargetMode="External" /><Relationship Id="rId42" Type="http://schemas.openxmlformats.org/officeDocument/2006/relationships/hyperlink" Target="https://twitter.com/#!/socialdriver/status/1116379437287792641" TargetMode="External" /><Relationship Id="rId43" Type="http://schemas.openxmlformats.org/officeDocument/2006/relationships/hyperlink" Target="https://twitter.com/#!/socialdriver/status/1118149642762575872" TargetMode="External" /><Relationship Id="rId44" Type="http://schemas.openxmlformats.org/officeDocument/2006/relationships/hyperlink" Target="https://twitter.com/#!/socialdriver/status/1119294373357850627" TargetMode="External" /><Relationship Id="rId45" Type="http://schemas.openxmlformats.org/officeDocument/2006/relationships/hyperlink" Target="https://twitter.com/#!/socialdriver/status/1118596741027127296" TargetMode="External" /><Relationship Id="rId46" Type="http://schemas.openxmlformats.org/officeDocument/2006/relationships/hyperlink" Target="https://twitter.com/#!/socialdriver/status/1120318839630094342" TargetMode="External" /><Relationship Id="rId47" Type="http://schemas.openxmlformats.org/officeDocument/2006/relationships/hyperlink" Target="https://twitter.com/#!/socialdriver/status/1120789189820207104" TargetMode="External" /><Relationship Id="rId48" Type="http://schemas.openxmlformats.org/officeDocument/2006/relationships/hyperlink" Target="https://twitter.com/#!/thomassanchez/status/1120794623507664896" TargetMode="External" /><Relationship Id="rId49" Type="http://schemas.openxmlformats.org/officeDocument/2006/relationships/comments" Target="../comments12.xml" /><Relationship Id="rId50" Type="http://schemas.openxmlformats.org/officeDocument/2006/relationships/vmlDrawing" Target="../drawings/vmlDrawing6.vml" /><Relationship Id="rId51" Type="http://schemas.openxmlformats.org/officeDocument/2006/relationships/table" Target="../tables/table22.xml" /><Relationship Id="rId5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qVp6d5ncm" TargetMode="External" /><Relationship Id="rId2" Type="http://schemas.openxmlformats.org/officeDocument/2006/relationships/hyperlink" Target="https://t.co/rO671IVecy" TargetMode="External" /><Relationship Id="rId3" Type="http://schemas.openxmlformats.org/officeDocument/2006/relationships/hyperlink" Target="https://t.co/60iPPXiKm4" TargetMode="External" /><Relationship Id="rId4" Type="http://schemas.openxmlformats.org/officeDocument/2006/relationships/hyperlink" Target="http://linkedin.com/in/jessica-powell-023abb77" TargetMode="External" /><Relationship Id="rId5" Type="http://schemas.openxmlformats.org/officeDocument/2006/relationships/hyperlink" Target="https://t.co/rO671IVecy" TargetMode="External" /><Relationship Id="rId6" Type="http://schemas.openxmlformats.org/officeDocument/2006/relationships/hyperlink" Target="http://t.co/nrrYsTh9fb" TargetMode="External" /><Relationship Id="rId7" Type="http://schemas.openxmlformats.org/officeDocument/2006/relationships/hyperlink" Target="https://t.co/EMUhrMhLYh" TargetMode="External" /><Relationship Id="rId8" Type="http://schemas.openxmlformats.org/officeDocument/2006/relationships/hyperlink" Target="https://t.co/Pgpi7DTTJq" TargetMode="External" /><Relationship Id="rId9" Type="http://schemas.openxmlformats.org/officeDocument/2006/relationships/hyperlink" Target="https://t.co/IO2ES7AHub" TargetMode="External" /><Relationship Id="rId10" Type="http://schemas.openxmlformats.org/officeDocument/2006/relationships/hyperlink" Target="https://pbs.twimg.com/profile_banners/3054675587/1554156420" TargetMode="External" /><Relationship Id="rId11" Type="http://schemas.openxmlformats.org/officeDocument/2006/relationships/hyperlink" Target="https://pbs.twimg.com/profile_banners/76472184/1502184293" TargetMode="External" /><Relationship Id="rId12" Type="http://schemas.openxmlformats.org/officeDocument/2006/relationships/hyperlink" Target="https://pbs.twimg.com/profile_banners/309849736/1531919350" TargetMode="External" /><Relationship Id="rId13" Type="http://schemas.openxmlformats.org/officeDocument/2006/relationships/hyperlink" Target="https://pbs.twimg.com/profile_banners/185935670/1398317323" TargetMode="External" /><Relationship Id="rId14" Type="http://schemas.openxmlformats.org/officeDocument/2006/relationships/hyperlink" Target="https://pbs.twimg.com/profile_banners/299603003/1524921156" TargetMode="External" /><Relationship Id="rId15" Type="http://schemas.openxmlformats.org/officeDocument/2006/relationships/hyperlink" Target="https://pbs.twimg.com/profile_banners/1820829650/1427478310" TargetMode="External" /><Relationship Id="rId16" Type="http://schemas.openxmlformats.org/officeDocument/2006/relationships/hyperlink" Target="https://pbs.twimg.com/profile_banners/257045689/1456110271" TargetMode="External" /><Relationship Id="rId17" Type="http://schemas.openxmlformats.org/officeDocument/2006/relationships/hyperlink" Target="https://pbs.twimg.com/profile_banners/15475837/1555684885" TargetMode="External" /><Relationship Id="rId18" Type="http://schemas.openxmlformats.org/officeDocument/2006/relationships/hyperlink" Target="https://pbs.twimg.com/profile_banners/66480935/1375215494" TargetMode="External" /><Relationship Id="rId19" Type="http://schemas.openxmlformats.org/officeDocument/2006/relationships/hyperlink" Target="https://pbs.twimg.com/profile_banners/231051167/1550703163" TargetMode="External" /><Relationship Id="rId20" Type="http://schemas.openxmlformats.org/officeDocument/2006/relationships/hyperlink" Target="https://pbs.twimg.com/profile_banners/15420307/1539914743" TargetMode="External" /><Relationship Id="rId21" Type="http://schemas.openxmlformats.org/officeDocument/2006/relationships/hyperlink" Target="http://abs.twimg.com/images/themes/theme14/bg.gif" TargetMode="External" /><Relationship Id="rId22" Type="http://schemas.openxmlformats.org/officeDocument/2006/relationships/hyperlink" Target="http://abs.twimg.com/images/themes/theme4/bg.gif" TargetMode="External" /><Relationship Id="rId23" Type="http://schemas.openxmlformats.org/officeDocument/2006/relationships/hyperlink" Target="http://abs.twimg.com/images/themes/theme14/bg.gif" TargetMode="External" /><Relationship Id="rId24" Type="http://schemas.openxmlformats.org/officeDocument/2006/relationships/hyperlink" Target="http://abs.twimg.com/images/themes/theme13/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6/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4/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pbs.twimg.com/profile_images/952629915748306957/IlRS0rTR_normal.jpg" TargetMode="External" /><Relationship Id="rId34" Type="http://schemas.openxmlformats.org/officeDocument/2006/relationships/hyperlink" Target="http://pbs.twimg.com/profile_images/921828139172614144/JN8kxK0s_normal.jpg" TargetMode="External" /><Relationship Id="rId35" Type="http://schemas.openxmlformats.org/officeDocument/2006/relationships/hyperlink" Target="http://pbs.twimg.com/profile_images/1017878937119096834/vHRmSOoX_normal.jpg" TargetMode="External" /><Relationship Id="rId36" Type="http://schemas.openxmlformats.org/officeDocument/2006/relationships/hyperlink" Target="http://pbs.twimg.com/profile_images/1037172361177563142/S3U5YvBC_normal.jpg" TargetMode="External" /><Relationship Id="rId37" Type="http://schemas.openxmlformats.org/officeDocument/2006/relationships/hyperlink" Target="http://pbs.twimg.com/profile_images/1081898468925415424/epiNfrlj_normal.jpg" TargetMode="External" /><Relationship Id="rId38" Type="http://schemas.openxmlformats.org/officeDocument/2006/relationships/hyperlink" Target="http://pbs.twimg.com/profile_images/1046008035423006720/XqH9E-8__normal.jpg" TargetMode="External" /><Relationship Id="rId39" Type="http://schemas.openxmlformats.org/officeDocument/2006/relationships/hyperlink" Target="http://pbs.twimg.com/profile_images/701604504840441856/KIMMkWk9_normal.jpg" TargetMode="External" /><Relationship Id="rId40" Type="http://schemas.openxmlformats.org/officeDocument/2006/relationships/hyperlink" Target="http://pbs.twimg.com/profile_images/909123964626198534/ToTMmmx3_normal.jpg" TargetMode="External" /><Relationship Id="rId41" Type="http://schemas.openxmlformats.org/officeDocument/2006/relationships/hyperlink" Target="http://pbs.twimg.com/profile_images/378800000216160064/c2cdcba4a353cf89a9de244cf68faa55_normal.jpeg" TargetMode="External" /><Relationship Id="rId42" Type="http://schemas.openxmlformats.org/officeDocument/2006/relationships/hyperlink" Target="http://pbs.twimg.com/profile_images/2058623268/image_normal.jpg" TargetMode="External" /><Relationship Id="rId43" Type="http://schemas.openxmlformats.org/officeDocument/2006/relationships/hyperlink" Target="http://pbs.twimg.com/profile_images/1098333311171203078/IRVQyVAX_normal.png" TargetMode="External" /><Relationship Id="rId44" Type="http://schemas.openxmlformats.org/officeDocument/2006/relationships/hyperlink" Target="http://pbs.twimg.com/profile_images/875762634804543488/GV6Ac82q_normal.jpg" TargetMode="External" /><Relationship Id="rId45" Type="http://schemas.openxmlformats.org/officeDocument/2006/relationships/hyperlink" Target="https://twitter.com/asprtweets" TargetMode="External" /><Relationship Id="rId46" Type="http://schemas.openxmlformats.org/officeDocument/2006/relationships/hyperlink" Target="https://twitter.com/andihauser" TargetMode="External" /><Relationship Id="rId47" Type="http://schemas.openxmlformats.org/officeDocument/2006/relationships/hyperlink" Target="https://twitter.com/socialdriver" TargetMode="External" /><Relationship Id="rId48" Type="http://schemas.openxmlformats.org/officeDocument/2006/relationships/hyperlink" Target="https://twitter.com/emilia_totzeva" TargetMode="External" /><Relationship Id="rId49" Type="http://schemas.openxmlformats.org/officeDocument/2006/relationships/hyperlink" Target="https://twitter.com/drivekiwinl" TargetMode="External" /><Relationship Id="rId50" Type="http://schemas.openxmlformats.org/officeDocument/2006/relationships/hyperlink" Target="https://twitter.com/jeffreyrouw" TargetMode="External" /><Relationship Id="rId51" Type="http://schemas.openxmlformats.org/officeDocument/2006/relationships/hyperlink" Target="https://twitter.com/jessicapowell82" TargetMode="External" /><Relationship Id="rId52" Type="http://schemas.openxmlformats.org/officeDocument/2006/relationships/hyperlink" Target="https://twitter.com/afshop" TargetMode="External" /><Relationship Id="rId53" Type="http://schemas.openxmlformats.org/officeDocument/2006/relationships/hyperlink" Target="https://twitter.com/publicwelfare" TargetMode="External" /><Relationship Id="rId54" Type="http://schemas.openxmlformats.org/officeDocument/2006/relationships/hyperlink" Target="https://twitter.com/alisemarshall" TargetMode="External" /><Relationship Id="rId55" Type="http://schemas.openxmlformats.org/officeDocument/2006/relationships/hyperlink" Target="https://twitter.com/wdcep" TargetMode="External" /><Relationship Id="rId56" Type="http://schemas.openxmlformats.org/officeDocument/2006/relationships/hyperlink" Target="https://twitter.com/thomassanchez" TargetMode="External" /><Relationship Id="rId57" Type="http://schemas.openxmlformats.org/officeDocument/2006/relationships/comments" Target="../comments2.xml" /><Relationship Id="rId58" Type="http://schemas.openxmlformats.org/officeDocument/2006/relationships/vmlDrawing" Target="../drawings/vmlDrawing2.vml" /><Relationship Id="rId59" Type="http://schemas.openxmlformats.org/officeDocument/2006/relationships/table" Target="../tables/table2.xml" /><Relationship Id="rId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driver.com/social-media-case-stories/wedc-sxsw?utm_source=twitter&amp;utm_medium=o" TargetMode="External" /><Relationship Id="rId2" Type="http://schemas.openxmlformats.org/officeDocument/2006/relationships/hyperlink" Target="https://www.publicwelfare.org/" TargetMode="External" /><Relationship Id="rId3" Type="http://schemas.openxmlformats.org/officeDocument/2006/relationships/hyperlink" Target="https://www.linkedin.com/pulse/nglcc-helps-businesses-become-more-competitive-confident-anthony-shop/" TargetMode="External" /><Relationship Id="rId4" Type="http://schemas.openxmlformats.org/officeDocument/2006/relationships/hyperlink" Target="https://www.instagram.com/p/Bwb5N_qgU9P/?utm_source=ig_twitter_share&amp;igshid=q2oxmvhyt6br" TargetMode="External" /><Relationship Id="rId5" Type="http://schemas.openxmlformats.org/officeDocument/2006/relationships/hyperlink" Target="https://www.socialdriver.com/posts/social-driver-reaches-new-milestone-with-13-website-launches-in-2-months?utm_source=twitter&amp;utm_medium=o" TargetMode="External" /><Relationship Id="rId6" Type="http://schemas.openxmlformats.org/officeDocument/2006/relationships/hyperlink" Target="https://socialdriver.bamboohr.com/jobs/view.php?id=5&amp;utm_source=twitter&amp;utm_medium=o" TargetMode="External" /><Relationship Id="rId7" Type="http://schemas.openxmlformats.org/officeDocument/2006/relationships/hyperlink" Target="https://socialdriver.bamboohr.com/jobs/view.php?id=13&amp;utm_source=twitter&amp;utm_medium=o" TargetMode="External" /><Relationship Id="rId8" Type="http://schemas.openxmlformats.org/officeDocument/2006/relationships/hyperlink" Target="https://www.socialdriver.com/social-media-case-stories/wedc-sxsw?utm_source=twitter&amp;utm_medium=o" TargetMode="External" /><Relationship Id="rId9" Type="http://schemas.openxmlformats.org/officeDocument/2006/relationships/hyperlink" Target="https://socialdriver.bamboohr.com/jobs/view.php?id=13&amp;utm_source=twitter&amp;utm_medium=o" TargetMode="External" /><Relationship Id="rId10" Type="http://schemas.openxmlformats.org/officeDocument/2006/relationships/hyperlink" Target="https://socialdriver.bamboohr.com/jobs/view.php?id=5&amp;utm_source=twitter&amp;utm_medium=o" TargetMode="External" /><Relationship Id="rId11" Type="http://schemas.openxmlformats.org/officeDocument/2006/relationships/hyperlink" Target="https://www.socialdriver.com/posts/social-driver-reaches-new-milestone-with-13-website-launches-in-2-months?utm_source=twitter&amp;utm_medium=o" TargetMode="External" /><Relationship Id="rId12" Type="http://schemas.openxmlformats.org/officeDocument/2006/relationships/hyperlink" Target="https://www.publicwelfare.org/" TargetMode="External" /><Relationship Id="rId13" Type="http://schemas.openxmlformats.org/officeDocument/2006/relationships/hyperlink" Target="https://www.linkedin.com/pulse/nglcc-helps-businesses-become-more-competitive-confident-anthony-shop/" TargetMode="External" /><Relationship Id="rId14" Type="http://schemas.openxmlformats.org/officeDocument/2006/relationships/hyperlink" Target="https://www.instagram.com/p/Bwb5N_qgU9P/?utm_source=ig_twitter_share&amp;igshid=q2oxmvhyt6br"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460</v>
      </c>
      <c r="BB2" s="13" t="s">
        <v>472</v>
      </c>
      <c r="BC2" s="13" t="s">
        <v>473</v>
      </c>
      <c r="BD2" s="67" t="s">
        <v>718</v>
      </c>
      <c r="BE2" s="67" t="s">
        <v>719</v>
      </c>
      <c r="BF2" s="67" t="s">
        <v>720</v>
      </c>
      <c r="BG2" s="67" t="s">
        <v>721</v>
      </c>
      <c r="BH2" s="67" t="s">
        <v>722</v>
      </c>
      <c r="BI2" s="67" t="s">
        <v>723</v>
      </c>
      <c r="BJ2" s="67" t="s">
        <v>724</v>
      </c>
      <c r="BK2" s="67" t="s">
        <v>725</v>
      </c>
      <c r="BL2" s="67" t="s">
        <v>726</v>
      </c>
    </row>
    <row r="3" spans="1:64" ht="15" customHeight="1">
      <c r="A3" s="84" t="s">
        <v>212</v>
      </c>
      <c r="B3" s="84" t="s">
        <v>221</v>
      </c>
      <c r="C3" s="53" t="s">
        <v>733</v>
      </c>
      <c r="D3" s="54">
        <v>3</v>
      </c>
      <c r="E3" s="65" t="s">
        <v>132</v>
      </c>
      <c r="F3" s="55">
        <v>35</v>
      </c>
      <c r="G3" s="53"/>
      <c r="H3" s="57"/>
      <c r="I3" s="56"/>
      <c r="J3" s="56"/>
      <c r="K3" s="36" t="s">
        <v>65</v>
      </c>
      <c r="L3" s="62">
        <v>3</v>
      </c>
      <c r="M3" s="62"/>
      <c r="N3" s="63"/>
      <c r="O3" s="85" t="s">
        <v>224</v>
      </c>
      <c r="P3" s="87">
        <v>43566.672488425924</v>
      </c>
      <c r="Q3" s="85" t="s">
        <v>226</v>
      </c>
      <c r="R3" s="85"/>
      <c r="S3" s="85"/>
      <c r="T3" s="85"/>
      <c r="U3" s="85"/>
      <c r="V3" s="90" t="s">
        <v>266</v>
      </c>
      <c r="W3" s="87">
        <v>43566.672488425924</v>
      </c>
      <c r="X3" s="90" t="s">
        <v>274</v>
      </c>
      <c r="Y3" s="85"/>
      <c r="Z3" s="85"/>
      <c r="AA3" s="91" t="s">
        <v>291</v>
      </c>
      <c r="AB3" s="91" t="s">
        <v>308</v>
      </c>
      <c r="AC3" s="85" t="b">
        <v>0</v>
      </c>
      <c r="AD3" s="85">
        <v>0</v>
      </c>
      <c r="AE3" s="91" t="s">
        <v>309</v>
      </c>
      <c r="AF3" s="85" t="b">
        <v>0</v>
      </c>
      <c r="AG3" s="85" t="s">
        <v>312</v>
      </c>
      <c r="AH3" s="85"/>
      <c r="AI3" s="91" t="s">
        <v>310</v>
      </c>
      <c r="AJ3" s="85" t="b">
        <v>0</v>
      </c>
      <c r="AK3" s="85">
        <v>0</v>
      </c>
      <c r="AL3" s="91" t="s">
        <v>310</v>
      </c>
      <c r="AM3" s="85" t="s">
        <v>315</v>
      </c>
      <c r="AN3" s="85" t="b">
        <v>0</v>
      </c>
      <c r="AO3" s="91" t="s">
        <v>308</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c r="BE3" s="52"/>
      <c r="BF3" s="51"/>
      <c r="BG3" s="52"/>
      <c r="BH3" s="51"/>
      <c r="BI3" s="52"/>
      <c r="BJ3" s="51"/>
      <c r="BK3" s="52"/>
      <c r="BL3" s="51"/>
    </row>
    <row r="4" spans="1:64" ht="15" customHeight="1">
      <c r="A4" s="84" t="s">
        <v>212</v>
      </c>
      <c r="B4" s="84" t="s">
        <v>219</v>
      </c>
      <c r="C4" s="53" t="s">
        <v>733</v>
      </c>
      <c r="D4" s="54">
        <v>3</v>
      </c>
      <c r="E4" s="65" t="s">
        <v>132</v>
      </c>
      <c r="F4" s="55">
        <v>35</v>
      </c>
      <c r="G4" s="53"/>
      <c r="H4" s="57"/>
      <c r="I4" s="56"/>
      <c r="J4" s="56"/>
      <c r="K4" s="36" t="s">
        <v>65</v>
      </c>
      <c r="L4" s="83">
        <v>4</v>
      </c>
      <c r="M4" s="83"/>
      <c r="N4" s="63"/>
      <c r="O4" s="86" t="s">
        <v>225</v>
      </c>
      <c r="P4" s="88">
        <v>43566.672488425924</v>
      </c>
      <c r="Q4" s="86" t="s">
        <v>226</v>
      </c>
      <c r="R4" s="86"/>
      <c r="S4" s="86"/>
      <c r="T4" s="86"/>
      <c r="U4" s="86"/>
      <c r="V4" s="89" t="s">
        <v>266</v>
      </c>
      <c r="W4" s="88">
        <v>43566.672488425924</v>
      </c>
      <c r="X4" s="89" t="s">
        <v>274</v>
      </c>
      <c r="Y4" s="86"/>
      <c r="Z4" s="86"/>
      <c r="AA4" s="92" t="s">
        <v>291</v>
      </c>
      <c r="AB4" s="92" t="s">
        <v>308</v>
      </c>
      <c r="AC4" s="86" t="b">
        <v>0</v>
      </c>
      <c r="AD4" s="86">
        <v>0</v>
      </c>
      <c r="AE4" s="92" t="s">
        <v>309</v>
      </c>
      <c r="AF4" s="86" t="b">
        <v>0</v>
      </c>
      <c r="AG4" s="86" t="s">
        <v>312</v>
      </c>
      <c r="AH4" s="86"/>
      <c r="AI4" s="92" t="s">
        <v>310</v>
      </c>
      <c r="AJ4" s="86" t="b">
        <v>0</v>
      </c>
      <c r="AK4" s="86">
        <v>0</v>
      </c>
      <c r="AL4" s="92" t="s">
        <v>310</v>
      </c>
      <c r="AM4" s="86" t="s">
        <v>315</v>
      </c>
      <c r="AN4" s="86" t="b">
        <v>0</v>
      </c>
      <c r="AO4" s="92" t="s">
        <v>308</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1</v>
      </c>
      <c r="BD4" s="51">
        <v>0</v>
      </c>
      <c r="BE4" s="52">
        <v>0</v>
      </c>
      <c r="BF4" s="51">
        <v>0</v>
      </c>
      <c r="BG4" s="52">
        <v>0</v>
      </c>
      <c r="BH4" s="51">
        <v>0</v>
      </c>
      <c r="BI4" s="52">
        <v>0</v>
      </c>
      <c r="BJ4" s="51">
        <v>2</v>
      </c>
      <c r="BK4" s="52">
        <v>100</v>
      </c>
      <c r="BL4" s="51">
        <v>2</v>
      </c>
    </row>
    <row r="5" spans="1:64" ht="45">
      <c r="A5" s="84" t="s">
        <v>213</v>
      </c>
      <c r="B5" s="84" t="s">
        <v>219</v>
      </c>
      <c r="C5" s="53" t="s">
        <v>733</v>
      </c>
      <c r="D5" s="54">
        <v>3</v>
      </c>
      <c r="E5" s="65" t="s">
        <v>132</v>
      </c>
      <c r="F5" s="55">
        <v>35</v>
      </c>
      <c r="G5" s="53"/>
      <c r="H5" s="57"/>
      <c r="I5" s="56"/>
      <c r="J5" s="56"/>
      <c r="K5" s="36" t="s">
        <v>65</v>
      </c>
      <c r="L5" s="83">
        <v>5</v>
      </c>
      <c r="M5" s="83"/>
      <c r="N5" s="63"/>
      <c r="O5" s="86" t="s">
        <v>225</v>
      </c>
      <c r="P5" s="88">
        <v>43573.13060185185</v>
      </c>
      <c r="Q5" s="86" t="s">
        <v>227</v>
      </c>
      <c r="R5" s="86"/>
      <c r="S5" s="86"/>
      <c r="T5" s="86"/>
      <c r="U5" s="86"/>
      <c r="V5" s="89" t="s">
        <v>267</v>
      </c>
      <c r="W5" s="88">
        <v>43573.13060185185</v>
      </c>
      <c r="X5" s="89" t="s">
        <v>275</v>
      </c>
      <c r="Y5" s="86"/>
      <c r="Z5" s="86"/>
      <c r="AA5" s="92" t="s">
        <v>292</v>
      </c>
      <c r="AB5" s="86"/>
      <c r="AC5" s="86" t="b">
        <v>0</v>
      </c>
      <c r="AD5" s="86">
        <v>0</v>
      </c>
      <c r="AE5" s="92" t="s">
        <v>310</v>
      </c>
      <c r="AF5" s="86" t="b">
        <v>0</v>
      </c>
      <c r="AG5" s="86" t="s">
        <v>313</v>
      </c>
      <c r="AH5" s="86"/>
      <c r="AI5" s="92" t="s">
        <v>310</v>
      </c>
      <c r="AJ5" s="86" t="b">
        <v>0</v>
      </c>
      <c r="AK5" s="86">
        <v>1</v>
      </c>
      <c r="AL5" s="92" t="s">
        <v>304</v>
      </c>
      <c r="AM5" s="86" t="s">
        <v>316</v>
      </c>
      <c r="AN5" s="86" t="b">
        <v>0</v>
      </c>
      <c r="AO5" s="92" t="s">
        <v>304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25</v>
      </c>
      <c r="BK5" s="52">
        <v>100</v>
      </c>
      <c r="BL5" s="51">
        <v>25</v>
      </c>
    </row>
    <row r="6" spans="1:64" ht="30">
      <c r="A6" s="84" t="s">
        <v>214</v>
      </c>
      <c r="B6" s="84" t="s">
        <v>214</v>
      </c>
      <c r="C6" s="53" t="s">
        <v>734</v>
      </c>
      <c r="D6" s="54">
        <v>10</v>
      </c>
      <c r="E6" s="65" t="s">
        <v>136</v>
      </c>
      <c r="F6" s="55">
        <v>12</v>
      </c>
      <c r="G6" s="53"/>
      <c r="H6" s="57"/>
      <c r="I6" s="56"/>
      <c r="J6" s="56"/>
      <c r="K6" s="36" t="s">
        <v>65</v>
      </c>
      <c r="L6" s="83">
        <v>6</v>
      </c>
      <c r="M6" s="83"/>
      <c r="N6" s="63"/>
      <c r="O6" s="86" t="s">
        <v>176</v>
      </c>
      <c r="P6" s="88">
        <v>43574.487974537034</v>
      </c>
      <c r="Q6" s="86" t="s">
        <v>228</v>
      </c>
      <c r="R6" s="89" t="s">
        <v>243</v>
      </c>
      <c r="S6" s="86" t="s">
        <v>250</v>
      </c>
      <c r="T6" s="86" t="s">
        <v>255</v>
      </c>
      <c r="U6" s="86"/>
      <c r="V6" s="89" t="s">
        <v>268</v>
      </c>
      <c r="W6" s="88">
        <v>43574.487974537034</v>
      </c>
      <c r="X6" s="89" t="s">
        <v>276</v>
      </c>
      <c r="Y6" s="86"/>
      <c r="Z6" s="86"/>
      <c r="AA6" s="92" t="s">
        <v>293</v>
      </c>
      <c r="AB6" s="86"/>
      <c r="AC6" s="86" t="b">
        <v>0</v>
      </c>
      <c r="AD6" s="86">
        <v>1</v>
      </c>
      <c r="AE6" s="92" t="s">
        <v>310</v>
      </c>
      <c r="AF6" s="86" t="b">
        <v>0</v>
      </c>
      <c r="AG6" s="86" t="s">
        <v>314</v>
      </c>
      <c r="AH6" s="86"/>
      <c r="AI6" s="92" t="s">
        <v>310</v>
      </c>
      <c r="AJ6" s="86" t="b">
        <v>0</v>
      </c>
      <c r="AK6" s="86">
        <v>0</v>
      </c>
      <c r="AL6" s="92" t="s">
        <v>310</v>
      </c>
      <c r="AM6" s="86" t="s">
        <v>317</v>
      </c>
      <c r="AN6" s="86" t="b">
        <v>0</v>
      </c>
      <c r="AO6" s="92" t="s">
        <v>293</v>
      </c>
      <c r="AP6" s="86" t="s">
        <v>176</v>
      </c>
      <c r="AQ6" s="86">
        <v>0</v>
      </c>
      <c r="AR6" s="86">
        <v>0</v>
      </c>
      <c r="AS6" s="86"/>
      <c r="AT6" s="86"/>
      <c r="AU6" s="86"/>
      <c r="AV6" s="86"/>
      <c r="AW6" s="86"/>
      <c r="AX6" s="86"/>
      <c r="AY6" s="86"/>
      <c r="AZ6" s="86"/>
      <c r="BA6">
        <v>2</v>
      </c>
      <c r="BB6" s="85" t="str">
        <f>REPLACE(INDEX(GroupVertices[Group],MATCH(Edges[[#This Row],[Vertex 1]],GroupVertices[Vertex],0)),1,1,"")</f>
        <v>4</v>
      </c>
      <c r="BC6" s="85" t="str">
        <f>REPLACE(INDEX(GroupVertices[Group],MATCH(Edges[[#This Row],[Vertex 2]],GroupVertices[Vertex],0)),1,1,"")</f>
        <v>4</v>
      </c>
      <c r="BD6" s="51">
        <v>1</v>
      </c>
      <c r="BE6" s="52">
        <v>4</v>
      </c>
      <c r="BF6" s="51">
        <v>0</v>
      </c>
      <c r="BG6" s="52">
        <v>0</v>
      </c>
      <c r="BH6" s="51">
        <v>0</v>
      </c>
      <c r="BI6" s="52">
        <v>0</v>
      </c>
      <c r="BJ6" s="51">
        <v>24</v>
      </c>
      <c r="BK6" s="52">
        <v>96</v>
      </c>
      <c r="BL6" s="51">
        <v>25</v>
      </c>
    </row>
    <row r="7" spans="1:64" ht="30">
      <c r="A7" s="84" t="s">
        <v>214</v>
      </c>
      <c r="B7" s="84" t="s">
        <v>214</v>
      </c>
      <c r="C7" s="53" t="s">
        <v>734</v>
      </c>
      <c r="D7" s="54">
        <v>10</v>
      </c>
      <c r="E7" s="65" t="s">
        <v>136</v>
      </c>
      <c r="F7" s="55">
        <v>12</v>
      </c>
      <c r="G7" s="53"/>
      <c r="H7" s="57"/>
      <c r="I7" s="56"/>
      <c r="J7" s="56"/>
      <c r="K7" s="36" t="s">
        <v>65</v>
      </c>
      <c r="L7" s="83">
        <v>7</v>
      </c>
      <c r="M7" s="83"/>
      <c r="N7" s="63"/>
      <c r="O7" s="86" t="s">
        <v>176</v>
      </c>
      <c r="P7" s="88">
        <v>43574.50270833333</v>
      </c>
      <c r="Q7" s="86" t="s">
        <v>229</v>
      </c>
      <c r="R7" s="86"/>
      <c r="S7" s="86"/>
      <c r="T7" s="86" t="s">
        <v>256</v>
      </c>
      <c r="U7" s="89" t="s">
        <v>259</v>
      </c>
      <c r="V7" s="89" t="s">
        <v>259</v>
      </c>
      <c r="W7" s="88">
        <v>43574.50270833333</v>
      </c>
      <c r="X7" s="89" t="s">
        <v>277</v>
      </c>
      <c r="Y7" s="86"/>
      <c r="Z7" s="86"/>
      <c r="AA7" s="92" t="s">
        <v>294</v>
      </c>
      <c r="AB7" s="86"/>
      <c r="AC7" s="86" t="b">
        <v>0</v>
      </c>
      <c r="AD7" s="86">
        <v>0</v>
      </c>
      <c r="AE7" s="92" t="s">
        <v>310</v>
      </c>
      <c r="AF7" s="86" t="b">
        <v>0</v>
      </c>
      <c r="AG7" s="86" t="s">
        <v>314</v>
      </c>
      <c r="AH7" s="86"/>
      <c r="AI7" s="92" t="s">
        <v>310</v>
      </c>
      <c r="AJ7" s="86" t="b">
        <v>0</v>
      </c>
      <c r="AK7" s="86">
        <v>1</v>
      </c>
      <c r="AL7" s="92" t="s">
        <v>310</v>
      </c>
      <c r="AM7" s="86" t="s">
        <v>318</v>
      </c>
      <c r="AN7" s="86" t="b">
        <v>0</v>
      </c>
      <c r="AO7" s="92" t="s">
        <v>294</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1</v>
      </c>
      <c r="BE7" s="52">
        <v>3.8461538461538463</v>
      </c>
      <c r="BF7" s="51">
        <v>0</v>
      </c>
      <c r="BG7" s="52">
        <v>0</v>
      </c>
      <c r="BH7" s="51">
        <v>0</v>
      </c>
      <c r="BI7" s="52">
        <v>0</v>
      </c>
      <c r="BJ7" s="51">
        <v>25</v>
      </c>
      <c r="BK7" s="52">
        <v>96.15384615384616</v>
      </c>
      <c r="BL7" s="51">
        <v>26</v>
      </c>
    </row>
    <row r="8" spans="1:64" ht="45">
      <c r="A8" s="84" t="s">
        <v>215</v>
      </c>
      <c r="B8" s="84" t="s">
        <v>214</v>
      </c>
      <c r="C8" s="53" t="s">
        <v>733</v>
      </c>
      <c r="D8" s="54">
        <v>3</v>
      </c>
      <c r="E8" s="65" t="s">
        <v>132</v>
      </c>
      <c r="F8" s="55">
        <v>35</v>
      </c>
      <c r="G8" s="53"/>
      <c r="H8" s="57"/>
      <c r="I8" s="56"/>
      <c r="J8" s="56"/>
      <c r="K8" s="36" t="s">
        <v>65</v>
      </c>
      <c r="L8" s="83">
        <v>8</v>
      </c>
      <c r="M8" s="83"/>
      <c r="N8" s="63"/>
      <c r="O8" s="86" t="s">
        <v>225</v>
      </c>
      <c r="P8" s="88">
        <v>43574.50969907407</v>
      </c>
      <c r="Q8" s="86" t="s">
        <v>230</v>
      </c>
      <c r="R8" s="86"/>
      <c r="S8" s="86"/>
      <c r="T8" s="86"/>
      <c r="U8" s="86"/>
      <c r="V8" s="89" t="s">
        <v>269</v>
      </c>
      <c r="W8" s="88">
        <v>43574.50969907407</v>
      </c>
      <c r="X8" s="89" t="s">
        <v>278</v>
      </c>
      <c r="Y8" s="86"/>
      <c r="Z8" s="86"/>
      <c r="AA8" s="92" t="s">
        <v>295</v>
      </c>
      <c r="AB8" s="86"/>
      <c r="AC8" s="86" t="b">
        <v>0</v>
      </c>
      <c r="AD8" s="86">
        <v>0</v>
      </c>
      <c r="AE8" s="92" t="s">
        <v>310</v>
      </c>
      <c r="AF8" s="86" t="b">
        <v>0</v>
      </c>
      <c r="AG8" s="86" t="s">
        <v>314</v>
      </c>
      <c r="AH8" s="86"/>
      <c r="AI8" s="92" t="s">
        <v>310</v>
      </c>
      <c r="AJ8" s="86" t="b">
        <v>0</v>
      </c>
      <c r="AK8" s="86">
        <v>1</v>
      </c>
      <c r="AL8" s="92" t="s">
        <v>294</v>
      </c>
      <c r="AM8" s="86" t="s">
        <v>316</v>
      </c>
      <c r="AN8" s="86" t="b">
        <v>0</v>
      </c>
      <c r="AO8" s="92" t="s">
        <v>294</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5.2631578947368425</v>
      </c>
      <c r="BF8" s="51">
        <v>0</v>
      </c>
      <c r="BG8" s="52">
        <v>0</v>
      </c>
      <c r="BH8" s="51">
        <v>0</v>
      </c>
      <c r="BI8" s="52">
        <v>0</v>
      </c>
      <c r="BJ8" s="51">
        <v>18</v>
      </c>
      <c r="BK8" s="52">
        <v>94.73684210526316</v>
      </c>
      <c r="BL8" s="51">
        <v>19</v>
      </c>
    </row>
    <row r="9" spans="1:64" ht="45">
      <c r="A9" s="84" t="s">
        <v>216</v>
      </c>
      <c r="B9" s="84" t="s">
        <v>219</v>
      </c>
      <c r="C9" s="53" t="s">
        <v>733</v>
      </c>
      <c r="D9" s="54">
        <v>3</v>
      </c>
      <c r="E9" s="65" t="s">
        <v>132</v>
      </c>
      <c r="F9" s="55">
        <v>35</v>
      </c>
      <c r="G9" s="53"/>
      <c r="H9" s="57"/>
      <c r="I9" s="56"/>
      <c r="J9" s="56"/>
      <c r="K9" s="36" t="s">
        <v>65</v>
      </c>
      <c r="L9" s="83">
        <v>9</v>
      </c>
      <c r="M9" s="83"/>
      <c r="N9" s="63"/>
      <c r="O9" s="86" t="s">
        <v>225</v>
      </c>
      <c r="P9" s="88">
        <v>43575.701585648145</v>
      </c>
      <c r="Q9" s="86" t="s">
        <v>231</v>
      </c>
      <c r="R9" s="89" t="s">
        <v>244</v>
      </c>
      <c r="S9" s="86" t="s">
        <v>251</v>
      </c>
      <c r="T9" s="86"/>
      <c r="U9" s="86"/>
      <c r="V9" s="89" t="s">
        <v>270</v>
      </c>
      <c r="W9" s="88">
        <v>43575.701585648145</v>
      </c>
      <c r="X9" s="89" t="s">
        <v>279</v>
      </c>
      <c r="Y9" s="86"/>
      <c r="Z9" s="86"/>
      <c r="AA9" s="92" t="s">
        <v>296</v>
      </c>
      <c r="AB9" s="86"/>
      <c r="AC9" s="86" t="b">
        <v>0</v>
      </c>
      <c r="AD9" s="86">
        <v>0</v>
      </c>
      <c r="AE9" s="92" t="s">
        <v>310</v>
      </c>
      <c r="AF9" s="86" t="b">
        <v>0</v>
      </c>
      <c r="AG9" s="86" t="s">
        <v>313</v>
      </c>
      <c r="AH9" s="86"/>
      <c r="AI9" s="92" t="s">
        <v>310</v>
      </c>
      <c r="AJ9" s="86" t="b">
        <v>0</v>
      </c>
      <c r="AK9" s="86">
        <v>0</v>
      </c>
      <c r="AL9" s="92" t="s">
        <v>310</v>
      </c>
      <c r="AM9" s="86" t="s">
        <v>316</v>
      </c>
      <c r="AN9" s="86" t="b">
        <v>0</v>
      </c>
      <c r="AO9" s="92" t="s">
        <v>296</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1</v>
      </c>
      <c r="BD9" s="51"/>
      <c r="BE9" s="52"/>
      <c r="BF9" s="51"/>
      <c r="BG9" s="52"/>
      <c r="BH9" s="51"/>
      <c r="BI9" s="52"/>
      <c r="BJ9" s="51"/>
      <c r="BK9" s="52"/>
      <c r="BL9" s="51"/>
    </row>
    <row r="10" spans="1:64" ht="45">
      <c r="A10" s="84" t="s">
        <v>216</v>
      </c>
      <c r="B10" s="84" t="s">
        <v>217</v>
      </c>
      <c r="C10" s="53" t="s">
        <v>733</v>
      </c>
      <c r="D10" s="54">
        <v>3</v>
      </c>
      <c r="E10" s="65" t="s">
        <v>132</v>
      </c>
      <c r="F10" s="55">
        <v>35</v>
      </c>
      <c r="G10" s="53"/>
      <c r="H10" s="57"/>
      <c r="I10" s="56"/>
      <c r="J10" s="56"/>
      <c r="K10" s="36" t="s">
        <v>66</v>
      </c>
      <c r="L10" s="83">
        <v>10</v>
      </c>
      <c r="M10" s="83"/>
      <c r="N10" s="63"/>
      <c r="O10" s="86" t="s">
        <v>225</v>
      </c>
      <c r="P10" s="88">
        <v>43575.701585648145</v>
      </c>
      <c r="Q10" s="86" t="s">
        <v>231</v>
      </c>
      <c r="R10" s="89" t="s">
        <v>244</v>
      </c>
      <c r="S10" s="86" t="s">
        <v>251</v>
      </c>
      <c r="T10" s="86"/>
      <c r="U10" s="86"/>
      <c r="V10" s="89" t="s">
        <v>270</v>
      </c>
      <c r="W10" s="88">
        <v>43575.701585648145</v>
      </c>
      <c r="X10" s="89" t="s">
        <v>279</v>
      </c>
      <c r="Y10" s="86"/>
      <c r="Z10" s="86"/>
      <c r="AA10" s="92" t="s">
        <v>296</v>
      </c>
      <c r="AB10" s="86"/>
      <c r="AC10" s="86" t="b">
        <v>0</v>
      </c>
      <c r="AD10" s="86">
        <v>0</v>
      </c>
      <c r="AE10" s="92" t="s">
        <v>310</v>
      </c>
      <c r="AF10" s="86" t="b">
        <v>0</v>
      </c>
      <c r="AG10" s="86" t="s">
        <v>313</v>
      </c>
      <c r="AH10" s="86"/>
      <c r="AI10" s="92" t="s">
        <v>310</v>
      </c>
      <c r="AJ10" s="86" t="b">
        <v>0</v>
      </c>
      <c r="AK10" s="86">
        <v>0</v>
      </c>
      <c r="AL10" s="92" t="s">
        <v>310</v>
      </c>
      <c r="AM10" s="86" t="s">
        <v>316</v>
      </c>
      <c r="AN10" s="86" t="b">
        <v>0</v>
      </c>
      <c r="AO10" s="92" t="s">
        <v>296</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2</v>
      </c>
      <c r="BE10" s="52">
        <v>9.523809523809524</v>
      </c>
      <c r="BF10" s="51">
        <v>0</v>
      </c>
      <c r="BG10" s="52">
        <v>0</v>
      </c>
      <c r="BH10" s="51">
        <v>0</v>
      </c>
      <c r="BI10" s="52">
        <v>0</v>
      </c>
      <c r="BJ10" s="51">
        <v>19</v>
      </c>
      <c r="BK10" s="52">
        <v>90.47619047619048</v>
      </c>
      <c r="BL10" s="51">
        <v>21</v>
      </c>
    </row>
    <row r="11" spans="1:64" ht="45">
      <c r="A11" s="84" t="s">
        <v>217</v>
      </c>
      <c r="B11" s="84" t="s">
        <v>216</v>
      </c>
      <c r="C11" s="53" t="s">
        <v>733</v>
      </c>
      <c r="D11" s="54">
        <v>3</v>
      </c>
      <c r="E11" s="65" t="s">
        <v>132</v>
      </c>
      <c r="F11" s="55">
        <v>35</v>
      </c>
      <c r="G11" s="53"/>
      <c r="H11" s="57"/>
      <c r="I11" s="56"/>
      <c r="J11" s="56"/>
      <c r="K11" s="36" t="s">
        <v>66</v>
      </c>
      <c r="L11" s="83">
        <v>11</v>
      </c>
      <c r="M11" s="83"/>
      <c r="N11" s="63"/>
      <c r="O11" s="86" t="s">
        <v>224</v>
      </c>
      <c r="P11" s="88">
        <v>43578.72324074074</v>
      </c>
      <c r="Q11" s="86" t="s">
        <v>232</v>
      </c>
      <c r="R11" s="86"/>
      <c r="S11" s="86"/>
      <c r="T11" s="86"/>
      <c r="U11" s="86"/>
      <c r="V11" s="89" t="s">
        <v>271</v>
      </c>
      <c r="W11" s="88">
        <v>43578.72324074074</v>
      </c>
      <c r="X11" s="89" t="s">
        <v>280</v>
      </c>
      <c r="Y11" s="86"/>
      <c r="Z11" s="86"/>
      <c r="AA11" s="92" t="s">
        <v>297</v>
      </c>
      <c r="AB11" s="92" t="s">
        <v>296</v>
      </c>
      <c r="AC11" s="86" t="b">
        <v>0</v>
      </c>
      <c r="AD11" s="86">
        <v>0</v>
      </c>
      <c r="AE11" s="92" t="s">
        <v>311</v>
      </c>
      <c r="AF11" s="86" t="b">
        <v>0</v>
      </c>
      <c r="AG11" s="86" t="s">
        <v>313</v>
      </c>
      <c r="AH11" s="86"/>
      <c r="AI11" s="92" t="s">
        <v>310</v>
      </c>
      <c r="AJ11" s="86" t="b">
        <v>0</v>
      </c>
      <c r="AK11" s="86">
        <v>0</v>
      </c>
      <c r="AL11" s="92" t="s">
        <v>310</v>
      </c>
      <c r="AM11" s="86" t="s">
        <v>316</v>
      </c>
      <c r="AN11" s="86" t="b">
        <v>0</v>
      </c>
      <c r="AO11" s="92" t="s">
        <v>296</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217</v>
      </c>
      <c r="B12" s="84" t="s">
        <v>222</v>
      </c>
      <c r="C12" s="53" t="s">
        <v>733</v>
      </c>
      <c r="D12" s="54">
        <v>3</v>
      </c>
      <c r="E12" s="65" t="s">
        <v>132</v>
      </c>
      <c r="F12" s="55">
        <v>35</v>
      </c>
      <c r="G12" s="53"/>
      <c r="H12" s="57"/>
      <c r="I12" s="56"/>
      <c r="J12" s="56"/>
      <c r="K12" s="36" t="s">
        <v>65</v>
      </c>
      <c r="L12" s="83">
        <v>12</v>
      </c>
      <c r="M12" s="83"/>
      <c r="N12" s="63"/>
      <c r="O12" s="86" t="s">
        <v>225</v>
      </c>
      <c r="P12" s="88">
        <v>43574.0778587963</v>
      </c>
      <c r="Q12" s="86" t="s">
        <v>233</v>
      </c>
      <c r="R12" s="86"/>
      <c r="S12" s="86"/>
      <c r="T12" s="86"/>
      <c r="U12" s="86"/>
      <c r="V12" s="89" t="s">
        <v>271</v>
      </c>
      <c r="W12" s="88">
        <v>43574.0778587963</v>
      </c>
      <c r="X12" s="89" t="s">
        <v>281</v>
      </c>
      <c r="Y12" s="86"/>
      <c r="Z12" s="86"/>
      <c r="AA12" s="92" t="s">
        <v>298</v>
      </c>
      <c r="AB12" s="86"/>
      <c r="AC12" s="86" t="b">
        <v>0</v>
      </c>
      <c r="AD12" s="86">
        <v>0</v>
      </c>
      <c r="AE12" s="92" t="s">
        <v>310</v>
      </c>
      <c r="AF12" s="86" t="b">
        <v>0</v>
      </c>
      <c r="AG12" s="86" t="s">
        <v>313</v>
      </c>
      <c r="AH12" s="86"/>
      <c r="AI12" s="92" t="s">
        <v>310</v>
      </c>
      <c r="AJ12" s="86" t="b">
        <v>0</v>
      </c>
      <c r="AK12" s="86">
        <v>1</v>
      </c>
      <c r="AL12" s="92" t="s">
        <v>302</v>
      </c>
      <c r="AM12" s="86" t="s">
        <v>318</v>
      </c>
      <c r="AN12" s="86" t="b">
        <v>0</v>
      </c>
      <c r="AO12" s="92" t="s">
        <v>302</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2</v>
      </c>
      <c r="BD12" s="51">
        <v>1</v>
      </c>
      <c r="BE12" s="52">
        <v>4.545454545454546</v>
      </c>
      <c r="BF12" s="51">
        <v>0</v>
      </c>
      <c r="BG12" s="52">
        <v>0</v>
      </c>
      <c r="BH12" s="51">
        <v>0</v>
      </c>
      <c r="BI12" s="52">
        <v>0</v>
      </c>
      <c r="BJ12" s="51">
        <v>21</v>
      </c>
      <c r="BK12" s="52">
        <v>95.45454545454545</v>
      </c>
      <c r="BL12" s="51">
        <v>22</v>
      </c>
    </row>
    <row r="13" spans="1:64" ht="30">
      <c r="A13" s="84" t="s">
        <v>217</v>
      </c>
      <c r="B13" s="84" t="s">
        <v>219</v>
      </c>
      <c r="C13" s="53" t="s">
        <v>734</v>
      </c>
      <c r="D13" s="54">
        <v>10</v>
      </c>
      <c r="E13" s="65" t="s">
        <v>136</v>
      </c>
      <c r="F13" s="55">
        <v>12</v>
      </c>
      <c r="G13" s="53"/>
      <c r="H13" s="57"/>
      <c r="I13" s="56"/>
      <c r="J13" s="56"/>
      <c r="K13" s="36" t="s">
        <v>65</v>
      </c>
      <c r="L13" s="83">
        <v>13</v>
      </c>
      <c r="M13" s="83"/>
      <c r="N13" s="63"/>
      <c r="O13" s="86" t="s">
        <v>225</v>
      </c>
      <c r="P13" s="88">
        <v>43574.0778587963</v>
      </c>
      <c r="Q13" s="86" t="s">
        <v>233</v>
      </c>
      <c r="R13" s="86"/>
      <c r="S13" s="86"/>
      <c r="T13" s="86"/>
      <c r="U13" s="86"/>
      <c r="V13" s="89" t="s">
        <v>271</v>
      </c>
      <c r="W13" s="88">
        <v>43574.0778587963</v>
      </c>
      <c r="X13" s="89" t="s">
        <v>281</v>
      </c>
      <c r="Y13" s="86"/>
      <c r="Z13" s="86"/>
      <c r="AA13" s="92" t="s">
        <v>298</v>
      </c>
      <c r="AB13" s="86"/>
      <c r="AC13" s="86" t="b">
        <v>0</v>
      </c>
      <c r="AD13" s="86">
        <v>0</v>
      </c>
      <c r="AE13" s="92" t="s">
        <v>310</v>
      </c>
      <c r="AF13" s="86" t="b">
        <v>0</v>
      </c>
      <c r="AG13" s="86" t="s">
        <v>313</v>
      </c>
      <c r="AH13" s="86"/>
      <c r="AI13" s="92" t="s">
        <v>310</v>
      </c>
      <c r="AJ13" s="86" t="b">
        <v>0</v>
      </c>
      <c r="AK13" s="86">
        <v>1</v>
      </c>
      <c r="AL13" s="92" t="s">
        <v>302</v>
      </c>
      <c r="AM13" s="86" t="s">
        <v>318</v>
      </c>
      <c r="AN13" s="86" t="b">
        <v>0</v>
      </c>
      <c r="AO13" s="92" t="s">
        <v>302</v>
      </c>
      <c r="AP13" s="86" t="s">
        <v>176</v>
      </c>
      <c r="AQ13" s="86">
        <v>0</v>
      </c>
      <c r="AR13" s="86">
        <v>0</v>
      </c>
      <c r="AS13" s="86"/>
      <c r="AT13" s="86"/>
      <c r="AU13" s="86"/>
      <c r="AV13" s="86"/>
      <c r="AW13" s="86"/>
      <c r="AX13" s="86"/>
      <c r="AY13" s="86"/>
      <c r="AZ13" s="86"/>
      <c r="BA13">
        <v>3</v>
      </c>
      <c r="BB13" s="85" t="str">
        <f>REPLACE(INDEX(GroupVertices[Group],MATCH(Edges[[#This Row],[Vertex 1]],GroupVertices[Vertex],0)),1,1,"")</f>
        <v>3</v>
      </c>
      <c r="BC13" s="85" t="str">
        <f>REPLACE(INDEX(GroupVertices[Group],MATCH(Edges[[#This Row],[Vertex 2]],GroupVertices[Vertex],0)),1,1,"")</f>
        <v>1</v>
      </c>
      <c r="BD13" s="51"/>
      <c r="BE13" s="52"/>
      <c r="BF13" s="51"/>
      <c r="BG13" s="52"/>
      <c r="BH13" s="51"/>
      <c r="BI13" s="52"/>
      <c r="BJ13" s="51"/>
      <c r="BK13" s="52"/>
      <c r="BL13" s="51"/>
    </row>
    <row r="14" spans="1:64" ht="30">
      <c r="A14" s="84" t="s">
        <v>217</v>
      </c>
      <c r="B14" s="84" t="s">
        <v>219</v>
      </c>
      <c r="C14" s="53" t="s">
        <v>734</v>
      </c>
      <c r="D14" s="54">
        <v>10</v>
      </c>
      <c r="E14" s="65" t="s">
        <v>136</v>
      </c>
      <c r="F14" s="55">
        <v>12</v>
      </c>
      <c r="G14" s="53"/>
      <c r="H14" s="57"/>
      <c r="I14" s="56"/>
      <c r="J14" s="56"/>
      <c r="K14" s="36" t="s">
        <v>65</v>
      </c>
      <c r="L14" s="83">
        <v>14</v>
      </c>
      <c r="M14" s="83"/>
      <c r="N14" s="63"/>
      <c r="O14" s="86" t="s">
        <v>225</v>
      </c>
      <c r="P14" s="88">
        <v>43578.72324074074</v>
      </c>
      <c r="Q14" s="86" t="s">
        <v>232</v>
      </c>
      <c r="R14" s="86"/>
      <c r="S14" s="86"/>
      <c r="T14" s="86"/>
      <c r="U14" s="86"/>
      <c r="V14" s="89" t="s">
        <v>271</v>
      </c>
      <c r="W14" s="88">
        <v>43578.72324074074</v>
      </c>
      <c r="X14" s="89" t="s">
        <v>280</v>
      </c>
      <c r="Y14" s="86"/>
      <c r="Z14" s="86"/>
      <c r="AA14" s="92" t="s">
        <v>297</v>
      </c>
      <c r="AB14" s="92" t="s">
        <v>296</v>
      </c>
      <c r="AC14" s="86" t="b">
        <v>0</v>
      </c>
      <c r="AD14" s="86">
        <v>0</v>
      </c>
      <c r="AE14" s="92" t="s">
        <v>311</v>
      </c>
      <c r="AF14" s="86" t="b">
        <v>0</v>
      </c>
      <c r="AG14" s="86" t="s">
        <v>313</v>
      </c>
      <c r="AH14" s="86"/>
      <c r="AI14" s="92" t="s">
        <v>310</v>
      </c>
      <c r="AJ14" s="86" t="b">
        <v>0</v>
      </c>
      <c r="AK14" s="86">
        <v>0</v>
      </c>
      <c r="AL14" s="92" t="s">
        <v>310</v>
      </c>
      <c r="AM14" s="86" t="s">
        <v>316</v>
      </c>
      <c r="AN14" s="86" t="b">
        <v>0</v>
      </c>
      <c r="AO14" s="92" t="s">
        <v>296</v>
      </c>
      <c r="AP14" s="86" t="s">
        <v>176</v>
      </c>
      <c r="AQ14" s="86">
        <v>0</v>
      </c>
      <c r="AR14" s="86">
        <v>0</v>
      </c>
      <c r="AS14" s="86"/>
      <c r="AT14" s="86"/>
      <c r="AU14" s="86"/>
      <c r="AV14" s="86"/>
      <c r="AW14" s="86"/>
      <c r="AX14" s="86"/>
      <c r="AY14" s="86"/>
      <c r="AZ14" s="86"/>
      <c r="BA14">
        <v>3</v>
      </c>
      <c r="BB14" s="85" t="str">
        <f>REPLACE(INDEX(GroupVertices[Group],MATCH(Edges[[#This Row],[Vertex 1]],GroupVertices[Vertex],0)),1,1,"")</f>
        <v>3</v>
      </c>
      <c r="BC14" s="85" t="str">
        <f>REPLACE(INDEX(GroupVertices[Group],MATCH(Edges[[#This Row],[Vertex 2]],GroupVertices[Vertex],0)),1,1,"")</f>
        <v>1</v>
      </c>
      <c r="BD14" s="51">
        <v>0</v>
      </c>
      <c r="BE14" s="52">
        <v>0</v>
      </c>
      <c r="BF14" s="51">
        <v>0</v>
      </c>
      <c r="BG14" s="52">
        <v>0</v>
      </c>
      <c r="BH14" s="51">
        <v>0</v>
      </c>
      <c r="BI14" s="52">
        <v>0</v>
      </c>
      <c r="BJ14" s="51">
        <v>5</v>
      </c>
      <c r="BK14" s="52">
        <v>100</v>
      </c>
      <c r="BL14" s="51">
        <v>5</v>
      </c>
    </row>
    <row r="15" spans="1:64" ht="30">
      <c r="A15" s="84" t="s">
        <v>217</v>
      </c>
      <c r="B15" s="84" t="s">
        <v>219</v>
      </c>
      <c r="C15" s="53" t="s">
        <v>734</v>
      </c>
      <c r="D15" s="54">
        <v>10</v>
      </c>
      <c r="E15" s="65" t="s">
        <v>136</v>
      </c>
      <c r="F15" s="55">
        <v>12</v>
      </c>
      <c r="G15" s="53"/>
      <c r="H15" s="57"/>
      <c r="I15" s="56"/>
      <c r="J15" s="56"/>
      <c r="K15" s="36" t="s">
        <v>65</v>
      </c>
      <c r="L15" s="83">
        <v>15</v>
      </c>
      <c r="M15" s="83"/>
      <c r="N15" s="63"/>
      <c r="O15" s="86" t="s">
        <v>225</v>
      </c>
      <c r="P15" s="88">
        <v>43578.72362268518</v>
      </c>
      <c r="Q15" s="86" t="s">
        <v>234</v>
      </c>
      <c r="R15" s="86"/>
      <c r="S15" s="86"/>
      <c r="T15" s="86"/>
      <c r="U15" s="86"/>
      <c r="V15" s="89" t="s">
        <v>271</v>
      </c>
      <c r="W15" s="88">
        <v>43578.72362268518</v>
      </c>
      <c r="X15" s="89" t="s">
        <v>282</v>
      </c>
      <c r="Y15" s="86"/>
      <c r="Z15" s="86"/>
      <c r="AA15" s="92" t="s">
        <v>299</v>
      </c>
      <c r="AB15" s="86"/>
      <c r="AC15" s="86" t="b">
        <v>0</v>
      </c>
      <c r="AD15" s="86">
        <v>0</v>
      </c>
      <c r="AE15" s="92" t="s">
        <v>310</v>
      </c>
      <c r="AF15" s="86" t="b">
        <v>0</v>
      </c>
      <c r="AG15" s="86" t="s">
        <v>313</v>
      </c>
      <c r="AH15" s="86"/>
      <c r="AI15" s="92" t="s">
        <v>310</v>
      </c>
      <c r="AJ15" s="86" t="b">
        <v>0</v>
      </c>
      <c r="AK15" s="86">
        <v>1</v>
      </c>
      <c r="AL15" s="92" t="s">
        <v>305</v>
      </c>
      <c r="AM15" s="86" t="s">
        <v>316</v>
      </c>
      <c r="AN15" s="86" t="b">
        <v>0</v>
      </c>
      <c r="AO15" s="92" t="s">
        <v>305</v>
      </c>
      <c r="AP15" s="86" t="s">
        <v>176</v>
      </c>
      <c r="AQ15" s="86">
        <v>0</v>
      </c>
      <c r="AR15" s="86">
        <v>0</v>
      </c>
      <c r="AS15" s="86"/>
      <c r="AT15" s="86"/>
      <c r="AU15" s="86"/>
      <c r="AV15" s="86"/>
      <c r="AW15" s="86"/>
      <c r="AX15" s="86"/>
      <c r="AY15" s="86"/>
      <c r="AZ15" s="86"/>
      <c r="BA15">
        <v>3</v>
      </c>
      <c r="BB15" s="85" t="str">
        <f>REPLACE(INDEX(GroupVertices[Group],MATCH(Edges[[#This Row],[Vertex 1]],GroupVertices[Vertex],0)),1,1,"")</f>
        <v>3</v>
      </c>
      <c r="BC15" s="85" t="str">
        <f>REPLACE(INDEX(GroupVertices[Group],MATCH(Edges[[#This Row],[Vertex 2]],GroupVertices[Vertex],0)),1,1,"")</f>
        <v>1</v>
      </c>
      <c r="BD15" s="51">
        <v>1</v>
      </c>
      <c r="BE15" s="52">
        <v>4.545454545454546</v>
      </c>
      <c r="BF15" s="51">
        <v>0</v>
      </c>
      <c r="BG15" s="52">
        <v>0</v>
      </c>
      <c r="BH15" s="51">
        <v>0</v>
      </c>
      <c r="BI15" s="52">
        <v>0</v>
      </c>
      <c r="BJ15" s="51">
        <v>21</v>
      </c>
      <c r="BK15" s="52">
        <v>95.45454545454545</v>
      </c>
      <c r="BL15" s="51">
        <v>22</v>
      </c>
    </row>
    <row r="16" spans="1:64" ht="45">
      <c r="A16" s="84" t="s">
        <v>218</v>
      </c>
      <c r="B16" s="84" t="s">
        <v>222</v>
      </c>
      <c r="C16" s="53" t="s">
        <v>733</v>
      </c>
      <c r="D16" s="54">
        <v>3</v>
      </c>
      <c r="E16" s="65" t="s">
        <v>132</v>
      </c>
      <c r="F16" s="55">
        <v>35</v>
      </c>
      <c r="G16" s="53"/>
      <c r="H16" s="57"/>
      <c r="I16" s="56"/>
      <c r="J16" s="56"/>
      <c r="K16" s="36" t="s">
        <v>65</v>
      </c>
      <c r="L16" s="83">
        <v>16</v>
      </c>
      <c r="M16" s="83"/>
      <c r="N16" s="63"/>
      <c r="O16" s="86" t="s">
        <v>225</v>
      </c>
      <c r="P16" s="88">
        <v>43566.66011574074</v>
      </c>
      <c r="Q16" s="86" t="s">
        <v>235</v>
      </c>
      <c r="R16" s="86"/>
      <c r="S16" s="86"/>
      <c r="T16" s="86"/>
      <c r="U16" s="89" t="s">
        <v>260</v>
      </c>
      <c r="V16" s="89" t="s">
        <v>260</v>
      </c>
      <c r="W16" s="88">
        <v>43566.66011574074</v>
      </c>
      <c r="X16" s="89" t="s">
        <v>283</v>
      </c>
      <c r="Y16" s="86"/>
      <c r="Z16" s="86"/>
      <c r="AA16" s="92" t="s">
        <v>300</v>
      </c>
      <c r="AB16" s="86"/>
      <c r="AC16" s="86" t="b">
        <v>0</v>
      </c>
      <c r="AD16" s="86">
        <v>1</v>
      </c>
      <c r="AE16" s="92" t="s">
        <v>310</v>
      </c>
      <c r="AF16" s="86" t="b">
        <v>0</v>
      </c>
      <c r="AG16" s="86" t="s">
        <v>313</v>
      </c>
      <c r="AH16" s="86"/>
      <c r="AI16" s="92" t="s">
        <v>310</v>
      </c>
      <c r="AJ16" s="86" t="b">
        <v>0</v>
      </c>
      <c r="AK16" s="86">
        <v>0</v>
      </c>
      <c r="AL16" s="92" t="s">
        <v>310</v>
      </c>
      <c r="AM16" s="86" t="s">
        <v>318</v>
      </c>
      <c r="AN16" s="86" t="b">
        <v>0</v>
      </c>
      <c r="AO16" s="92" t="s">
        <v>300</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218</v>
      </c>
      <c r="B17" s="84" t="s">
        <v>219</v>
      </c>
      <c r="C17" s="53" t="s">
        <v>733</v>
      </c>
      <c r="D17" s="54">
        <v>3</v>
      </c>
      <c r="E17" s="65" t="s">
        <v>132</v>
      </c>
      <c r="F17" s="55">
        <v>35</v>
      </c>
      <c r="G17" s="53"/>
      <c r="H17" s="57"/>
      <c r="I17" s="56"/>
      <c r="J17" s="56"/>
      <c r="K17" s="36" t="s">
        <v>66</v>
      </c>
      <c r="L17" s="83">
        <v>17</v>
      </c>
      <c r="M17" s="83"/>
      <c r="N17" s="63"/>
      <c r="O17" s="86" t="s">
        <v>225</v>
      </c>
      <c r="P17" s="88">
        <v>43566.66011574074</v>
      </c>
      <c r="Q17" s="86" t="s">
        <v>235</v>
      </c>
      <c r="R17" s="86"/>
      <c r="S17" s="86"/>
      <c r="T17" s="86"/>
      <c r="U17" s="89" t="s">
        <v>260</v>
      </c>
      <c r="V17" s="89" t="s">
        <v>260</v>
      </c>
      <c r="W17" s="88">
        <v>43566.66011574074</v>
      </c>
      <c r="X17" s="89" t="s">
        <v>283</v>
      </c>
      <c r="Y17" s="86"/>
      <c r="Z17" s="86"/>
      <c r="AA17" s="92" t="s">
        <v>300</v>
      </c>
      <c r="AB17" s="86"/>
      <c r="AC17" s="86" t="b">
        <v>0</v>
      </c>
      <c r="AD17" s="86">
        <v>1</v>
      </c>
      <c r="AE17" s="92" t="s">
        <v>310</v>
      </c>
      <c r="AF17" s="86" t="b">
        <v>0</v>
      </c>
      <c r="AG17" s="86" t="s">
        <v>313</v>
      </c>
      <c r="AH17" s="86"/>
      <c r="AI17" s="92" t="s">
        <v>310</v>
      </c>
      <c r="AJ17" s="86" t="b">
        <v>0</v>
      </c>
      <c r="AK17" s="86">
        <v>0</v>
      </c>
      <c r="AL17" s="92" t="s">
        <v>310</v>
      </c>
      <c r="AM17" s="86" t="s">
        <v>318</v>
      </c>
      <c r="AN17" s="86" t="b">
        <v>0</v>
      </c>
      <c r="AO17" s="92" t="s">
        <v>300</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1</v>
      </c>
      <c r="BD17" s="51">
        <v>4</v>
      </c>
      <c r="BE17" s="52">
        <v>11.428571428571429</v>
      </c>
      <c r="BF17" s="51">
        <v>0</v>
      </c>
      <c r="BG17" s="52">
        <v>0</v>
      </c>
      <c r="BH17" s="51">
        <v>0</v>
      </c>
      <c r="BI17" s="52">
        <v>0</v>
      </c>
      <c r="BJ17" s="51">
        <v>31</v>
      </c>
      <c r="BK17" s="52">
        <v>88.57142857142857</v>
      </c>
      <c r="BL17" s="51">
        <v>35</v>
      </c>
    </row>
    <row r="18" spans="1:64" ht="45">
      <c r="A18" s="84" t="s">
        <v>219</v>
      </c>
      <c r="B18" s="84" t="s">
        <v>218</v>
      </c>
      <c r="C18" s="53" t="s">
        <v>733</v>
      </c>
      <c r="D18" s="54">
        <v>3</v>
      </c>
      <c r="E18" s="65" t="s">
        <v>132</v>
      </c>
      <c r="F18" s="55">
        <v>35</v>
      </c>
      <c r="G18" s="53"/>
      <c r="H18" s="57"/>
      <c r="I18" s="56"/>
      <c r="J18" s="56"/>
      <c r="K18" s="36" t="s">
        <v>66</v>
      </c>
      <c r="L18" s="83">
        <v>18</v>
      </c>
      <c r="M18" s="83"/>
      <c r="N18" s="63"/>
      <c r="O18" s="86" t="s">
        <v>225</v>
      </c>
      <c r="P18" s="88">
        <v>43566.69181712963</v>
      </c>
      <c r="Q18" s="86" t="s">
        <v>236</v>
      </c>
      <c r="R18" s="86"/>
      <c r="S18" s="86"/>
      <c r="T18" s="86"/>
      <c r="U18" s="86"/>
      <c r="V18" s="89" t="s">
        <v>272</v>
      </c>
      <c r="W18" s="88">
        <v>43566.69181712963</v>
      </c>
      <c r="X18" s="89" t="s">
        <v>284</v>
      </c>
      <c r="Y18" s="86"/>
      <c r="Z18" s="86"/>
      <c r="AA18" s="92" t="s">
        <v>301</v>
      </c>
      <c r="AB18" s="86"/>
      <c r="AC18" s="86" t="b">
        <v>0</v>
      </c>
      <c r="AD18" s="86">
        <v>0</v>
      </c>
      <c r="AE18" s="92" t="s">
        <v>310</v>
      </c>
      <c r="AF18" s="86" t="b">
        <v>0</v>
      </c>
      <c r="AG18" s="86" t="s">
        <v>313</v>
      </c>
      <c r="AH18" s="86"/>
      <c r="AI18" s="92" t="s">
        <v>310</v>
      </c>
      <c r="AJ18" s="86" t="b">
        <v>0</v>
      </c>
      <c r="AK18" s="86">
        <v>1</v>
      </c>
      <c r="AL18" s="92" t="s">
        <v>300</v>
      </c>
      <c r="AM18" s="86" t="s">
        <v>315</v>
      </c>
      <c r="AN18" s="86" t="b">
        <v>0</v>
      </c>
      <c r="AO18" s="92" t="s">
        <v>300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2</v>
      </c>
      <c r="BD18" s="51">
        <v>2</v>
      </c>
      <c r="BE18" s="52">
        <v>10</v>
      </c>
      <c r="BF18" s="51">
        <v>0</v>
      </c>
      <c r="BG18" s="52">
        <v>0</v>
      </c>
      <c r="BH18" s="51">
        <v>0</v>
      </c>
      <c r="BI18" s="52">
        <v>0</v>
      </c>
      <c r="BJ18" s="51">
        <v>18</v>
      </c>
      <c r="BK18" s="52">
        <v>90</v>
      </c>
      <c r="BL18" s="51">
        <v>20</v>
      </c>
    </row>
    <row r="19" spans="1:64" ht="30">
      <c r="A19" s="84" t="s">
        <v>219</v>
      </c>
      <c r="B19" s="84" t="s">
        <v>222</v>
      </c>
      <c r="C19" s="53" t="s">
        <v>734</v>
      </c>
      <c r="D19" s="54">
        <v>10</v>
      </c>
      <c r="E19" s="65" t="s">
        <v>136</v>
      </c>
      <c r="F19" s="55">
        <v>12</v>
      </c>
      <c r="G19" s="53"/>
      <c r="H19" s="57"/>
      <c r="I19" s="56"/>
      <c r="J19" s="56"/>
      <c r="K19" s="36" t="s">
        <v>65</v>
      </c>
      <c r="L19" s="83">
        <v>19</v>
      </c>
      <c r="M19" s="83"/>
      <c r="N19" s="63"/>
      <c r="O19" s="86" t="s">
        <v>225</v>
      </c>
      <c r="P19" s="88">
        <v>43566.69181712963</v>
      </c>
      <c r="Q19" s="86" t="s">
        <v>236</v>
      </c>
      <c r="R19" s="86"/>
      <c r="S19" s="86"/>
      <c r="T19" s="86"/>
      <c r="U19" s="86"/>
      <c r="V19" s="89" t="s">
        <v>272</v>
      </c>
      <c r="W19" s="88">
        <v>43566.69181712963</v>
      </c>
      <c r="X19" s="89" t="s">
        <v>284</v>
      </c>
      <c r="Y19" s="86"/>
      <c r="Z19" s="86"/>
      <c r="AA19" s="92" t="s">
        <v>301</v>
      </c>
      <c r="AB19" s="86"/>
      <c r="AC19" s="86" t="b">
        <v>0</v>
      </c>
      <c r="AD19" s="86">
        <v>0</v>
      </c>
      <c r="AE19" s="92" t="s">
        <v>310</v>
      </c>
      <c r="AF19" s="86" t="b">
        <v>0</v>
      </c>
      <c r="AG19" s="86" t="s">
        <v>313</v>
      </c>
      <c r="AH19" s="86"/>
      <c r="AI19" s="92" t="s">
        <v>310</v>
      </c>
      <c r="AJ19" s="86" t="b">
        <v>0</v>
      </c>
      <c r="AK19" s="86">
        <v>1</v>
      </c>
      <c r="AL19" s="92" t="s">
        <v>300</v>
      </c>
      <c r="AM19" s="86" t="s">
        <v>315</v>
      </c>
      <c r="AN19" s="86" t="b">
        <v>0</v>
      </c>
      <c r="AO19" s="92" t="s">
        <v>300</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2</v>
      </c>
      <c r="BD19" s="51"/>
      <c r="BE19" s="52"/>
      <c r="BF19" s="51"/>
      <c r="BG19" s="52"/>
      <c r="BH19" s="51"/>
      <c r="BI19" s="52"/>
      <c r="BJ19" s="51"/>
      <c r="BK19" s="52"/>
      <c r="BL19" s="51"/>
    </row>
    <row r="20" spans="1:64" ht="30">
      <c r="A20" s="84" t="s">
        <v>219</v>
      </c>
      <c r="B20" s="84" t="s">
        <v>222</v>
      </c>
      <c r="C20" s="53" t="s">
        <v>734</v>
      </c>
      <c r="D20" s="54">
        <v>10</v>
      </c>
      <c r="E20" s="65" t="s">
        <v>136</v>
      </c>
      <c r="F20" s="55">
        <v>12</v>
      </c>
      <c r="G20" s="53"/>
      <c r="H20" s="57"/>
      <c r="I20" s="56"/>
      <c r="J20" s="56"/>
      <c r="K20" s="36" t="s">
        <v>65</v>
      </c>
      <c r="L20" s="83">
        <v>20</v>
      </c>
      <c r="M20" s="83"/>
      <c r="N20" s="63"/>
      <c r="O20" s="86" t="s">
        <v>225</v>
      </c>
      <c r="P20" s="88">
        <v>43571.57665509259</v>
      </c>
      <c r="Q20" s="86" t="s">
        <v>237</v>
      </c>
      <c r="R20" s="89" t="s">
        <v>245</v>
      </c>
      <c r="S20" s="86" t="s">
        <v>252</v>
      </c>
      <c r="T20" s="86"/>
      <c r="U20" s="89" t="s">
        <v>261</v>
      </c>
      <c r="V20" s="89" t="s">
        <v>261</v>
      </c>
      <c r="W20" s="88">
        <v>43571.57665509259</v>
      </c>
      <c r="X20" s="89" t="s">
        <v>285</v>
      </c>
      <c r="Y20" s="86"/>
      <c r="Z20" s="86"/>
      <c r="AA20" s="92" t="s">
        <v>302</v>
      </c>
      <c r="AB20" s="86"/>
      <c r="AC20" s="86" t="b">
        <v>0</v>
      </c>
      <c r="AD20" s="86">
        <v>1</v>
      </c>
      <c r="AE20" s="92" t="s">
        <v>310</v>
      </c>
      <c r="AF20" s="86" t="b">
        <v>0</v>
      </c>
      <c r="AG20" s="86" t="s">
        <v>313</v>
      </c>
      <c r="AH20" s="86"/>
      <c r="AI20" s="92" t="s">
        <v>310</v>
      </c>
      <c r="AJ20" s="86" t="b">
        <v>0</v>
      </c>
      <c r="AK20" s="86">
        <v>0</v>
      </c>
      <c r="AL20" s="92" t="s">
        <v>310</v>
      </c>
      <c r="AM20" s="86" t="s">
        <v>316</v>
      </c>
      <c r="AN20" s="86" t="b">
        <v>0</v>
      </c>
      <c r="AO20" s="92" t="s">
        <v>302</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2</v>
      </c>
      <c r="BD20" s="51">
        <v>3</v>
      </c>
      <c r="BE20" s="52">
        <v>7.5</v>
      </c>
      <c r="BF20" s="51">
        <v>0</v>
      </c>
      <c r="BG20" s="52">
        <v>0</v>
      </c>
      <c r="BH20" s="51">
        <v>0</v>
      </c>
      <c r="BI20" s="52">
        <v>0</v>
      </c>
      <c r="BJ20" s="51">
        <v>37</v>
      </c>
      <c r="BK20" s="52">
        <v>92.5</v>
      </c>
      <c r="BL20" s="51">
        <v>40</v>
      </c>
    </row>
    <row r="21" spans="1:64" ht="45">
      <c r="A21" s="84" t="s">
        <v>219</v>
      </c>
      <c r="B21" s="84" t="s">
        <v>223</v>
      </c>
      <c r="C21" s="53" t="s">
        <v>733</v>
      </c>
      <c r="D21" s="54">
        <v>3</v>
      </c>
      <c r="E21" s="65" t="s">
        <v>132</v>
      </c>
      <c r="F21" s="55">
        <v>35</v>
      </c>
      <c r="G21" s="53"/>
      <c r="H21" s="57"/>
      <c r="I21" s="56"/>
      <c r="J21" s="56"/>
      <c r="K21" s="36" t="s">
        <v>65</v>
      </c>
      <c r="L21" s="83">
        <v>21</v>
      </c>
      <c r="M21" s="83"/>
      <c r="N21" s="63"/>
      <c r="O21" s="86" t="s">
        <v>225</v>
      </c>
      <c r="P21" s="88">
        <v>43574.73550925926</v>
      </c>
      <c r="Q21" s="86" t="s">
        <v>238</v>
      </c>
      <c r="R21" s="89" t="s">
        <v>246</v>
      </c>
      <c r="S21" s="86" t="s">
        <v>253</v>
      </c>
      <c r="T21" s="86" t="s">
        <v>257</v>
      </c>
      <c r="U21" s="89" t="s">
        <v>262</v>
      </c>
      <c r="V21" s="89" t="s">
        <v>262</v>
      </c>
      <c r="W21" s="88">
        <v>43574.73550925926</v>
      </c>
      <c r="X21" s="89" t="s">
        <v>286</v>
      </c>
      <c r="Y21" s="86"/>
      <c r="Z21" s="86"/>
      <c r="AA21" s="92" t="s">
        <v>303</v>
      </c>
      <c r="AB21" s="86"/>
      <c r="AC21" s="86" t="b">
        <v>0</v>
      </c>
      <c r="AD21" s="86">
        <v>9</v>
      </c>
      <c r="AE21" s="92" t="s">
        <v>310</v>
      </c>
      <c r="AF21" s="86" t="b">
        <v>0</v>
      </c>
      <c r="AG21" s="86" t="s">
        <v>313</v>
      </c>
      <c r="AH21" s="86"/>
      <c r="AI21" s="92" t="s">
        <v>310</v>
      </c>
      <c r="AJ21" s="86" t="b">
        <v>0</v>
      </c>
      <c r="AK21" s="86">
        <v>0</v>
      </c>
      <c r="AL21" s="92" t="s">
        <v>310</v>
      </c>
      <c r="AM21" s="86" t="s">
        <v>316</v>
      </c>
      <c r="AN21" s="86" t="b">
        <v>0</v>
      </c>
      <c r="AO21" s="92" t="s">
        <v>303</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4</v>
      </c>
      <c r="BE21" s="52">
        <v>9.75609756097561</v>
      </c>
      <c r="BF21" s="51">
        <v>0</v>
      </c>
      <c r="BG21" s="52">
        <v>0</v>
      </c>
      <c r="BH21" s="51">
        <v>0</v>
      </c>
      <c r="BI21" s="52">
        <v>0</v>
      </c>
      <c r="BJ21" s="51">
        <v>37</v>
      </c>
      <c r="BK21" s="52">
        <v>90.2439024390244</v>
      </c>
      <c r="BL21" s="51">
        <v>41</v>
      </c>
    </row>
    <row r="22" spans="1:64" ht="30">
      <c r="A22" s="84" t="s">
        <v>219</v>
      </c>
      <c r="B22" s="84" t="s">
        <v>219</v>
      </c>
      <c r="C22" s="53" t="s">
        <v>734</v>
      </c>
      <c r="D22" s="54">
        <v>10</v>
      </c>
      <c r="E22" s="65" t="s">
        <v>136</v>
      </c>
      <c r="F22" s="55">
        <v>12</v>
      </c>
      <c r="G22" s="53"/>
      <c r="H22" s="57"/>
      <c r="I22" s="56"/>
      <c r="J22" s="56"/>
      <c r="K22" s="36" t="s">
        <v>65</v>
      </c>
      <c r="L22" s="83">
        <v>22</v>
      </c>
      <c r="M22" s="83"/>
      <c r="N22" s="63"/>
      <c r="O22" s="86" t="s">
        <v>176</v>
      </c>
      <c r="P22" s="88">
        <v>43572.81041666667</v>
      </c>
      <c r="Q22" s="86" t="s">
        <v>239</v>
      </c>
      <c r="R22" s="89" t="s">
        <v>247</v>
      </c>
      <c r="S22" s="86" t="s">
        <v>254</v>
      </c>
      <c r="T22" s="86" t="s">
        <v>258</v>
      </c>
      <c r="U22" s="89" t="s">
        <v>263</v>
      </c>
      <c r="V22" s="89" t="s">
        <v>263</v>
      </c>
      <c r="W22" s="88">
        <v>43572.81041666667</v>
      </c>
      <c r="X22" s="89" t="s">
        <v>287</v>
      </c>
      <c r="Y22" s="86"/>
      <c r="Z22" s="86"/>
      <c r="AA22" s="92" t="s">
        <v>304</v>
      </c>
      <c r="AB22" s="86"/>
      <c r="AC22" s="86" t="b">
        <v>0</v>
      </c>
      <c r="AD22" s="86">
        <v>2</v>
      </c>
      <c r="AE22" s="92" t="s">
        <v>310</v>
      </c>
      <c r="AF22" s="86" t="b">
        <v>0</v>
      </c>
      <c r="AG22" s="86" t="s">
        <v>313</v>
      </c>
      <c r="AH22" s="86"/>
      <c r="AI22" s="92" t="s">
        <v>310</v>
      </c>
      <c r="AJ22" s="86" t="b">
        <v>0</v>
      </c>
      <c r="AK22" s="86">
        <v>1</v>
      </c>
      <c r="AL22" s="92" t="s">
        <v>310</v>
      </c>
      <c r="AM22" s="86" t="s">
        <v>319</v>
      </c>
      <c r="AN22" s="86" t="b">
        <v>0</v>
      </c>
      <c r="AO22" s="92" t="s">
        <v>304</v>
      </c>
      <c r="AP22" s="86" t="s">
        <v>176</v>
      </c>
      <c r="AQ22" s="86">
        <v>0</v>
      </c>
      <c r="AR22" s="86">
        <v>0</v>
      </c>
      <c r="AS22" s="86"/>
      <c r="AT22" s="86"/>
      <c r="AU22" s="86"/>
      <c r="AV22" s="86"/>
      <c r="AW22" s="86"/>
      <c r="AX22" s="86"/>
      <c r="AY22" s="86"/>
      <c r="AZ22" s="86"/>
      <c r="BA22">
        <v>3</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45</v>
      </c>
      <c r="BK22" s="52">
        <v>100</v>
      </c>
      <c r="BL22" s="51">
        <v>45</v>
      </c>
    </row>
    <row r="23" spans="1:64" ht="30">
      <c r="A23" s="84" t="s">
        <v>219</v>
      </c>
      <c r="B23" s="84" t="s">
        <v>219</v>
      </c>
      <c r="C23" s="53" t="s">
        <v>734</v>
      </c>
      <c r="D23" s="54">
        <v>10</v>
      </c>
      <c r="E23" s="65" t="s">
        <v>136</v>
      </c>
      <c r="F23" s="55">
        <v>12</v>
      </c>
      <c r="G23" s="53"/>
      <c r="H23" s="57"/>
      <c r="I23" s="56"/>
      <c r="J23" s="56"/>
      <c r="K23" s="36" t="s">
        <v>65</v>
      </c>
      <c r="L23" s="83">
        <v>23</v>
      </c>
      <c r="M23" s="83"/>
      <c r="N23" s="63"/>
      <c r="O23" s="86" t="s">
        <v>176</v>
      </c>
      <c r="P23" s="88">
        <v>43577.5625</v>
      </c>
      <c r="Q23" s="86" t="s">
        <v>240</v>
      </c>
      <c r="R23" s="89" t="s">
        <v>248</v>
      </c>
      <c r="S23" s="86" t="s">
        <v>254</v>
      </c>
      <c r="T23" s="86" t="s">
        <v>258</v>
      </c>
      <c r="U23" s="89" t="s">
        <v>264</v>
      </c>
      <c r="V23" s="89" t="s">
        <v>264</v>
      </c>
      <c r="W23" s="88">
        <v>43577.5625</v>
      </c>
      <c r="X23" s="89" t="s">
        <v>288</v>
      </c>
      <c r="Y23" s="86"/>
      <c r="Z23" s="86"/>
      <c r="AA23" s="92" t="s">
        <v>305</v>
      </c>
      <c r="AB23" s="86"/>
      <c r="AC23" s="86" t="b">
        <v>0</v>
      </c>
      <c r="AD23" s="86">
        <v>0</v>
      </c>
      <c r="AE23" s="92" t="s">
        <v>310</v>
      </c>
      <c r="AF23" s="86" t="b">
        <v>0</v>
      </c>
      <c r="AG23" s="86" t="s">
        <v>313</v>
      </c>
      <c r="AH23" s="86"/>
      <c r="AI23" s="92" t="s">
        <v>310</v>
      </c>
      <c r="AJ23" s="86" t="b">
        <v>0</v>
      </c>
      <c r="AK23" s="86">
        <v>0</v>
      </c>
      <c r="AL23" s="92" t="s">
        <v>310</v>
      </c>
      <c r="AM23" s="86" t="s">
        <v>319</v>
      </c>
      <c r="AN23" s="86" t="b">
        <v>0</v>
      </c>
      <c r="AO23" s="92" t="s">
        <v>305</v>
      </c>
      <c r="AP23" s="86" t="s">
        <v>176</v>
      </c>
      <c r="AQ23" s="86">
        <v>0</v>
      </c>
      <c r="AR23" s="86">
        <v>0</v>
      </c>
      <c r="AS23" s="86"/>
      <c r="AT23" s="86"/>
      <c r="AU23" s="86"/>
      <c r="AV23" s="86"/>
      <c r="AW23" s="86"/>
      <c r="AX23" s="86"/>
      <c r="AY23" s="86"/>
      <c r="AZ23" s="86"/>
      <c r="BA23">
        <v>3</v>
      </c>
      <c r="BB23" s="85" t="str">
        <f>REPLACE(INDEX(GroupVertices[Group],MATCH(Edges[[#This Row],[Vertex 1]],GroupVertices[Vertex],0)),1,1,"")</f>
        <v>1</v>
      </c>
      <c r="BC23" s="85" t="str">
        <f>REPLACE(INDEX(GroupVertices[Group],MATCH(Edges[[#This Row],[Vertex 2]],GroupVertices[Vertex],0)),1,1,"")</f>
        <v>1</v>
      </c>
      <c r="BD23" s="51">
        <v>1</v>
      </c>
      <c r="BE23" s="52">
        <v>2.5</v>
      </c>
      <c r="BF23" s="51">
        <v>0</v>
      </c>
      <c r="BG23" s="52">
        <v>0</v>
      </c>
      <c r="BH23" s="51">
        <v>0</v>
      </c>
      <c r="BI23" s="52">
        <v>0</v>
      </c>
      <c r="BJ23" s="51">
        <v>39</v>
      </c>
      <c r="BK23" s="52">
        <v>97.5</v>
      </c>
      <c r="BL23" s="51">
        <v>40</v>
      </c>
    </row>
    <row r="24" spans="1:64" ht="30">
      <c r="A24" s="84" t="s">
        <v>219</v>
      </c>
      <c r="B24" s="84" t="s">
        <v>219</v>
      </c>
      <c r="C24" s="53" t="s">
        <v>734</v>
      </c>
      <c r="D24" s="54">
        <v>10</v>
      </c>
      <c r="E24" s="65" t="s">
        <v>136</v>
      </c>
      <c r="F24" s="55">
        <v>12</v>
      </c>
      <c r="G24" s="53"/>
      <c r="H24" s="57"/>
      <c r="I24" s="56"/>
      <c r="J24" s="56"/>
      <c r="K24" s="36" t="s">
        <v>65</v>
      </c>
      <c r="L24" s="83">
        <v>24</v>
      </c>
      <c r="M24" s="83"/>
      <c r="N24" s="63"/>
      <c r="O24" s="86" t="s">
        <v>176</v>
      </c>
      <c r="P24" s="88">
        <v>43578.86041666667</v>
      </c>
      <c r="Q24" s="86" t="s">
        <v>241</v>
      </c>
      <c r="R24" s="89" t="s">
        <v>249</v>
      </c>
      <c r="S24" s="86" t="s">
        <v>253</v>
      </c>
      <c r="T24" s="86"/>
      <c r="U24" s="89" t="s">
        <v>265</v>
      </c>
      <c r="V24" s="89" t="s">
        <v>265</v>
      </c>
      <c r="W24" s="88">
        <v>43578.86041666667</v>
      </c>
      <c r="X24" s="89" t="s">
        <v>289</v>
      </c>
      <c r="Y24" s="86"/>
      <c r="Z24" s="86"/>
      <c r="AA24" s="92" t="s">
        <v>306</v>
      </c>
      <c r="AB24" s="86"/>
      <c r="AC24" s="86" t="b">
        <v>0</v>
      </c>
      <c r="AD24" s="86">
        <v>4</v>
      </c>
      <c r="AE24" s="92" t="s">
        <v>310</v>
      </c>
      <c r="AF24" s="86" t="b">
        <v>0</v>
      </c>
      <c r="AG24" s="86" t="s">
        <v>313</v>
      </c>
      <c r="AH24" s="86"/>
      <c r="AI24" s="92" t="s">
        <v>310</v>
      </c>
      <c r="AJ24" s="86" t="b">
        <v>0</v>
      </c>
      <c r="AK24" s="86">
        <v>1</v>
      </c>
      <c r="AL24" s="92" t="s">
        <v>310</v>
      </c>
      <c r="AM24" s="86" t="s">
        <v>319</v>
      </c>
      <c r="AN24" s="86" t="b">
        <v>0</v>
      </c>
      <c r="AO24" s="92" t="s">
        <v>306</v>
      </c>
      <c r="AP24" s="86" t="s">
        <v>176</v>
      </c>
      <c r="AQ24" s="86">
        <v>0</v>
      </c>
      <c r="AR24" s="86">
        <v>0</v>
      </c>
      <c r="AS24" s="86"/>
      <c r="AT24" s="86"/>
      <c r="AU24" s="86"/>
      <c r="AV24" s="86"/>
      <c r="AW24" s="86"/>
      <c r="AX24" s="86"/>
      <c r="AY24" s="86"/>
      <c r="AZ24" s="86"/>
      <c r="BA24">
        <v>3</v>
      </c>
      <c r="BB24" s="85" t="str">
        <f>REPLACE(INDEX(GroupVertices[Group],MATCH(Edges[[#This Row],[Vertex 1]],GroupVertices[Vertex],0)),1,1,"")</f>
        <v>1</v>
      </c>
      <c r="BC24" s="85" t="str">
        <f>REPLACE(INDEX(GroupVertices[Group],MATCH(Edges[[#This Row],[Vertex 2]],GroupVertices[Vertex],0)),1,1,"")</f>
        <v>1</v>
      </c>
      <c r="BD24" s="51">
        <v>1</v>
      </c>
      <c r="BE24" s="52">
        <v>2.7777777777777777</v>
      </c>
      <c r="BF24" s="51">
        <v>0</v>
      </c>
      <c r="BG24" s="52">
        <v>0</v>
      </c>
      <c r="BH24" s="51">
        <v>0</v>
      </c>
      <c r="BI24" s="52">
        <v>0</v>
      </c>
      <c r="BJ24" s="51">
        <v>35</v>
      </c>
      <c r="BK24" s="52">
        <v>97.22222222222223</v>
      </c>
      <c r="BL24" s="51">
        <v>36</v>
      </c>
    </row>
    <row r="25" spans="1:64" ht="45">
      <c r="A25" s="84" t="s">
        <v>220</v>
      </c>
      <c r="B25" s="84" t="s">
        <v>219</v>
      </c>
      <c r="C25" s="53" t="s">
        <v>733</v>
      </c>
      <c r="D25" s="54">
        <v>3</v>
      </c>
      <c r="E25" s="65" t="s">
        <v>132</v>
      </c>
      <c r="F25" s="55">
        <v>35</v>
      </c>
      <c r="G25" s="53"/>
      <c r="H25" s="57"/>
      <c r="I25" s="56"/>
      <c r="J25" s="56"/>
      <c r="K25" s="36" t="s">
        <v>65</v>
      </c>
      <c r="L25" s="83">
        <v>25</v>
      </c>
      <c r="M25" s="83"/>
      <c r="N25" s="63"/>
      <c r="O25" s="86" t="s">
        <v>225</v>
      </c>
      <c r="P25" s="88">
        <v>43578.87541666667</v>
      </c>
      <c r="Q25" s="86" t="s">
        <v>242</v>
      </c>
      <c r="R25" s="86"/>
      <c r="S25" s="86"/>
      <c r="T25" s="86"/>
      <c r="U25" s="86"/>
      <c r="V25" s="89" t="s">
        <v>273</v>
      </c>
      <c r="W25" s="88">
        <v>43578.87541666667</v>
      </c>
      <c r="X25" s="89" t="s">
        <v>290</v>
      </c>
      <c r="Y25" s="86"/>
      <c r="Z25" s="86"/>
      <c r="AA25" s="92" t="s">
        <v>307</v>
      </c>
      <c r="AB25" s="86"/>
      <c r="AC25" s="86" t="b">
        <v>0</v>
      </c>
      <c r="AD25" s="86">
        <v>0</v>
      </c>
      <c r="AE25" s="92" t="s">
        <v>310</v>
      </c>
      <c r="AF25" s="86" t="b">
        <v>0</v>
      </c>
      <c r="AG25" s="86" t="s">
        <v>313</v>
      </c>
      <c r="AH25" s="86"/>
      <c r="AI25" s="92" t="s">
        <v>310</v>
      </c>
      <c r="AJ25" s="86" t="b">
        <v>0</v>
      </c>
      <c r="AK25" s="86">
        <v>1</v>
      </c>
      <c r="AL25" s="92" t="s">
        <v>306</v>
      </c>
      <c r="AM25" s="86" t="s">
        <v>315</v>
      </c>
      <c r="AN25" s="86" t="b">
        <v>0</v>
      </c>
      <c r="AO25" s="92" t="s">
        <v>306</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1</v>
      </c>
      <c r="BE25" s="52">
        <v>4.3478260869565215</v>
      </c>
      <c r="BF25" s="51">
        <v>0</v>
      </c>
      <c r="BG25" s="52">
        <v>0</v>
      </c>
      <c r="BH25" s="51">
        <v>0</v>
      </c>
      <c r="BI25" s="52">
        <v>0</v>
      </c>
      <c r="BJ25" s="51">
        <v>22</v>
      </c>
      <c r="BK25" s="52">
        <v>95.65217391304348</v>
      </c>
      <c r="BL25"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6" r:id="rId1" display="https://www.instagram.com/p/Bwb5N_qgU9P/?utm_source=ig_twitter_share&amp;igshid=q2oxmvhyt6br"/>
    <hyperlink ref="R9" r:id="rId2" display="https://www.linkedin.com/pulse/nglcc-helps-businesses-become-more-competitive-confident-anthony-shop/"/>
    <hyperlink ref="R10" r:id="rId3" display="https://www.linkedin.com/pulse/nglcc-helps-businesses-become-more-competitive-confident-anthony-shop/"/>
    <hyperlink ref="R20" r:id="rId4" display="https://www.publicwelfare.org/"/>
    <hyperlink ref="R21" r:id="rId5" display="https://www.socialdriver.com/social-media-case-stories/wedc-sxsw?utm_source=twitter&amp;utm_medium=o"/>
    <hyperlink ref="R22" r:id="rId6" display="https://socialdriver.bamboohr.com/jobs/view.php?id=13&amp;utm_source=twitter&amp;utm_medium=o"/>
    <hyperlink ref="R23" r:id="rId7" display="https://socialdriver.bamboohr.com/jobs/view.php?id=5&amp;utm_source=twitter&amp;utm_medium=o"/>
    <hyperlink ref="R24" r:id="rId8" display="https://www.socialdriver.com/posts/social-driver-reaches-new-milestone-with-13-website-launches-in-2-months?utm_source=twitter&amp;utm_medium=o"/>
    <hyperlink ref="U7" r:id="rId9" display="https://pbs.twimg.com/media/D4g7kNoW0AAeXpu.jpg"/>
    <hyperlink ref="U16" r:id="rId10" display="https://pbs.twimg.com/media/D34iutdWwAYkeBA.jpg"/>
    <hyperlink ref="U17" r:id="rId11" display="https://pbs.twimg.com/media/D34iutdWwAYkeBA.jpg"/>
    <hyperlink ref="U20" r:id="rId12" display="https://pbs.twimg.com/media/D4R2jIbWwAA9woC.jpg"/>
    <hyperlink ref="U21" r:id="rId13" display="https://pbs.twimg.com/media/D4iIOc_W4AE_TfE.png"/>
    <hyperlink ref="U22" r:id="rId14" display="https://pbs.twimg.com/media/D4R65ChWwAI3bHx.jpg"/>
    <hyperlink ref="U23" r:id="rId15" display="https://pbs.twimg.com/media/D4R8qoTW4AEwr7p.jpg"/>
    <hyperlink ref="U24" r:id="rId16" display="https://pbs.twimg.com/media/D4YfohIX4AIeeW7.jpg"/>
    <hyperlink ref="V3" r:id="rId17" display="http://pbs.twimg.com/profile_images/952629915748306957/IlRS0rTR_normal.jpg"/>
    <hyperlink ref="V4" r:id="rId18" display="http://pbs.twimg.com/profile_images/952629915748306957/IlRS0rTR_normal.jpg"/>
    <hyperlink ref="V5" r:id="rId19" display="http://pbs.twimg.com/profile_images/1037172361177563142/S3U5YvBC_normal.jpg"/>
    <hyperlink ref="V6" r:id="rId20" display="http://pbs.twimg.com/profile_images/1081898468925415424/epiNfrlj_normal.jpg"/>
    <hyperlink ref="V7" r:id="rId21" display="https://pbs.twimg.com/media/D4g7kNoW0AAeXpu.jpg"/>
    <hyperlink ref="V8" r:id="rId22" display="http://pbs.twimg.com/profile_images/1046008035423006720/XqH9E-8__normal.jpg"/>
    <hyperlink ref="V9" r:id="rId23" display="http://pbs.twimg.com/profile_images/701604504840441856/KIMMkWk9_normal.jpg"/>
    <hyperlink ref="V10" r:id="rId24" display="http://pbs.twimg.com/profile_images/701604504840441856/KIMMkWk9_normal.jpg"/>
    <hyperlink ref="V11" r:id="rId25" display="http://pbs.twimg.com/profile_images/909123964626198534/ToTMmmx3_normal.jpg"/>
    <hyperlink ref="V12" r:id="rId26" display="http://pbs.twimg.com/profile_images/909123964626198534/ToTMmmx3_normal.jpg"/>
    <hyperlink ref="V13" r:id="rId27" display="http://pbs.twimg.com/profile_images/909123964626198534/ToTMmmx3_normal.jpg"/>
    <hyperlink ref="V14" r:id="rId28" display="http://pbs.twimg.com/profile_images/909123964626198534/ToTMmmx3_normal.jpg"/>
    <hyperlink ref="V15" r:id="rId29" display="http://pbs.twimg.com/profile_images/909123964626198534/ToTMmmx3_normal.jpg"/>
    <hyperlink ref="V16" r:id="rId30" display="https://pbs.twimg.com/media/D34iutdWwAYkeBA.jpg"/>
    <hyperlink ref="V17" r:id="rId31" display="https://pbs.twimg.com/media/D34iutdWwAYkeBA.jpg"/>
    <hyperlink ref="V18" r:id="rId32" display="http://pbs.twimg.com/profile_images/1017878937119096834/vHRmSOoX_normal.jpg"/>
    <hyperlink ref="V19" r:id="rId33" display="http://pbs.twimg.com/profile_images/1017878937119096834/vHRmSOoX_normal.jpg"/>
    <hyperlink ref="V20" r:id="rId34" display="https://pbs.twimg.com/media/D4R2jIbWwAA9woC.jpg"/>
    <hyperlink ref="V21" r:id="rId35" display="https://pbs.twimg.com/media/D4iIOc_W4AE_TfE.png"/>
    <hyperlink ref="V22" r:id="rId36" display="https://pbs.twimg.com/media/D4R65ChWwAI3bHx.jpg"/>
    <hyperlink ref="V23" r:id="rId37" display="https://pbs.twimg.com/media/D4R8qoTW4AEwr7p.jpg"/>
    <hyperlink ref="V24" r:id="rId38" display="https://pbs.twimg.com/media/D4YfohIX4AIeeW7.jpg"/>
    <hyperlink ref="V25" r:id="rId39" display="http://pbs.twimg.com/profile_images/875762634804543488/GV6Ac82q_normal.jpg"/>
    <hyperlink ref="X3" r:id="rId40" display="https://twitter.com/#!/asprtweets/status/1116372430606536704"/>
    <hyperlink ref="X4" r:id="rId41" display="https://twitter.com/#!/asprtweets/status/1116372430606536704"/>
    <hyperlink ref="X5" r:id="rId42" display="https://twitter.com/#!/emilia_totzeva/status/1118712774346117120"/>
    <hyperlink ref="X6" r:id="rId43" display="https://twitter.com/#!/drivekiwinl/status/1119204666666037248"/>
    <hyperlink ref="X7" r:id="rId44" display="https://twitter.com/#!/drivekiwinl/status/1119210006690324480"/>
    <hyperlink ref="X8" r:id="rId45" display="https://twitter.com/#!/jeffreyrouw/status/1119212542843338752"/>
    <hyperlink ref="X9" r:id="rId46" display="https://twitter.com/#!/jessicapowell82/status/1119644465445126147"/>
    <hyperlink ref="X10" r:id="rId47" display="https://twitter.com/#!/jessicapowell82/status/1119644465445126147"/>
    <hyperlink ref="X11" r:id="rId48" display="https://twitter.com/#!/afshop/status/1120739477834674177"/>
    <hyperlink ref="X12" r:id="rId49" display="https://twitter.com/#!/afshop/status/1119056045928796161"/>
    <hyperlink ref="X13" r:id="rId50" display="https://twitter.com/#!/afshop/status/1119056045928796161"/>
    <hyperlink ref="X14" r:id="rId51" display="https://twitter.com/#!/afshop/status/1120739477834674177"/>
    <hyperlink ref="X15" r:id="rId52" display="https://twitter.com/#!/afshop/status/1120739617064595456"/>
    <hyperlink ref="X16" r:id="rId53" display="https://twitter.com/#!/alisemarshall/status/1116367948380278784"/>
    <hyperlink ref="X17" r:id="rId54" display="https://twitter.com/#!/alisemarshall/status/1116367948380278784"/>
    <hyperlink ref="X18" r:id="rId55" display="https://twitter.com/#!/socialdriver/status/1116379437287792641"/>
    <hyperlink ref="X19" r:id="rId56" display="https://twitter.com/#!/socialdriver/status/1116379437287792641"/>
    <hyperlink ref="X20" r:id="rId57" display="https://twitter.com/#!/socialdriver/status/1118149642762575872"/>
    <hyperlink ref="X21" r:id="rId58" display="https://twitter.com/#!/socialdriver/status/1119294373357850627"/>
    <hyperlink ref="X22" r:id="rId59" display="https://twitter.com/#!/socialdriver/status/1118596741027127296"/>
    <hyperlink ref="X23" r:id="rId60" display="https://twitter.com/#!/socialdriver/status/1120318839630094342"/>
    <hyperlink ref="X24" r:id="rId61" display="https://twitter.com/#!/socialdriver/status/1120789189820207104"/>
    <hyperlink ref="X25" r:id="rId62" display="https://twitter.com/#!/thomassanchez/status/1120794623507664896"/>
  </hyperlinks>
  <printOptions/>
  <pageMargins left="0.7" right="0.7" top="0.75" bottom="0.75" header="0.3" footer="0.3"/>
  <pageSetup horizontalDpi="600" verticalDpi="600" orientation="portrait" r:id="rId66"/>
  <legacyDrawing r:id="rId64"/>
  <tableParts>
    <tablePart r:id="rId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649</v>
      </c>
      <c r="B1" s="13" t="s">
        <v>703</v>
      </c>
      <c r="C1" s="13" t="s">
        <v>704</v>
      </c>
      <c r="D1" s="13" t="s">
        <v>144</v>
      </c>
      <c r="E1" s="13" t="s">
        <v>706</v>
      </c>
      <c r="F1" s="13" t="s">
        <v>707</v>
      </c>
      <c r="G1" s="13" t="s">
        <v>708</v>
      </c>
    </row>
    <row r="2" spans="1:7" ht="15">
      <c r="A2" s="85" t="s">
        <v>518</v>
      </c>
      <c r="B2" s="85">
        <v>23</v>
      </c>
      <c r="C2" s="132">
        <v>0.05145413870246086</v>
      </c>
      <c r="D2" s="85" t="s">
        <v>705</v>
      </c>
      <c r="E2" s="85"/>
      <c r="F2" s="85"/>
      <c r="G2" s="85"/>
    </row>
    <row r="3" spans="1:7" ht="15">
      <c r="A3" s="85" t="s">
        <v>519</v>
      </c>
      <c r="B3" s="85">
        <v>0</v>
      </c>
      <c r="C3" s="132">
        <v>0</v>
      </c>
      <c r="D3" s="85" t="s">
        <v>705</v>
      </c>
      <c r="E3" s="85"/>
      <c r="F3" s="85"/>
      <c r="G3" s="85"/>
    </row>
    <row r="4" spans="1:7" ht="15">
      <c r="A4" s="85" t="s">
        <v>520</v>
      </c>
      <c r="B4" s="85">
        <v>0</v>
      </c>
      <c r="C4" s="132">
        <v>0</v>
      </c>
      <c r="D4" s="85" t="s">
        <v>705</v>
      </c>
      <c r="E4" s="85"/>
      <c r="F4" s="85"/>
      <c r="G4" s="85"/>
    </row>
    <row r="5" spans="1:7" ht="15">
      <c r="A5" s="85" t="s">
        <v>521</v>
      </c>
      <c r="B5" s="85">
        <v>424</v>
      </c>
      <c r="C5" s="132">
        <v>0.9485458612975392</v>
      </c>
      <c r="D5" s="85" t="s">
        <v>705</v>
      </c>
      <c r="E5" s="85"/>
      <c r="F5" s="85"/>
      <c r="G5" s="85"/>
    </row>
    <row r="6" spans="1:7" ht="15">
      <c r="A6" s="85" t="s">
        <v>522</v>
      </c>
      <c r="B6" s="85">
        <v>447</v>
      </c>
      <c r="C6" s="132">
        <v>1</v>
      </c>
      <c r="D6" s="85" t="s">
        <v>705</v>
      </c>
      <c r="E6" s="85"/>
      <c r="F6" s="85"/>
      <c r="G6" s="85"/>
    </row>
    <row r="7" spans="1:7" ht="15">
      <c r="A7" s="91" t="s">
        <v>219</v>
      </c>
      <c r="B7" s="91">
        <v>12</v>
      </c>
      <c r="C7" s="133">
        <v>0.0064141770458225784</v>
      </c>
      <c r="D7" s="91" t="s">
        <v>705</v>
      </c>
      <c r="E7" s="91" t="b">
        <v>0</v>
      </c>
      <c r="F7" s="91" t="b">
        <v>0</v>
      </c>
      <c r="G7" s="91" t="b">
        <v>0</v>
      </c>
    </row>
    <row r="8" spans="1:7" ht="15">
      <c r="A8" s="91" t="s">
        <v>523</v>
      </c>
      <c r="B8" s="91">
        <v>6</v>
      </c>
      <c r="C8" s="133">
        <v>0.015971611307249715</v>
      </c>
      <c r="D8" s="91" t="s">
        <v>705</v>
      </c>
      <c r="E8" s="91" t="b">
        <v>0</v>
      </c>
      <c r="F8" s="91" t="b">
        <v>0</v>
      </c>
      <c r="G8" s="91" t="b">
        <v>0</v>
      </c>
    </row>
    <row r="9" spans="1:7" ht="15">
      <c r="A9" s="91" t="s">
        <v>524</v>
      </c>
      <c r="B9" s="91">
        <v>6</v>
      </c>
      <c r="C9" s="133">
        <v>0.015971611307249715</v>
      </c>
      <c r="D9" s="91" t="s">
        <v>705</v>
      </c>
      <c r="E9" s="91" t="b">
        <v>0</v>
      </c>
      <c r="F9" s="91" t="b">
        <v>0</v>
      </c>
      <c r="G9" s="91" t="b">
        <v>0</v>
      </c>
    </row>
    <row r="10" spans="1:7" ht="15">
      <c r="A10" s="91" t="s">
        <v>525</v>
      </c>
      <c r="B10" s="91">
        <v>5</v>
      </c>
      <c r="C10" s="133">
        <v>0.013309676089374762</v>
      </c>
      <c r="D10" s="91" t="s">
        <v>705</v>
      </c>
      <c r="E10" s="91" t="b">
        <v>0</v>
      </c>
      <c r="F10" s="91" t="b">
        <v>0</v>
      </c>
      <c r="G10" s="91" t="b">
        <v>0</v>
      </c>
    </row>
    <row r="11" spans="1:7" ht="15">
      <c r="A11" s="91" t="s">
        <v>526</v>
      </c>
      <c r="B11" s="91">
        <v>5</v>
      </c>
      <c r="C11" s="133">
        <v>0.016420829076224254</v>
      </c>
      <c r="D11" s="91" t="s">
        <v>705</v>
      </c>
      <c r="E11" s="91" t="b">
        <v>0</v>
      </c>
      <c r="F11" s="91" t="b">
        <v>0</v>
      </c>
      <c r="G11" s="91" t="b">
        <v>0</v>
      </c>
    </row>
    <row r="12" spans="1:7" ht="15">
      <c r="A12" s="91" t="s">
        <v>222</v>
      </c>
      <c r="B12" s="91">
        <v>4</v>
      </c>
      <c r="C12" s="133">
        <v>0.008881822332866593</v>
      </c>
      <c r="D12" s="91" t="s">
        <v>705</v>
      </c>
      <c r="E12" s="91" t="b">
        <v>0</v>
      </c>
      <c r="F12" s="91" t="b">
        <v>0</v>
      </c>
      <c r="G12" s="91" t="b">
        <v>0</v>
      </c>
    </row>
    <row r="13" spans="1:7" ht="15">
      <c r="A13" s="91" t="s">
        <v>536</v>
      </c>
      <c r="B13" s="91">
        <v>4</v>
      </c>
      <c r="C13" s="133">
        <v>0.010647740871499809</v>
      </c>
      <c r="D13" s="91" t="s">
        <v>705</v>
      </c>
      <c r="E13" s="91" t="b">
        <v>0</v>
      </c>
      <c r="F13" s="91" t="b">
        <v>0</v>
      </c>
      <c r="G13" s="91" t="b">
        <v>0</v>
      </c>
    </row>
    <row r="14" spans="1:7" ht="15">
      <c r="A14" s="91" t="s">
        <v>539</v>
      </c>
      <c r="B14" s="91">
        <v>4</v>
      </c>
      <c r="C14" s="133">
        <v>0.008881822332866593</v>
      </c>
      <c r="D14" s="91" t="s">
        <v>705</v>
      </c>
      <c r="E14" s="91" t="b">
        <v>0</v>
      </c>
      <c r="F14" s="91" t="b">
        <v>0</v>
      </c>
      <c r="G14" s="91" t="b">
        <v>0</v>
      </c>
    </row>
    <row r="15" spans="1:7" ht="15">
      <c r="A15" s="91" t="s">
        <v>528</v>
      </c>
      <c r="B15" s="91">
        <v>3</v>
      </c>
      <c r="C15" s="133">
        <v>0.007985805653624858</v>
      </c>
      <c r="D15" s="91" t="s">
        <v>705</v>
      </c>
      <c r="E15" s="91" t="b">
        <v>0</v>
      </c>
      <c r="F15" s="91" t="b">
        <v>0</v>
      </c>
      <c r="G15" s="91" t="b">
        <v>0</v>
      </c>
    </row>
    <row r="16" spans="1:7" ht="15">
      <c r="A16" s="91" t="s">
        <v>529</v>
      </c>
      <c r="B16" s="91">
        <v>3</v>
      </c>
      <c r="C16" s="133">
        <v>0.007985805653624858</v>
      </c>
      <c r="D16" s="91" t="s">
        <v>705</v>
      </c>
      <c r="E16" s="91" t="b">
        <v>0</v>
      </c>
      <c r="F16" s="91" t="b">
        <v>0</v>
      </c>
      <c r="G16" s="91" t="b">
        <v>0</v>
      </c>
    </row>
    <row r="17" spans="1:7" ht="15">
      <c r="A17" s="91" t="s">
        <v>530</v>
      </c>
      <c r="B17" s="91">
        <v>3</v>
      </c>
      <c r="C17" s="133">
        <v>0.007985805653624858</v>
      </c>
      <c r="D17" s="91" t="s">
        <v>705</v>
      </c>
      <c r="E17" s="91" t="b">
        <v>0</v>
      </c>
      <c r="F17" s="91" t="b">
        <v>0</v>
      </c>
      <c r="G17" s="91" t="b">
        <v>0</v>
      </c>
    </row>
    <row r="18" spans="1:7" ht="15">
      <c r="A18" s="91" t="s">
        <v>650</v>
      </c>
      <c r="B18" s="91">
        <v>3</v>
      </c>
      <c r="C18" s="133">
        <v>0.007985805653624858</v>
      </c>
      <c r="D18" s="91" t="s">
        <v>705</v>
      </c>
      <c r="E18" s="91" t="b">
        <v>0</v>
      </c>
      <c r="F18" s="91" t="b">
        <v>0</v>
      </c>
      <c r="G18" s="91" t="b">
        <v>0</v>
      </c>
    </row>
    <row r="19" spans="1:7" ht="15">
      <c r="A19" s="91" t="s">
        <v>651</v>
      </c>
      <c r="B19" s="91">
        <v>3</v>
      </c>
      <c r="C19" s="133">
        <v>0.007985805653624858</v>
      </c>
      <c r="D19" s="91" t="s">
        <v>705</v>
      </c>
      <c r="E19" s="91" t="b">
        <v>1</v>
      </c>
      <c r="F19" s="91" t="b">
        <v>0</v>
      </c>
      <c r="G19" s="91" t="b">
        <v>0</v>
      </c>
    </row>
    <row r="20" spans="1:7" ht="15">
      <c r="A20" s="91" t="s">
        <v>652</v>
      </c>
      <c r="B20" s="91">
        <v>3</v>
      </c>
      <c r="C20" s="133">
        <v>0.007985805653624858</v>
      </c>
      <c r="D20" s="91" t="s">
        <v>705</v>
      </c>
      <c r="E20" s="91" t="b">
        <v>0</v>
      </c>
      <c r="F20" s="91" t="b">
        <v>0</v>
      </c>
      <c r="G20" s="91" t="b">
        <v>0</v>
      </c>
    </row>
    <row r="21" spans="1:7" ht="15">
      <c r="A21" s="91" t="s">
        <v>653</v>
      </c>
      <c r="B21" s="91">
        <v>3</v>
      </c>
      <c r="C21" s="133">
        <v>0.007985805653624858</v>
      </c>
      <c r="D21" s="91" t="s">
        <v>705</v>
      </c>
      <c r="E21" s="91" t="b">
        <v>0</v>
      </c>
      <c r="F21" s="91" t="b">
        <v>0</v>
      </c>
      <c r="G21" s="91" t="b">
        <v>0</v>
      </c>
    </row>
    <row r="22" spans="1:7" ht="15">
      <c r="A22" s="91" t="s">
        <v>654</v>
      </c>
      <c r="B22" s="91">
        <v>3</v>
      </c>
      <c r="C22" s="133">
        <v>0.007985805653624858</v>
      </c>
      <c r="D22" s="91" t="s">
        <v>705</v>
      </c>
      <c r="E22" s="91" t="b">
        <v>0</v>
      </c>
      <c r="F22" s="91" t="b">
        <v>0</v>
      </c>
      <c r="G22" s="91" t="b">
        <v>0</v>
      </c>
    </row>
    <row r="23" spans="1:7" ht="15">
      <c r="A23" s="91" t="s">
        <v>655</v>
      </c>
      <c r="B23" s="91">
        <v>3</v>
      </c>
      <c r="C23" s="133">
        <v>0.009852497445734553</v>
      </c>
      <c r="D23" s="91" t="s">
        <v>705</v>
      </c>
      <c r="E23" s="91" t="b">
        <v>0</v>
      </c>
      <c r="F23" s="91" t="b">
        <v>0</v>
      </c>
      <c r="G23" s="91" t="b">
        <v>0</v>
      </c>
    </row>
    <row r="24" spans="1:7" ht="15">
      <c r="A24" s="91" t="s">
        <v>538</v>
      </c>
      <c r="B24" s="91">
        <v>3</v>
      </c>
      <c r="C24" s="133">
        <v>0.013043628141819159</v>
      </c>
      <c r="D24" s="91" t="s">
        <v>705</v>
      </c>
      <c r="E24" s="91" t="b">
        <v>0</v>
      </c>
      <c r="F24" s="91" t="b">
        <v>0</v>
      </c>
      <c r="G24" s="91" t="b">
        <v>0</v>
      </c>
    </row>
    <row r="25" spans="1:7" ht="15">
      <c r="A25" s="91" t="s">
        <v>542</v>
      </c>
      <c r="B25" s="91">
        <v>3</v>
      </c>
      <c r="C25" s="133">
        <v>0.007985805653624858</v>
      </c>
      <c r="D25" s="91" t="s">
        <v>705</v>
      </c>
      <c r="E25" s="91" t="b">
        <v>0</v>
      </c>
      <c r="F25" s="91" t="b">
        <v>0</v>
      </c>
      <c r="G25" s="91" t="b">
        <v>0</v>
      </c>
    </row>
    <row r="26" spans="1:7" ht="15">
      <c r="A26" s="91" t="s">
        <v>505</v>
      </c>
      <c r="B26" s="91">
        <v>3</v>
      </c>
      <c r="C26" s="133">
        <v>0.007985805653624858</v>
      </c>
      <c r="D26" s="91" t="s">
        <v>705</v>
      </c>
      <c r="E26" s="91" t="b">
        <v>0</v>
      </c>
      <c r="F26" s="91" t="b">
        <v>0</v>
      </c>
      <c r="G26" s="91" t="b">
        <v>0</v>
      </c>
    </row>
    <row r="27" spans="1:7" ht="15">
      <c r="A27" s="91" t="s">
        <v>543</v>
      </c>
      <c r="B27" s="91">
        <v>3</v>
      </c>
      <c r="C27" s="133">
        <v>0.007985805653624858</v>
      </c>
      <c r="D27" s="91" t="s">
        <v>705</v>
      </c>
      <c r="E27" s="91" t="b">
        <v>1</v>
      </c>
      <c r="F27" s="91" t="b">
        <v>0</v>
      </c>
      <c r="G27" s="91" t="b">
        <v>0</v>
      </c>
    </row>
    <row r="28" spans="1:7" ht="15">
      <c r="A28" s="91" t="s">
        <v>544</v>
      </c>
      <c r="B28" s="91">
        <v>3</v>
      </c>
      <c r="C28" s="133">
        <v>0.007985805653624858</v>
      </c>
      <c r="D28" s="91" t="s">
        <v>705</v>
      </c>
      <c r="E28" s="91" t="b">
        <v>0</v>
      </c>
      <c r="F28" s="91" t="b">
        <v>0</v>
      </c>
      <c r="G28" s="91" t="b">
        <v>0</v>
      </c>
    </row>
    <row r="29" spans="1:7" ht="15">
      <c r="A29" s="91" t="s">
        <v>545</v>
      </c>
      <c r="B29" s="91">
        <v>3</v>
      </c>
      <c r="C29" s="133">
        <v>0.007985805653624858</v>
      </c>
      <c r="D29" s="91" t="s">
        <v>705</v>
      </c>
      <c r="E29" s="91" t="b">
        <v>0</v>
      </c>
      <c r="F29" s="91" t="b">
        <v>0</v>
      </c>
      <c r="G29" s="91" t="b">
        <v>0</v>
      </c>
    </row>
    <row r="30" spans="1:7" ht="15">
      <c r="A30" s="91" t="s">
        <v>546</v>
      </c>
      <c r="B30" s="91">
        <v>3</v>
      </c>
      <c r="C30" s="133">
        <v>0.007985805653624858</v>
      </c>
      <c r="D30" s="91" t="s">
        <v>705</v>
      </c>
      <c r="E30" s="91" t="b">
        <v>0</v>
      </c>
      <c r="F30" s="91" t="b">
        <v>0</v>
      </c>
      <c r="G30" s="91" t="b">
        <v>0</v>
      </c>
    </row>
    <row r="31" spans="1:7" ht="15">
      <c r="A31" s="91" t="s">
        <v>547</v>
      </c>
      <c r="B31" s="91">
        <v>3</v>
      </c>
      <c r="C31" s="133">
        <v>0.007985805653624858</v>
      </c>
      <c r="D31" s="91" t="s">
        <v>705</v>
      </c>
      <c r="E31" s="91" t="b">
        <v>0</v>
      </c>
      <c r="F31" s="91" t="b">
        <v>0</v>
      </c>
      <c r="G31" s="91" t="b">
        <v>0</v>
      </c>
    </row>
    <row r="32" spans="1:7" ht="15">
      <c r="A32" s="91" t="s">
        <v>548</v>
      </c>
      <c r="B32" s="91">
        <v>3</v>
      </c>
      <c r="C32" s="133">
        <v>0.007985805653624858</v>
      </c>
      <c r="D32" s="91" t="s">
        <v>705</v>
      </c>
      <c r="E32" s="91" t="b">
        <v>0</v>
      </c>
      <c r="F32" s="91" t="b">
        <v>0</v>
      </c>
      <c r="G32" s="91" t="b">
        <v>0</v>
      </c>
    </row>
    <row r="33" spans="1:7" ht="15">
      <c r="A33" s="91" t="s">
        <v>656</v>
      </c>
      <c r="B33" s="91">
        <v>3</v>
      </c>
      <c r="C33" s="133">
        <v>0.007985805653624858</v>
      </c>
      <c r="D33" s="91" t="s">
        <v>705</v>
      </c>
      <c r="E33" s="91" t="b">
        <v>0</v>
      </c>
      <c r="F33" s="91" t="b">
        <v>0</v>
      </c>
      <c r="G33" s="91" t="b">
        <v>0</v>
      </c>
    </row>
    <row r="34" spans="1:7" ht="15">
      <c r="A34" s="91" t="s">
        <v>531</v>
      </c>
      <c r="B34" s="91">
        <v>3</v>
      </c>
      <c r="C34" s="133">
        <v>0.009852497445734553</v>
      </c>
      <c r="D34" s="91" t="s">
        <v>705</v>
      </c>
      <c r="E34" s="91" t="b">
        <v>0</v>
      </c>
      <c r="F34" s="91" t="b">
        <v>0</v>
      </c>
      <c r="G34" s="91" t="b">
        <v>0</v>
      </c>
    </row>
    <row r="35" spans="1:7" ht="15">
      <c r="A35" s="91" t="s">
        <v>532</v>
      </c>
      <c r="B35" s="91">
        <v>3</v>
      </c>
      <c r="C35" s="133">
        <v>0.009852497445734553</v>
      </c>
      <c r="D35" s="91" t="s">
        <v>705</v>
      </c>
      <c r="E35" s="91" t="b">
        <v>0</v>
      </c>
      <c r="F35" s="91" t="b">
        <v>0</v>
      </c>
      <c r="G35" s="91" t="b">
        <v>0</v>
      </c>
    </row>
    <row r="36" spans="1:7" ht="15">
      <c r="A36" s="91" t="s">
        <v>533</v>
      </c>
      <c r="B36" s="91">
        <v>2</v>
      </c>
      <c r="C36" s="133">
        <v>0.006568331630489701</v>
      </c>
      <c r="D36" s="91" t="s">
        <v>705</v>
      </c>
      <c r="E36" s="91" t="b">
        <v>0</v>
      </c>
      <c r="F36" s="91" t="b">
        <v>0</v>
      </c>
      <c r="G36" s="91" t="b">
        <v>0</v>
      </c>
    </row>
    <row r="37" spans="1:7" ht="15">
      <c r="A37" s="91" t="s">
        <v>534</v>
      </c>
      <c r="B37" s="91">
        <v>2</v>
      </c>
      <c r="C37" s="133">
        <v>0.006568331630489701</v>
      </c>
      <c r="D37" s="91" t="s">
        <v>705</v>
      </c>
      <c r="E37" s="91" t="b">
        <v>0</v>
      </c>
      <c r="F37" s="91" t="b">
        <v>0</v>
      </c>
      <c r="G37" s="91" t="b">
        <v>0</v>
      </c>
    </row>
    <row r="38" spans="1:7" ht="15">
      <c r="A38" s="91" t="s">
        <v>657</v>
      </c>
      <c r="B38" s="91">
        <v>2</v>
      </c>
      <c r="C38" s="133">
        <v>0.006568331630489701</v>
      </c>
      <c r="D38" s="91" t="s">
        <v>705</v>
      </c>
      <c r="E38" s="91" t="b">
        <v>0</v>
      </c>
      <c r="F38" s="91" t="b">
        <v>0</v>
      </c>
      <c r="G38" s="91" t="b">
        <v>0</v>
      </c>
    </row>
    <row r="39" spans="1:7" ht="15">
      <c r="A39" s="91" t="s">
        <v>658</v>
      </c>
      <c r="B39" s="91">
        <v>2</v>
      </c>
      <c r="C39" s="133">
        <v>0.006568331630489701</v>
      </c>
      <c r="D39" s="91" t="s">
        <v>705</v>
      </c>
      <c r="E39" s="91" t="b">
        <v>0</v>
      </c>
      <c r="F39" s="91" t="b">
        <v>0</v>
      </c>
      <c r="G39" s="91" t="b">
        <v>0</v>
      </c>
    </row>
    <row r="40" spans="1:7" ht="15">
      <c r="A40" s="91" t="s">
        <v>659</v>
      </c>
      <c r="B40" s="91">
        <v>2</v>
      </c>
      <c r="C40" s="133">
        <v>0.006568331630489701</v>
      </c>
      <c r="D40" s="91" t="s">
        <v>705</v>
      </c>
      <c r="E40" s="91" t="b">
        <v>0</v>
      </c>
      <c r="F40" s="91" t="b">
        <v>0</v>
      </c>
      <c r="G40" s="91" t="b">
        <v>0</v>
      </c>
    </row>
    <row r="41" spans="1:7" ht="15">
      <c r="A41" s="91" t="s">
        <v>660</v>
      </c>
      <c r="B41" s="91">
        <v>2</v>
      </c>
      <c r="C41" s="133">
        <v>0.006568331630489701</v>
      </c>
      <c r="D41" s="91" t="s">
        <v>705</v>
      </c>
      <c r="E41" s="91" t="b">
        <v>0</v>
      </c>
      <c r="F41" s="91" t="b">
        <v>0</v>
      </c>
      <c r="G41" s="91" t="b">
        <v>0</v>
      </c>
    </row>
    <row r="42" spans="1:7" ht="15">
      <c r="A42" s="91" t="s">
        <v>661</v>
      </c>
      <c r="B42" s="91">
        <v>2</v>
      </c>
      <c r="C42" s="133">
        <v>0.006568331630489701</v>
      </c>
      <c r="D42" s="91" t="s">
        <v>705</v>
      </c>
      <c r="E42" s="91" t="b">
        <v>0</v>
      </c>
      <c r="F42" s="91" t="b">
        <v>0</v>
      </c>
      <c r="G42" s="91" t="b">
        <v>0</v>
      </c>
    </row>
    <row r="43" spans="1:7" ht="15">
      <c r="A43" s="91" t="s">
        <v>662</v>
      </c>
      <c r="B43" s="91">
        <v>2</v>
      </c>
      <c r="C43" s="133">
        <v>0.006568331630489701</v>
      </c>
      <c r="D43" s="91" t="s">
        <v>705</v>
      </c>
      <c r="E43" s="91" t="b">
        <v>0</v>
      </c>
      <c r="F43" s="91" t="b">
        <v>0</v>
      </c>
      <c r="G43" s="91" t="b">
        <v>0</v>
      </c>
    </row>
    <row r="44" spans="1:7" ht="15">
      <c r="A44" s="91" t="s">
        <v>663</v>
      </c>
      <c r="B44" s="91">
        <v>2</v>
      </c>
      <c r="C44" s="133">
        <v>0.006568331630489701</v>
      </c>
      <c r="D44" s="91" t="s">
        <v>705</v>
      </c>
      <c r="E44" s="91" t="b">
        <v>0</v>
      </c>
      <c r="F44" s="91" t="b">
        <v>0</v>
      </c>
      <c r="G44" s="91" t="b">
        <v>0</v>
      </c>
    </row>
    <row r="45" spans="1:7" ht="15">
      <c r="A45" s="91" t="s">
        <v>664</v>
      </c>
      <c r="B45" s="91">
        <v>2</v>
      </c>
      <c r="C45" s="133">
        <v>0.006568331630489701</v>
      </c>
      <c r="D45" s="91" t="s">
        <v>705</v>
      </c>
      <c r="E45" s="91" t="b">
        <v>0</v>
      </c>
      <c r="F45" s="91" t="b">
        <v>0</v>
      </c>
      <c r="G45" s="91" t="b">
        <v>0</v>
      </c>
    </row>
    <row r="46" spans="1:7" ht="15">
      <c r="A46" s="91" t="s">
        <v>665</v>
      </c>
      <c r="B46" s="91">
        <v>2</v>
      </c>
      <c r="C46" s="133">
        <v>0.006568331630489701</v>
      </c>
      <c r="D46" s="91" t="s">
        <v>705</v>
      </c>
      <c r="E46" s="91" t="b">
        <v>1</v>
      </c>
      <c r="F46" s="91" t="b">
        <v>0</v>
      </c>
      <c r="G46" s="91" t="b">
        <v>0</v>
      </c>
    </row>
    <row r="47" spans="1:7" ht="15">
      <c r="A47" s="91" t="s">
        <v>666</v>
      </c>
      <c r="B47" s="91">
        <v>2</v>
      </c>
      <c r="C47" s="133">
        <v>0.006568331630489701</v>
      </c>
      <c r="D47" s="91" t="s">
        <v>705</v>
      </c>
      <c r="E47" s="91" t="b">
        <v>1</v>
      </c>
      <c r="F47" s="91" t="b">
        <v>0</v>
      </c>
      <c r="G47" s="91" t="b">
        <v>0</v>
      </c>
    </row>
    <row r="48" spans="1:7" ht="15">
      <c r="A48" s="91" t="s">
        <v>667</v>
      </c>
      <c r="B48" s="91">
        <v>2</v>
      </c>
      <c r="C48" s="133">
        <v>0.006568331630489701</v>
      </c>
      <c r="D48" s="91" t="s">
        <v>705</v>
      </c>
      <c r="E48" s="91" t="b">
        <v>0</v>
      </c>
      <c r="F48" s="91" t="b">
        <v>0</v>
      </c>
      <c r="G48" s="91" t="b">
        <v>0</v>
      </c>
    </row>
    <row r="49" spans="1:7" ht="15">
      <c r="A49" s="91" t="s">
        <v>668</v>
      </c>
      <c r="B49" s="91">
        <v>2</v>
      </c>
      <c r="C49" s="133">
        <v>0.006568331630489701</v>
      </c>
      <c r="D49" s="91" t="s">
        <v>705</v>
      </c>
      <c r="E49" s="91" t="b">
        <v>0</v>
      </c>
      <c r="F49" s="91" t="b">
        <v>0</v>
      </c>
      <c r="G49" s="91" t="b">
        <v>0</v>
      </c>
    </row>
    <row r="50" spans="1:7" ht="15">
      <c r="A50" s="91" t="s">
        <v>669</v>
      </c>
      <c r="B50" s="91">
        <v>2</v>
      </c>
      <c r="C50" s="133">
        <v>0.006568331630489701</v>
      </c>
      <c r="D50" s="91" t="s">
        <v>705</v>
      </c>
      <c r="E50" s="91" t="b">
        <v>0</v>
      </c>
      <c r="F50" s="91" t="b">
        <v>0</v>
      </c>
      <c r="G50" s="91" t="b">
        <v>0</v>
      </c>
    </row>
    <row r="51" spans="1:7" ht="15">
      <c r="A51" s="91" t="s">
        <v>670</v>
      </c>
      <c r="B51" s="91">
        <v>2</v>
      </c>
      <c r="C51" s="133">
        <v>0.006568331630489701</v>
      </c>
      <c r="D51" s="91" t="s">
        <v>705</v>
      </c>
      <c r="E51" s="91" t="b">
        <v>1</v>
      </c>
      <c r="F51" s="91" t="b">
        <v>0</v>
      </c>
      <c r="G51" s="91" t="b">
        <v>0</v>
      </c>
    </row>
    <row r="52" spans="1:7" ht="15">
      <c r="A52" s="91" t="s">
        <v>671</v>
      </c>
      <c r="B52" s="91">
        <v>2</v>
      </c>
      <c r="C52" s="133">
        <v>0.006568331630489701</v>
      </c>
      <c r="D52" s="91" t="s">
        <v>705</v>
      </c>
      <c r="E52" s="91" t="b">
        <v>0</v>
      </c>
      <c r="F52" s="91" t="b">
        <v>0</v>
      </c>
      <c r="G52" s="91" t="b">
        <v>0</v>
      </c>
    </row>
    <row r="53" spans="1:7" ht="15">
      <c r="A53" s="91" t="s">
        <v>672</v>
      </c>
      <c r="B53" s="91">
        <v>2</v>
      </c>
      <c r="C53" s="133">
        <v>0.006568331630489701</v>
      </c>
      <c r="D53" s="91" t="s">
        <v>705</v>
      </c>
      <c r="E53" s="91" t="b">
        <v>0</v>
      </c>
      <c r="F53" s="91" t="b">
        <v>0</v>
      </c>
      <c r="G53" s="91" t="b">
        <v>0</v>
      </c>
    </row>
    <row r="54" spans="1:7" ht="15">
      <c r="A54" s="91" t="s">
        <v>673</v>
      </c>
      <c r="B54" s="91">
        <v>2</v>
      </c>
      <c r="C54" s="133">
        <v>0.006568331630489701</v>
      </c>
      <c r="D54" s="91" t="s">
        <v>705</v>
      </c>
      <c r="E54" s="91" t="b">
        <v>0</v>
      </c>
      <c r="F54" s="91" t="b">
        <v>0</v>
      </c>
      <c r="G54" s="91" t="b">
        <v>0</v>
      </c>
    </row>
    <row r="55" spans="1:7" ht="15">
      <c r="A55" s="91" t="s">
        <v>674</v>
      </c>
      <c r="B55" s="91">
        <v>2</v>
      </c>
      <c r="C55" s="133">
        <v>0.006568331630489701</v>
      </c>
      <c r="D55" s="91" t="s">
        <v>705</v>
      </c>
      <c r="E55" s="91" t="b">
        <v>0</v>
      </c>
      <c r="F55" s="91" t="b">
        <v>0</v>
      </c>
      <c r="G55" s="91" t="b">
        <v>0</v>
      </c>
    </row>
    <row r="56" spans="1:7" ht="15">
      <c r="A56" s="91" t="s">
        <v>675</v>
      </c>
      <c r="B56" s="91">
        <v>2</v>
      </c>
      <c r="C56" s="133">
        <v>0.006568331630489701</v>
      </c>
      <c r="D56" s="91" t="s">
        <v>705</v>
      </c>
      <c r="E56" s="91" t="b">
        <v>0</v>
      </c>
      <c r="F56" s="91" t="b">
        <v>0</v>
      </c>
      <c r="G56" s="91" t="b">
        <v>0</v>
      </c>
    </row>
    <row r="57" spans="1:7" ht="15">
      <c r="A57" s="91" t="s">
        <v>676</v>
      </c>
      <c r="B57" s="91">
        <v>2</v>
      </c>
      <c r="C57" s="133">
        <v>0.006568331630489701</v>
      </c>
      <c r="D57" s="91" t="s">
        <v>705</v>
      </c>
      <c r="E57" s="91" t="b">
        <v>0</v>
      </c>
      <c r="F57" s="91" t="b">
        <v>0</v>
      </c>
      <c r="G57" s="91" t="b">
        <v>0</v>
      </c>
    </row>
    <row r="58" spans="1:7" ht="15">
      <c r="A58" s="91" t="s">
        <v>677</v>
      </c>
      <c r="B58" s="91">
        <v>2</v>
      </c>
      <c r="C58" s="133">
        <v>0.006568331630489701</v>
      </c>
      <c r="D58" s="91" t="s">
        <v>705</v>
      </c>
      <c r="E58" s="91" t="b">
        <v>0</v>
      </c>
      <c r="F58" s="91" t="b">
        <v>0</v>
      </c>
      <c r="G58" s="91" t="b">
        <v>0</v>
      </c>
    </row>
    <row r="59" spans="1:7" ht="15">
      <c r="A59" s="91" t="s">
        <v>678</v>
      </c>
      <c r="B59" s="91">
        <v>2</v>
      </c>
      <c r="C59" s="133">
        <v>0.006568331630489701</v>
      </c>
      <c r="D59" s="91" t="s">
        <v>705</v>
      </c>
      <c r="E59" s="91" t="b">
        <v>0</v>
      </c>
      <c r="F59" s="91" t="b">
        <v>0</v>
      </c>
      <c r="G59" s="91" t="b">
        <v>0</v>
      </c>
    </row>
    <row r="60" spans="1:7" ht="15">
      <c r="A60" s="91" t="s">
        <v>679</v>
      </c>
      <c r="B60" s="91">
        <v>2</v>
      </c>
      <c r="C60" s="133">
        <v>0.006568331630489701</v>
      </c>
      <c r="D60" s="91" t="s">
        <v>705</v>
      </c>
      <c r="E60" s="91" t="b">
        <v>0</v>
      </c>
      <c r="F60" s="91" t="b">
        <v>0</v>
      </c>
      <c r="G60" s="91" t="b">
        <v>0</v>
      </c>
    </row>
    <row r="61" spans="1:7" ht="15">
      <c r="A61" s="91" t="s">
        <v>680</v>
      </c>
      <c r="B61" s="91">
        <v>2</v>
      </c>
      <c r="C61" s="133">
        <v>0.006568331630489701</v>
      </c>
      <c r="D61" s="91" t="s">
        <v>705</v>
      </c>
      <c r="E61" s="91" t="b">
        <v>0</v>
      </c>
      <c r="F61" s="91" t="b">
        <v>0</v>
      </c>
      <c r="G61" s="91" t="b">
        <v>0</v>
      </c>
    </row>
    <row r="62" spans="1:7" ht="15">
      <c r="A62" s="91" t="s">
        <v>681</v>
      </c>
      <c r="B62" s="91">
        <v>2</v>
      </c>
      <c r="C62" s="133">
        <v>0.006568331630489701</v>
      </c>
      <c r="D62" s="91" t="s">
        <v>705</v>
      </c>
      <c r="E62" s="91" t="b">
        <v>1</v>
      </c>
      <c r="F62" s="91" t="b">
        <v>0</v>
      </c>
      <c r="G62" s="91" t="b">
        <v>0</v>
      </c>
    </row>
    <row r="63" spans="1:7" ht="15">
      <c r="A63" s="91" t="s">
        <v>682</v>
      </c>
      <c r="B63" s="91">
        <v>2</v>
      </c>
      <c r="C63" s="133">
        <v>0.006568331630489701</v>
      </c>
      <c r="D63" s="91" t="s">
        <v>705</v>
      </c>
      <c r="E63" s="91" t="b">
        <v>0</v>
      </c>
      <c r="F63" s="91" t="b">
        <v>0</v>
      </c>
      <c r="G63" s="91" t="b">
        <v>0</v>
      </c>
    </row>
    <row r="64" spans="1:7" ht="15">
      <c r="A64" s="91" t="s">
        <v>683</v>
      </c>
      <c r="B64" s="91">
        <v>2</v>
      </c>
      <c r="C64" s="133">
        <v>0.006568331630489701</v>
      </c>
      <c r="D64" s="91" t="s">
        <v>705</v>
      </c>
      <c r="E64" s="91" t="b">
        <v>0</v>
      </c>
      <c r="F64" s="91" t="b">
        <v>0</v>
      </c>
      <c r="G64" s="91" t="b">
        <v>0</v>
      </c>
    </row>
    <row r="65" spans="1:7" ht="15">
      <c r="A65" s="91" t="s">
        <v>684</v>
      </c>
      <c r="B65" s="91">
        <v>2</v>
      </c>
      <c r="C65" s="133">
        <v>0.006568331630489701</v>
      </c>
      <c r="D65" s="91" t="s">
        <v>705</v>
      </c>
      <c r="E65" s="91" t="b">
        <v>0</v>
      </c>
      <c r="F65" s="91" t="b">
        <v>0</v>
      </c>
      <c r="G65" s="91" t="b">
        <v>0</v>
      </c>
    </row>
    <row r="66" spans="1:7" ht="15">
      <c r="A66" s="91" t="s">
        <v>685</v>
      </c>
      <c r="B66" s="91">
        <v>2</v>
      </c>
      <c r="C66" s="133">
        <v>0.006568331630489701</v>
      </c>
      <c r="D66" s="91" t="s">
        <v>705</v>
      </c>
      <c r="E66" s="91" t="b">
        <v>0</v>
      </c>
      <c r="F66" s="91" t="b">
        <v>0</v>
      </c>
      <c r="G66" s="91" t="b">
        <v>0</v>
      </c>
    </row>
    <row r="67" spans="1:7" ht="15">
      <c r="A67" s="91" t="s">
        <v>686</v>
      </c>
      <c r="B67" s="91">
        <v>2</v>
      </c>
      <c r="C67" s="133">
        <v>0.006568331630489701</v>
      </c>
      <c r="D67" s="91" t="s">
        <v>705</v>
      </c>
      <c r="E67" s="91" t="b">
        <v>0</v>
      </c>
      <c r="F67" s="91" t="b">
        <v>0</v>
      </c>
      <c r="G67" s="91" t="b">
        <v>0</v>
      </c>
    </row>
    <row r="68" spans="1:7" ht="15">
      <c r="A68" s="91" t="s">
        <v>540</v>
      </c>
      <c r="B68" s="91">
        <v>2</v>
      </c>
      <c r="C68" s="133">
        <v>0.008695752094546105</v>
      </c>
      <c r="D68" s="91" t="s">
        <v>705</v>
      </c>
      <c r="E68" s="91" t="b">
        <v>0</v>
      </c>
      <c r="F68" s="91" t="b">
        <v>0</v>
      </c>
      <c r="G68" s="91" t="b">
        <v>0</v>
      </c>
    </row>
    <row r="69" spans="1:7" ht="15">
      <c r="A69" s="91" t="s">
        <v>687</v>
      </c>
      <c r="B69" s="91">
        <v>2</v>
      </c>
      <c r="C69" s="133">
        <v>0.006568331630489701</v>
      </c>
      <c r="D69" s="91" t="s">
        <v>705</v>
      </c>
      <c r="E69" s="91" t="b">
        <v>0</v>
      </c>
      <c r="F69" s="91" t="b">
        <v>0</v>
      </c>
      <c r="G69" s="91" t="b">
        <v>0</v>
      </c>
    </row>
    <row r="70" spans="1:7" ht="15">
      <c r="A70" s="91" t="s">
        <v>688</v>
      </c>
      <c r="B70" s="91">
        <v>2</v>
      </c>
      <c r="C70" s="133">
        <v>0.006568331630489701</v>
      </c>
      <c r="D70" s="91" t="s">
        <v>705</v>
      </c>
      <c r="E70" s="91" t="b">
        <v>0</v>
      </c>
      <c r="F70" s="91" t="b">
        <v>0</v>
      </c>
      <c r="G70" s="91" t="b">
        <v>0</v>
      </c>
    </row>
    <row r="71" spans="1:7" ht="15">
      <c r="A71" s="91" t="s">
        <v>689</v>
      </c>
      <c r="B71" s="91">
        <v>2</v>
      </c>
      <c r="C71" s="133">
        <v>0.006568331630489701</v>
      </c>
      <c r="D71" s="91" t="s">
        <v>705</v>
      </c>
      <c r="E71" s="91" t="b">
        <v>0</v>
      </c>
      <c r="F71" s="91" t="b">
        <v>0</v>
      </c>
      <c r="G71" s="91" t="b">
        <v>0</v>
      </c>
    </row>
    <row r="72" spans="1:7" ht="15">
      <c r="A72" s="91" t="s">
        <v>690</v>
      </c>
      <c r="B72" s="91">
        <v>2</v>
      </c>
      <c r="C72" s="133">
        <v>0.006568331630489701</v>
      </c>
      <c r="D72" s="91" t="s">
        <v>705</v>
      </c>
      <c r="E72" s="91" t="b">
        <v>0</v>
      </c>
      <c r="F72" s="91" t="b">
        <v>0</v>
      </c>
      <c r="G72" s="91" t="b">
        <v>0</v>
      </c>
    </row>
    <row r="73" spans="1:7" ht="15">
      <c r="A73" s="91" t="s">
        <v>691</v>
      </c>
      <c r="B73" s="91">
        <v>2</v>
      </c>
      <c r="C73" s="133">
        <v>0.006568331630489701</v>
      </c>
      <c r="D73" s="91" t="s">
        <v>705</v>
      </c>
      <c r="E73" s="91" t="b">
        <v>0</v>
      </c>
      <c r="F73" s="91" t="b">
        <v>0</v>
      </c>
      <c r="G73" s="91" t="b">
        <v>0</v>
      </c>
    </row>
    <row r="74" spans="1:7" ht="15">
      <c r="A74" s="91" t="s">
        <v>692</v>
      </c>
      <c r="B74" s="91">
        <v>2</v>
      </c>
      <c r="C74" s="133">
        <v>0.006568331630489701</v>
      </c>
      <c r="D74" s="91" t="s">
        <v>705</v>
      </c>
      <c r="E74" s="91" t="b">
        <v>0</v>
      </c>
      <c r="F74" s="91" t="b">
        <v>0</v>
      </c>
      <c r="G74" s="91" t="b">
        <v>0</v>
      </c>
    </row>
    <row r="75" spans="1:7" ht="15">
      <c r="A75" s="91" t="s">
        <v>693</v>
      </c>
      <c r="B75" s="91">
        <v>2</v>
      </c>
      <c r="C75" s="133">
        <v>0.006568331630489701</v>
      </c>
      <c r="D75" s="91" t="s">
        <v>705</v>
      </c>
      <c r="E75" s="91" t="b">
        <v>0</v>
      </c>
      <c r="F75" s="91" t="b">
        <v>0</v>
      </c>
      <c r="G75" s="91" t="b">
        <v>0</v>
      </c>
    </row>
    <row r="76" spans="1:7" ht="15">
      <c r="A76" s="91" t="s">
        <v>694</v>
      </c>
      <c r="B76" s="91">
        <v>2</v>
      </c>
      <c r="C76" s="133">
        <v>0.006568331630489701</v>
      </c>
      <c r="D76" s="91" t="s">
        <v>705</v>
      </c>
      <c r="E76" s="91" t="b">
        <v>0</v>
      </c>
      <c r="F76" s="91" t="b">
        <v>0</v>
      </c>
      <c r="G76" s="91" t="b">
        <v>0</v>
      </c>
    </row>
    <row r="77" spans="1:7" ht="15">
      <c r="A77" s="91" t="s">
        <v>695</v>
      </c>
      <c r="B77" s="91">
        <v>2</v>
      </c>
      <c r="C77" s="133">
        <v>0.006568331630489701</v>
      </c>
      <c r="D77" s="91" t="s">
        <v>705</v>
      </c>
      <c r="E77" s="91" t="b">
        <v>0</v>
      </c>
      <c r="F77" s="91" t="b">
        <v>0</v>
      </c>
      <c r="G77" s="91" t="b">
        <v>0</v>
      </c>
    </row>
    <row r="78" spans="1:7" ht="15">
      <c r="A78" s="91" t="s">
        <v>696</v>
      </c>
      <c r="B78" s="91">
        <v>2</v>
      </c>
      <c r="C78" s="133">
        <v>0.006568331630489701</v>
      </c>
      <c r="D78" s="91" t="s">
        <v>705</v>
      </c>
      <c r="E78" s="91" t="b">
        <v>0</v>
      </c>
      <c r="F78" s="91" t="b">
        <v>0</v>
      </c>
      <c r="G78" s="91" t="b">
        <v>0</v>
      </c>
    </row>
    <row r="79" spans="1:7" ht="15">
      <c r="A79" s="91" t="s">
        <v>697</v>
      </c>
      <c r="B79" s="91">
        <v>2</v>
      </c>
      <c r="C79" s="133">
        <v>0.006568331630489701</v>
      </c>
      <c r="D79" s="91" t="s">
        <v>705</v>
      </c>
      <c r="E79" s="91" t="b">
        <v>0</v>
      </c>
      <c r="F79" s="91" t="b">
        <v>0</v>
      </c>
      <c r="G79" s="91" t="b">
        <v>0</v>
      </c>
    </row>
    <row r="80" spans="1:7" ht="15">
      <c r="A80" s="91" t="s">
        <v>698</v>
      </c>
      <c r="B80" s="91">
        <v>2</v>
      </c>
      <c r="C80" s="133">
        <v>0.006568331630489701</v>
      </c>
      <c r="D80" s="91" t="s">
        <v>705</v>
      </c>
      <c r="E80" s="91" t="b">
        <v>0</v>
      </c>
      <c r="F80" s="91" t="b">
        <v>0</v>
      </c>
      <c r="G80" s="91" t="b">
        <v>0</v>
      </c>
    </row>
    <row r="81" spans="1:7" ht="15">
      <c r="A81" s="91" t="s">
        <v>699</v>
      </c>
      <c r="B81" s="91">
        <v>2</v>
      </c>
      <c r="C81" s="133">
        <v>0.006568331630489701</v>
      </c>
      <c r="D81" s="91" t="s">
        <v>705</v>
      </c>
      <c r="E81" s="91" t="b">
        <v>0</v>
      </c>
      <c r="F81" s="91" t="b">
        <v>0</v>
      </c>
      <c r="G81" s="91" t="b">
        <v>0</v>
      </c>
    </row>
    <row r="82" spans="1:7" ht="15">
      <c r="A82" s="91" t="s">
        <v>700</v>
      </c>
      <c r="B82" s="91">
        <v>2</v>
      </c>
      <c r="C82" s="133">
        <v>0.006568331630489701</v>
      </c>
      <c r="D82" s="91" t="s">
        <v>705</v>
      </c>
      <c r="E82" s="91" t="b">
        <v>0</v>
      </c>
      <c r="F82" s="91" t="b">
        <v>0</v>
      </c>
      <c r="G82" s="91" t="b">
        <v>0</v>
      </c>
    </row>
    <row r="83" spans="1:7" ht="15">
      <c r="A83" s="91" t="s">
        <v>701</v>
      </c>
      <c r="B83" s="91">
        <v>2</v>
      </c>
      <c r="C83" s="133">
        <v>0.006568331630489701</v>
      </c>
      <c r="D83" s="91" t="s">
        <v>705</v>
      </c>
      <c r="E83" s="91" t="b">
        <v>0</v>
      </c>
      <c r="F83" s="91" t="b">
        <v>0</v>
      </c>
      <c r="G83" s="91" t="b">
        <v>0</v>
      </c>
    </row>
    <row r="84" spans="1:7" ht="15">
      <c r="A84" s="91" t="s">
        <v>702</v>
      </c>
      <c r="B84" s="91">
        <v>2</v>
      </c>
      <c r="C84" s="133">
        <v>0.006568331630489701</v>
      </c>
      <c r="D84" s="91" t="s">
        <v>705</v>
      </c>
      <c r="E84" s="91" t="b">
        <v>0</v>
      </c>
      <c r="F84" s="91" t="b">
        <v>0</v>
      </c>
      <c r="G84" s="91" t="b">
        <v>0</v>
      </c>
    </row>
    <row r="85" spans="1:7" ht="15">
      <c r="A85" s="91" t="s">
        <v>526</v>
      </c>
      <c r="B85" s="91">
        <v>5</v>
      </c>
      <c r="C85" s="133">
        <v>0.018814374728998825</v>
      </c>
      <c r="D85" s="91" t="s">
        <v>461</v>
      </c>
      <c r="E85" s="91" t="b">
        <v>0</v>
      </c>
      <c r="F85" s="91" t="b">
        <v>0</v>
      </c>
      <c r="G85" s="91" t="b">
        <v>0</v>
      </c>
    </row>
    <row r="86" spans="1:7" ht="15">
      <c r="A86" s="91" t="s">
        <v>523</v>
      </c>
      <c r="B86" s="91">
        <v>4</v>
      </c>
      <c r="C86" s="133">
        <v>0.01505149978319906</v>
      </c>
      <c r="D86" s="91" t="s">
        <v>461</v>
      </c>
      <c r="E86" s="91" t="b">
        <v>0</v>
      </c>
      <c r="F86" s="91" t="b">
        <v>0</v>
      </c>
      <c r="G86" s="91" t="b">
        <v>0</v>
      </c>
    </row>
    <row r="87" spans="1:7" ht="15">
      <c r="A87" s="91" t="s">
        <v>219</v>
      </c>
      <c r="B87" s="91">
        <v>3</v>
      </c>
      <c r="C87" s="133">
        <v>0.00798691373010527</v>
      </c>
      <c r="D87" s="91" t="s">
        <v>461</v>
      </c>
      <c r="E87" s="91" t="b">
        <v>0</v>
      </c>
      <c r="F87" s="91" t="b">
        <v>0</v>
      </c>
      <c r="G87" s="91" t="b">
        <v>0</v>
      </c>
    </row>
    <row r="88" spans="1:7" ht="15">
      <c r="A88" s="91" t="s">
        <v>528</v>
      </c>
      <c r="B88" s="91">
        <v>3</v>
      </c>
      <c r="C88" s="133">
        <v>0.00798691373010527</v>
      </c>
      <c r="D88" s="91" t="s">
        <v>461</v>
      </c>
      <c r="E88" s="91" t="b">
        <v>0</v>
      </c>
      <c r="F88" s="91" t="b">
        <v>0</v>
      </c>
      <c r="G88" s="91" t="b">
        <v>0</v>
      </c>
    </row>
    <row r="89" spans="1:7" ht="15">
      <c r="A89" s="91" t="s">
        <v>529</v>
      </c>
      <c r="B89" s="91">
        <v>3</v>
      </c>
      <c r="C89" s="133">
        <v>0.00798691373010527</v>
      </c>
      <c r="D89" s="91" t="s">
        <v>461</v>
      </c>
      <c r="E89" s="91" t="b">
        <v>0</v>
      </c>
      <c r="F89" s="91" t="b">
        <v>0</v>
      </c>
      <c r="G89" s="91" t="b">
        <v>0</v>
      </c>
    </row>
    <row r="90" spans="1:7" ht="15">
      <c r="A90" s="91" t="s">
        <v>530</v>
      </c>
      <c r="B90" s="91">
        <v>3</v>
      </c>
      <c r="C90" s="133">
        <v>0.00798691373010527</v>
      </c>
      <c r="D90" s="91" t="s">
        <v>461</v>
      </c>
      <c r="E90" s="91" t="b">
        <v>0</v>
      </c>
      <c r="F90" s="91" t="b">
        <v>0</v>
      </c>
      <c r="G90" s="91" t="b">
        <v>0</v>
      </c>
    </row>
    <row r="91" spans="1:7" ht="15">
      <c r="A91" s="91" t="s">
        <v>531</v>
      </c>
      <c r="B91" s="91">
        <v>3</v>
      </c>
      <c r="C91" s="133">
        <v>0.011288624837399295</v>
      </c>
      <c r="D91" s="91" t="s">
        <v>461</v>
      </c>
      <c r="E91" s="91" t="b">
        <v>0</v>
      </c>
      <c r="F91" s="91" t="b">
        <v>0</v>
      </c>
      <c r="G91" s="91" t="b">
        <v>0</v>
      </c>
    </row>
    <row r="92" spans="1:7" ht="15">
      <c r="A92" s="91" t="s">
        <v>532</v>
      </c>
      <c r="B92" s="91">
        <v>3</v>
      </c>
      <c r="C92" s="133">
        <v>0.011288624837399295</v>
      </c>
      <c r="D92" s="91" t="s">
        <v>461</v>
      </c>
      <c r="E92" s="91" t="b">
        <v>0</v>
      </c>
      <c r="F92" s="91" t="b">
        <v>0</v>
      </c>
      <c r="G92" s="91" t="b">
        <v>0</v>
      </c>
    </row>
    <row r="93" spans="1:7" ht="15">
      <c r="A93" s="91" t="s">
        <v>533</v>
      </c>
      <c r="B93" s="91">
        <v>2</v>
      </c>
      <c r="C93" s="133">
        <v>0.00752574989159953</v>
      </c>
      <c r="D93" s="91" t="s">
        <v>461</v>
      </c>
      <c r="E93" s="91" t="b">
        <v>0</v>
      </c>
      <c r="F93" s="91" t="b">
        <v>0</v>
      </c>
      <c r="G93" s="91" t="b">
        <v>0</v>
      </c>
    </row>
    <row r="94" spans="1:7" ht="15">
      <c r="A94" s="91" t="s">
        <v>534</v>
      </c>
      <c r="B94" s="91">
        <v>2</v>
      </c>
      <c r="C94" s="133">
        <v>0.00752574989159953</v>
      </c>
      <c r="D94" s="91" t="s">
        <v>461</v>
      </c>
      <c r="E94" s="91" t="b">
        <v>0</v>
      </c>
      <c r="F94" s="91" t="b">
        <v>0</v>
      </c>
      <c r="G94" s="91" t="b">
        <v>0</v>
      </c>
    </row>
    <row r="95" spans="1:7" ht="15">
      <c r="A95" s="91" t="s">
        <v>657</v>
      </c>
      <c r="B95" s="91">
        <v>2</v>
      </c>
      <c r="C95" s="133">
        <v>0.00752574989159953</v>
      </c>
      <c r="D95" s="91" t="s">
        <v>461</v>
      </c>
      <c r="E95" s="91" t="b">
        <v>0</v>
      </c>
      <c r="F95" s="91" t="b">
        <v>0</v>
      </c>
      <c r="G95" s="91" t="b">
        <v>0</v>
      </c>
    </row>
    <row r="96" spans="1:7" ht="15">
      <c r="A96" s="91" t="s">
        <v>658</v>
      </c>
      <c r="B96" s="91">
        <v>2</v>
      </c>
      <c r="C96" s="133">
        <v>0.00752574989159953</v>
      </c>
      <c r="D96" s="91" t="s">
        <v>461</v>
      </c>
      <c r="E96" s="91" t="b">
        <v>0</v>
      </c>
      <c r="F96" s="91" t="b">
        <v>0</v>
      </c>
      <c r="G96" s="91" t="b">
        <v>0</v>
      </c>
    </row>
    <row r="97" spans="1:7" ht="15">
      <c r="A97" s="91" t="s">
        <v>659</v>
      </c>
      <c r="B97" s="91">
        <v>2</v>
      </c>
      <c r="C97" s="133">
        <v>0.00752574989159953</v>
      </c>
      <c r="D97" s="91" t="s">
        <v>461</v>
      </c>
      <c r="E97" s="91" t="b">
        <v>0</v>
      </c>
      <c r="F97" s="91" t="b">
        <v>0</v>
      </c>
      <c r="G97" s="91" t="b">
        <v>0</v>
      </c>
    </row>
    <row r="98" spans="1:7" ht="15">
      <c r="A98" s="91" t="s">
        <v>660</v>
      </c>
      <c r="B98" s="91">
        <v>2</v>
      </c>
      <c r="C98" s="133">
        <v>0.00752574989159953</v>
      </c>
      <c r="D98" s="91" t="s">
        <v>461</v>
      </c>
      <c r="E98" s="91" t="b">
        <v>0</v>
      </c>
      <c r="F98" s="91" t="b">
        <v>0</v>
      </c>
      <c r="G98" s="91" t="b">
        <v>0</v>
      </c>
    </row>
    <row r="99" spans="1:7" ht="15">
      <c r="A99" s="91" t="s">
        <v>661</v>
      </c>
      <c r="B99" s="91">
        <v>2</v>
      </c>
      <c r="C99" s="133">
        <v>0.00752574989159953</v>
      </c>
      <c r="D99" s="91" t="s">
        <v>461</v>
      </c>
      <c r="E99" s="91" t="b">
        <v>0</v>
      </c>
      <c r="F99" s="91" t="b">
        <v>0</v>
      </c>
      <c r="G99" s="91" t="b">
        <v>0</v>
      </c>
    </row>
    <row r="100" spans="1:7" ht="15">
      <c r="A100" s="91" t="s">
        <v>662</v>
      </c>
      <c r="B100" s="91">
        <v>2</v>
      </c>
      <c r="C100" s="133">
        <v>0.00752574989159953</v>
      </c>
      <c r="D100" s="91" t="s">
        <v>461</v>
      </c>
      <c r="E100" s="91" t="b">
        <v>0</v>
      </c>
      <c r="F100" s="91" t="b">
        <v>0</v>
      </c>
      <c r="G100" s="91" t="b">
        <v>0</v>
      </c>
    </row>
    <row r="101" spans="1:7" ht="15">
      <c r="A101" s="91" t="s">
        <v>663</v>
      </c>
      <c r="B101" s="91">
        <v>2</v>
      </c>
      <c r="C101" s="133">
        <v>0.00752574989159953</v>
      </c>
      <c r="D101" s="91" t="s">
        <v>461</v>
      </c>
      <c r="E101" s="91" t="b">
        <v>0</v>
      </c>
      <c r="F101" s="91" t="b">
        <v>0</v>
      </c>
      <c r="G101" s="91" t="b">
        <v>0</v>
      </c>
    </row>
    <row r="102" spans="1:7" ht="15">
      <c r="A102" s="91" t="s">
        <v>664</v>
      </c>
      <c r="B102" s="91">
        <v>2</v>
      </c>
      <c r="C102" s="133">
        <v>0.00752574989159953</v>
      </c>
      <c r="D102" s="91" t="s">
        <v>461</v>
      </c>
      <c r="E102" s="91" t="b">
        <v>0</v>
      </c>
      <c r="F102" s="91" t="b">
        <v>0</v>
      </c>
      <c r="G102" s="91" t="b">
        <v>0</v>
      </c>
    </row>
    <row r="103" spans="1:7" ht="15">
      <c r="A103" s="91" t="s">
        <v>665</v>
      </c>
      <c r="B103" s="91">
        <v>2</v>
      </c>
      <c r="C103" s="133">
        <v>0.00752574989159953</v>
      </c>
      <c r="D103" s="91" t="s">
        <v>461</v>
      </c>
      <c r="E103" s="91" t="b">
        <v>1</v>
      </c>
      <c r="F103" s="91" t="b">
        <v>0</v>
      </c>
      <c r="G103" s="91" t="b">
        <v>0</v>
      </c>
    </row>
    <row r="104" spans="1:7" ht="15">
      <c r="A104" s="91" t="s">
        <v>650</v>
      </c>
      <c r="B104" s="91">
        <v>2</v>
      </c>
      <c r="C104" s="133">
        <v>0.00752574989159953</v>
      </c>
      <c r="D104" s="91" t="s">
        <v>461</v>
      </c>
      <c r="E104" s="91" t="b">
        <v>0</v>
      </c>
      <c r="F104" s="91" t="b">
        <v>0</v>
      </c>
      <c r="G104" s="91" t="b">
        <v>0</v>
      </c>
    </row>
    <row r="105" spans="1:7" ht="15">
      <c r="A105" s="91" t="s">
        <v>651</v>
      </c>
      <c r="B105" s="91">
        <v>2</v>
      </c>
      <c r="C105" s="133">
        <v>0.00752574989159953</v>
      </c>
      <c r="D105" s="91" t="s">
        <v>461</v>
      </c>
      <c r="E105" s="91" t="b">
        <v>1</v>
      </c>
      <c r="F105" s="91" t="b">
        <v>0</v>
      </c>
      <c r="G105" s="91" t="b">
        <v>0</v>
      </c>
    </row>
    <row r="106" spans="1:7" ht="15">
      <c r="A106" s="91" t="s">
        <v>694</v>
      </c>
      <c r="B106" s="91">
        <v>2</v>
      </c>
      <c r="C106" s="133">
        <v>0.00752574989159953</v>
      </c>
      <c r="D106" s="91" t="s">
        <v>461</v>
      </c>
      <c r="E106" s="91" t="b">
        <v>0</v>
      </c>
      <c r="F106" s="91" t="b">
        <v>0</v>
      </c>
      <c r="G106" s="91" t="b">
        <v>0</v>
      </c>
    </row>
    <row r="107" spans="1:7" ht="15">
      <c r="A107" s="91" t="s">
        <v>695</v>
      </c>
      <c r="B107" s="91">
        <v>2</v>
      </c>
      <c r="C107" s="133">
        <v>0.00752574989159953</v>
      </c>
      <c r="D107" s="91" t="s">
        <v>461</v>
      </c>
      <c r="E107" s="91" t="b">
        <v>0</v>
      </c>
      <c r="F107" s="91" t="b">
        <v>0</v>
      </c>
      <c r="G107" s="91" t="b">
        <v>0</v>
      </c>
    </row>
    <row r="108" spans="1:7" ht="15">
      <c r="A108" s="91" t="s">
        <v>696</v>
      </c>
      <c r="B108" s="91">
        <v>2</v>
      </c>
      <c r="C108" s="133">
        <v>0.00752574989159953</v>
      </c>
      <c r="D108" s="91" t="s">
        <v>461</v>
      </c>
      <c r="E108" s="91" t="b">
        <v>0</v>
      </c>
      <c r="F108" s="91" t="b">
        <v>0</v>
      </c>
      <c r="G108" s="91" t="b">
        <v>0</v>
      </c>
    </row>
    <row r="109" spans="1:7" ht="15">
      <c r="A109" s="91" t="s">
        <v>697</v>
      </c>
      <c r="B109" s="91">
        <v>2</v>
      </c>
      <c r="C109" s="133">
        <v>0.00752574989159953</v>
      </c>
      <c r="D109" s="91" t="s">
        <v>461</v>
      </c>
      <c r="E109" s="91" t="b">
        <v>0</v>
      </c>
      <c r="F109" s="91" t="b">
        <v>0</v>
      </c>
      <c r="G109" s="91" t="b">
        <v>0</v>
      </c>
    </row>
    <row r="110" spans="1:7" ht="15">
      <c r="A110" s="91" t="s">
        <v>698</v>
      </c>
      <c r="B110" s="91">
        <v>2</v>
      </c>
      <c r="C110" s="133">
        <v>0.00752574989159953</v>
      </c>
      <c r="D110" s="91" t="s">
        <v>461</v>
      </c>
      <c r="E110" s="91" t="b">
        <v>0</v>
      </c>
      <c r="F110" s="91" t="b">
        <v>0</v>
      </c>
      <c r="G110" s="91" t="b">
        <v>0</v>
      </c>
    </row>
    <row r="111" spans="1:7" ht="15">
      <c r="A111" s="91" t="s">
        <v>699</v>
      </c>
      <c r="B111" s="91">
        <v>2</v>
      </c>
      <c r="C111" s="133">
        <v>0.00752574989159953</v>
      </c>
      <c r="D111" s="91" t="s">
        <v>461</v>
      </c>
      <c r="E111" s="91" t="b">
        <v>0</v>
      </c>
      <c r="F111" s="91" t="b">
        <v>0</v>
      </c>
      <c r="G111" s="91" t="b">
        <v>0</v>
      </c>
    </row>
    <row r="112" spans="1:7" ht="15">
      <c r="A112" s="91" t="s">
        <v>700</v>
      </c>
      <c r="B112" s="91">
        <v>2</v>
      </c>
      <c r="C112" s="133">
        <v>0.00752574989159953</v>
      </c>
      <c r="D112" s="91" t="s">
        <v>461</v>
      </c>
      <c r="E112" s="91" t="b">
        <v>0</v>
      </c>
      <c r="F112" s="91" t="b">
        <v>0</v>
      </c>
      <c r="G112" s="91" t="b">
        <v>0</v>
      </c>
    </row>
    <row r="113" spans="1:7" ht="15">
      <c r="A113" s="91" t="s">
        <v>652</v>
      </c>
      <c r="B113" s="91">
        <v>2</v>
      </c>
      <c r="C113" s="133">
        <v>0.00752574989159953</v>
      </c>
      <c r="D113" s="91" t="s">
        <v>461</v>
      </c>
      <c r="E113" s="91" t="b">
        <v>0</v>
      </c>
      <c r="F113" s="91" t="b">
        <v>0</v>
      </c>
      <c r="G113" s="91" t="b">
        <v>0</v>
      </c>
    </row>
    <row r="114" spans="1:7" ht="15">
      <c r="A114" s="91" t="s">
        <v>701</v>
      </c>
      <c r="B114" s="91">
        <v>2</v>
      </c>
      <c r="C114" s="133">
        <v>0.00752574989159953</v>
      </c>
      <c r="D114" s="91" t="s">
        <v>461</v>
      </c>
      <c r="E114" s="91" t="b">
        <v>0</v>
      </c>
      <c r="F114" s="91" t="b">
        <v>0</v>
      </c>
      <c r="G114" s="91" t="b">
        <v>0</v>
      </c>
    </row>
    <row r="115" spans="1:7" ht="15">
      <c r="A115" s="91" t="s">
        <v>654</v>
      </c>
      <c r="B115" s="91">
        <v>2</v>
      </c>
      <c r="C115" s="133">
        <v>0.00752574989159953</v>
      </c>
      <c r="D115" s="91" t="s">
        <v>461</v>
      </c>
      <c r="E115" s="91" t="b">
        <v>0</v>
      </c>
      <c r="F115" s="91" t="b">
        <v>0</v>
      </c>
      <c r="G115" s="91" t="b">
        <v>0</v>
      </c>
    </row>
    <row r="116" spans="1:7" ht="15">
      <c r="A116" s="91" t="s">
        <v>702</v>
      </c>
      <c r="B116" s="91">
        <v>2</v>
      </c>
      <c r="C116" s="133">
        <v>0.00752574989159953</v>
      </c>
      <c r="D116" s="91" t="s">
        <v>461</v>
      </c>
      <c r="E116" s="91" t="b">
        <v>0</v>
      </c>
      <c r="F116" s="91" t="b">
        <v>0</v>
      </c>
      <c r="G116" s="91" t="b">
        <v>0</v>
      </c>
    </row>
    <row r="117" spans="1:7" ht="15">
      <c r="A117" s="91" t="s">
        <v>655</v>
      </c>
      <c r="B117" s="91">
        <v>2</v>
      </c>
      <c r="C117" s="133">
        <v>0.011288624837399295</v>
      </c>
      <c r="D117" s="91" t="s">
        <v>461</v>
      </c>
      <c r="E117" s="91" t="b">
        <v>0</v>
      </c>
      <c r="F117" s="91" t="b">
        <v>0</v>
      </c>
      <c r="G117" s="91" t="b">
        <v>0</v>
      </c>
    </row>
    <row r="118" spans="1:7" ht="15">
      <c r="A118" s="91" t="s">
        <v>539</v>
      </c>
      <c r="B118" s="91">
        <v>2</v>
      </c>
      <c r="C118" s="133">
        <v>0.00752574989159953</v>
      </c>
      <c r="D118" s="91" t="s">
        <v>461</v>
      </c>
      <c r="E118" s="91" t="b">
        <v>0</v>
      </c>
      <c r="F118" s="91" t="b">
        <v>0</v>
      </c>
      <c r="G118" s="91" t="b">
        <v>0</v>
      </c>
    </row>
    <row r="119" spans="1:7" ht="15">
      <c r="A119" s="91" t="s">
        <v>222</v>
      </c>
      <c r="B119" s="91">
        <v>2</v>
      </c>
      <c r="C119" s="133">
        <v>0.00752574989159953</v>
      </c>
      <c r="D119" s="91" t="s">
        <v>461</v>
      </c>
      <c r="E119" s="91" t="b">
        <v>0</v>
      </c>
      <c r="F119" s="91" t="b">
        <v>0</v>
      </c>
      <c r="G119" s="91" t="b">
        <v>0</v>
      </c>
    </row>
    <row r="120" spans="1:7" ht="15">
      <c r="A120" s="91" t="s">
        <v>536</v>
      </c>
      <c r="B120" s="91">
        <v>2</v>
      </c>
      <c r="C120" s="133">
        <v>0</v>
      </c>
      <c r="D120" s="91" t="s">
        <v>462</v>
      </c>
      <c r="E120" s="91" t="b">
        <v>0</v>
      </c>
      <c r="F120" s="91" t="b">
        <v>0</v>
      </c>
      <c r="G120" s="91" t="b">
        <v>0</v>
      </c>
    </row>
    <row r="121" spans="1:7" ht="15">
      <c r="A121" s="91" t="s">
        <v>219</v>
      </c>
      <c r="B121" s="91">
        <v>4</v>
      </c>
      <c r="C121" s="133">
        <v>0</v>
      </c>
      <c r="D121" s="91" t="s">
        <v>463</v>
      </c>
      <c r="E121" s="91" t="b">
        <v>0</v>
      </c>
      <c r="F121" s="91" t="b">
        <v>0</v>
      </c>
      <c r="G121" s="91" t="b">
        <v>0</v>
      </c>
    </row>
    <row r="122" spans="1:7" ht="15">
      <c r="A122" s="91" t="s">
        <v>538</v>
      </c>
      <c r="B122" s="91">
        <v>3</v>
      </c>
      <c r="C122" s="133">
        <v>0.04104954486327016</v>
      </c>
      <c r="D122" s="91" t="s">
        <v>463</v>
      </c>
      <c r="E122" s="91" t="b">
        <v>0</v>
      </c>
      <c r="F122" s="91" t="b">
        <v>0</v>
      </c>
      <c r="G122" s="91" t="b">
        <v>0</v>
      </c>
    </row>
    <row r="123" spans="1:7" ht="15">
      <c r="A123" s="91" t="s">
        <v>539</v>
      </c>
      <c r="B123" s="91">
        <v>2</v>
      </c>
      <c r="C123" s="133">
        <v>0.013683181621090055</v>
      </c>
      <c r="D123" s="91" t="s">
        <v>463</v>
      </c>
      <c r="E123" s="91" t="b">
        <v>0</v>
      </c>
      <c r="F123" s="91" t="b">
        <v>0</v>
      </c>
      <c r="G123" s="91" t="b">
        <v>0</v>
      </c>
    </row>
    <row r="124" spans="1:7" ht="15">
      <c r="A124" s="91" t="s">
        <v>523</v>
      </c>
      <c r="B124" s="91">
        <v>2</v>
      </c>
      <c r="C124" s="133">
        <v>0.02736636324218011</v>
      </c>
      <c r="D124" s="91" t="s">
        <v>463</v>
      </c>
      <c r="E124" s="91" t="b">
        <v>0</v>
      </c>
      <c r="F124" s="91" t="b">
        <v>0</v>
      </c>
      <c r="G124" s="91" t="b">
        <v>0</v>
      </c>
    </row>
    <row r="125" spans="1:7" ht="15">
      <c r="A125" s="91" t="s">
        <v>540</v>
      </c>
      <c r="B125" s="91">
        <v>2</v>
      </c>
      <c r="C125" s="133">
        <v>0.02736636324218011</v>
      </c>
      <c r="D125" s="91" t="s">
        <v>463</v>
      </c>
      <c r="E125" s="91" t="b">
        <v>0</v>
      </c>
      <c r="F125" s="91" t="b">
        <v>0</v>
      </c>
      <c r="G125" s="91" t="b">
        <v>0</v>
      </c>
    </row>
    <row r="126" spans="1:7" ht="15">
      <c r="A126" s="91" t="s">
        <v>524</v>
      </c>
      <c r="B126" s="91">
        <v>6</v>
      </c>
      <c r="C126" s="133">
        <v>0</v>
      </c>
      <c r="D126" s="91" t="s">
        <v>464</v>
      </c>
      <c r="E126" s="91" t="b">
        <v>0</v>
      </c>
      <c r="F126" s="91" t="b">
        <v>0</v>
      </c>
      <c r="G126" s="91" t="b">
        <v>0</v>
      </c>
    </row>
    <row r="127" spans="1:7" ht="15">
      <c r="A127" s="91" t="s">
        <v>525</v>
      </c>
      <c r="B127" s="91">
        <v>5</v>
      </c>
      <c r="C127" s="133">
        <v>0</v>
      </c>
      <c r="D127" s="91" t="s">
        <v>464</v>
      </c>
      <c r="E127" s="91" t="b">
        <v>0</v>
      </c>
      <c r="F127" s="91" t="b">
        <v>0</v>
      </c>
      <c r="G127" s="91" t="b">
        <v>0</v>
      </c>
    </row>
    <row r="128" spans="1:7" ht="15">
      <c r="A128" s="91" t="s">
        <v>542</v>
      </c>
      <c r="B128" s="91">
        <v>3</v>
      </c>
      <c r="C128" s="133">
        <v>0</v>
      </c>
      <c r="D128" s="91" t="s">
        <v>464</v>
      </c>
      <c r="E128" s="91" t="b">
        <v>0</v>
      </c>
      <c r="F128" s="91" t="b">
        <v>0</v>
      </c>
      <c r="G128" s="91" t="b">
        <v>0</v>
      </c>
    </row>
    <row r="129" spans="1:7" ht="15">
      <c r="A129" s="91" t="s">
        <v>505</v>
      </c>
      <c r="B129" s="91">
        <v>3</v>
      </c>
      <c r="C129" s="133">
        <v>0</v>
      </c>
      <c r="D129" s="91" t="s">
        <v>464</v>
      </c>
      <c r="E129" s="91" t="b">
        <v>0</v>
      </c>
      <c r="F129" s="91" t="b">
        <v>0</v>
      </c>
      <c r="G129" s="91" t="b">
        <v>0</v>
      </c>
    </row>
    <row r="130" spans="1:7" ht="15">
      <c r="A130" s="91" t="s">
        <v>543</v>
      </c>
      <c r="B130" s="91">
        <v>3</v>
      </c>
      <c r="C130" s="133">
        <v>0</v>
      </c>
      <c r="D130" s="91" t="s">
        <v>464</v>
      </c>
      <c r="E130" s="91" t="b">
        <v>1</v>
      </c>
      <c r="F130" s="91" t="b">
        <v>0</v>
      </c>
      <c r="G130" s="91" t="b">
        <v>0</v>
      </c>
    </row>
    <row r="131" spans="1:7" ht="15">
      <c r="A131" s="91" t="s">
        <v>544</v>
      </c>
      <c r="B131" s="91">
        <v>3</v>
      </c>
      <c r="C131" s="133">
        <v>0</v>
      </c>
      <c r="D131" s="91" t="s">
        <v>464</v>
      </c>
      <c r="E131" s="91" t="b">
        <v>0</v>
      </c>
      <c r="F131" s="91" t="b">
        <v>0</v>
      </c>
      <c r="G131" s="91" t="b">
        <v>0</v>
      </c>
    </row>
    <row r="132" spans="1:7" ht="15">
      <c r="A132" s="91" t="s">
        <v>545</v>
      </c>
      <c r="B132" s="91">
        <v>3</v>
      </c>
      <c r="C132" s="133">
        <v>0</v>
      </c>
      <c r="D132" s="91" t="s">
        <v>464</v>
      </c>
      <c r="E132" s="91" t="b">
        <v>0</v>
      </c>
      <c r="F132" s="91" t="b">
        <v>0</v>
      </c>
      <c r="G132" s="91" t="b">
        <v>0</v>
      </c>
    </row>
    <row r="133" spans="1:7" ht="15">
      <c r="A133" s="91" t="s">
        <v>546</v>
      </c>
      <c r="B133" s="91">
        <v>3</v>
      </c>
      <c r="C133" s="133">
        <v>0</v>
      </c>
      <c r="D133" s="91" t="s">
        <v>464</v>
      </c>
      <c r="E133" s="91" t="b">
        <v>0</v>
      </c>
      <c r="F133" s="91" t="b">
        <v>0</v>
      </c>
      <c r="G133" s="91" t="b">
        <v>0</v>
      </c>
    </row>
    <row r="134" spans="1:7" ht="15">
      <c r="A134" s="91" t="s">
        <v>547</v>
      </c>
      <c r="B134" s="91">
        <v>3</v>
      </c>
      <c r="C134" s="133">
        <v>0</v>
      </c>
      <c r="D134" s="91" t="s">
        <v>464</v>
      </c>
      <c r="E134" s="91" t="b">
        <v>0</v>
      </c>
      <c r="F134" s="91" t="b">
        <v>0</v>
      </c>
      <c r="G134" s="91" t="b">
        <v>0</v>
      </c>
    </row>
    <row r="135" spans="1:7" ht="15">
      <c r="A135" s="91" t="s">
        <v>548</v>
      </c>
      <c r="B135" s="91">
        <v>3</v>
      </c>
      <c r="C135" s="133">
        <v>0</v>
      </c>
      <c r="D135" s="91" t="s">
        <v>464</v>
      </c>
      <c r="E135" s="91" t="b">
        <v>0</v>
      </c>
      <c r="F135" s="91" t="b">
        <v>0</v>
      </c>
      <c r="G135" s="91" t="b">
        <v>0</v>
      </c>
    </row>
    <row r="136" spans="1:7" ht="15">
      <c r="A136" s="91" t="s">
        <v>219</v>
      </c>
      <c r="B136" s="91">
        <v>3</v>
      </c>
      <c r="C136" s="133">
        <v>0</v>
      </c>
      <c r="D136" s="91" t="s">
        <v>464</v>
      </c>
      <c r="E136" s="91" t="b">
        <v>0</v>
      </c>
      <c r="F136" s="91" t="b">
        <v>0</v>
      </c>
      <c r="G136" s="91" t="b">
        <v>0</v>
      </c>
    </row>
    <row r="137" spans="1:7" ht="15">
      <c r="A137" s="91" t="s">
        <v>656</v>
      </c>
      <c r="B137" s="91">
        <v>3</v>
      </c>
      <c r="C137" s="133">
        <v>0</v>
      </c>
      <c r="D137" s="91" t="s">
        <v>464</v>
      </c>
      <c r="E137" s="91" t="b">
        <v>0</v>
      </c>
      <c r="F137" s="91" t="b">
        <v>0</v>
      </c>
      <c r="G137" s="91" t="b">
        <v>0</v>
      </c>
    </row>
    <row r="138" spans="1:7" ht="15">
      <c r="A138" s="91" t="s">
        <v>687</v>
      </c>
      <c r="B138" s="91">
        <v>2</v>
      </c>
      <c r="C138" s="133">
        <v>0.006072112381230388</v>
      </c>
      <c r="D138" s="91" t="s">
        <v>464</v>
      </c>
      <c r="E138" s="91" t="b">
        <v>0</v>
      </c>
      <c r="F138" s="91" t="b">
        <v>0</v>
      </c>
      <c r="G138" s="91" t="b">
        <v>0</v>
      </c>
    </row>
    <row r="139" spans="1:7" ht="15">
      <c r="A139" s="91" t="s">
        <v>688</v>
      </c>
      <c r="B139" s="91">
        <v>2</v>
      </c>
      <c r="C139" s="133">
        <v>0.006072112381230388</v>
      </c>
      <c r="D139" s="91" t="s">
        <v>464</v>
      </c>
      <c r="E139" s="91" t="b">
        <v>0</v>
      </c>
      <c r="F139" s="91" t="b">
        <v>0</v>
      </c>
      <c r="G139" s="91" t="b">
        <v>0</v>
      </c>
    </row>
    <row r="140" spans="1:7" ht="15">
      <c r="A140" s="91" t="s">
        <v>689</v>
      </c>
      <c r="B140" s="91">
        <v>2</v>
      </c>
      <c r="C140" s="133">
        <v>0.006072112381230388</v>
      </c>
      <c r="D140" s="91" t="s">
        <v>464</v>
      </c>
      <c r="E140" s="91" t="b">
        <v>0</v>
      </c>
      <c r="F140" s="91" t="b">
        <v>0</v>
      </c>
      <c r="G140" s="91" t="b">
        <v>0</v>
      </c>
    </row>
    <row r="141" spans="1:7" ht="15">
      <c r="A141" s="91" t="s">
        <v>690</v>
      </c>
      <c r="B141" s="91">
        <v>2</v>
      </c>
      <c r="C141" s="133">
        <v>0.006072112381230388</v>
      </c>
      <c r="D141" s="91" t="s">
        <v>464</v>
      </c>
      <c r="E141" s="91" t="b">
        <v>0</v>
      </c>
      <c r="F141" s="91" t="b">
        <v>0</v>
      </c>
      <c r="G141" s="91" t="b">
        <v>0</v>
      </c>
    </row>
    <row r="142" spans="1:7" ht="15">
      <c r="A142" s="91" t="s">
        <v>691</v>
      </c>
      <c r="B142" s="91">
        <v>2</v>
      </c>
      <c r="C142" s="133">
        <v>0.006072112381230388</v>
      </c>
      <c r="D142" s="91" t="s">
        <v>464</v>
      </c>
      <c r="E142" s="91" t="b">
        <v>0</v>
      </c>
      <c r="F142" s="91" t="b">
        <v>0</v>
      </c>
      <c r="G142" s="91" t="b">
        <v>0</v>
      </c>
    </row>
    <row r="143" spans="1:7" ht="15">
      <c r="A143" s="91" t="s">
        <v>692</v>
      </c>
      <c r="B143" s="91">
        <v>2</v>
      </c>
      <c r="C143" s="133">
        <v>0.006072112381230388</v>
      </c>
      <c r="D143" s="91" t="s">
        <v>464</v>
      </c>
      <c r="E143" s="91" t="b">
        <v>0</v>
      </c>
      <c r="F143" s="91" t="b">
        <v>0</v>
      </c>
      <c r="G143" s="91" t="b">
        <v>0</v>
      </c>
    </row>
    <row r="144" spans="1:7" ht="15">
      <c r="A144" s="91" t="s">
        <v>693</v>
      </c>
      <c r="B144" s="91">
        <v>2</v>
      </c>
      <c r="C144" s="133">
        <v>0.006072112381230388</v>
      </c>
      <c r="D144" s="91" t="s">
        <v>464</v>
      </c>
      <c r="E144" s="91" t="b">
        <v>0</v>
      </c>
      <c r="F144" s="91" t="b">
        <v>0</v>
      </c>
      <c r="G14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709</v>
      </c>
      <c r="B1" s="13" t="s">
        <v>710</v>
      </c>
      <c r="C1" s="13" t="s">
        <v>703</v>
      </c>
      <c r="D1" s="13" t="s">
        <v>704</v>
      </c>
      <c r="E1" s="13" t="s">
        <v>711</v>
      </c>
      <c r="F1" s="13" t="s">
        <v>144</v>
      </c>
      <c r="G1" s="13" t="s">
        <v>712</v>
      </c>
      <c r="H1" s="13" t="s">
        <v>713</v>
      </c>
      <c r="I1" s="13" t="s">
        <v>714</v>
      </c>
      <c r="J1" s="13" t="s">
        <v>715</v>
      </c>
      <c r="K1" s="13" t="s">
        <v>716</v>
      </c>
      <c r="L1" s="13" t="s">
        <v>717</v>
      </c>
    </row>
    <row r="2" spans="1:12" ht="15">
      <c r="A2" s="91" t="s">
        <v>523</v>
      </c>
      <c r="B2" s="91" t="s">
        <v>650</v>
      </c>
      <c r="C2" s="91">
        <v>3</v>
      </c>
      <c r="D2" s="133">
        <v>0.007985805653624858</v>
      </c>
      <c r="E2" s="133">
        <v>1.6467303862474234</v>
      </c>
      <c r="F2" s="91" t="s">
        <v>705</v>
      </c>
      <c r="G2" s="91" t="b">
        <v>0</v>
      </c>
      <c r="H2" s="91" t="b">
        <v>0</v>
      </c>
      <c r="I2" s="91" t="b">
        <v>0</v>
      </c>
      <c r="J2" s="91" t="b">
        <v>0</v>
      </c>
      <c r="K2" s="91" t="b">
        <v>0</v>
      </c>
      <c r="L2" s="91" t="b">
        <v>0</v>
      </c>
    </row>
    <row r="3" spans="1:12" ht="15">
      <c r="A3" s="91" t="s">
        <v>523</v>
      </c>
      <c r="B3" s="91" t="s">
        <v>655</v>
      </c>
      <c r="C3" s="91">
        <v>3</v>
      </c>
      <c r="D3" s="133">
        <v>0.009852497445734553</v>
      </c>
      <c r="E3" s="133">
        <v>1.6467303862474234</v>
      </c>
      <c r="F3" s="91" t="s">
        <v>705</v>
      </c>
      <c r="G3" s="91" t="b">
        <v>0</v>
      </c>
      <c r="H3" s="91" t="b">
        <v>0</v>
      </c>
      <c r="I3" s="91" t="b">
        <v>0</v>
      </c>
      <c r="J3" s="91" t="b">
        <v>0</v>
      </c>
      <c r="K3" s="91" t="b">
        <v>0</v>
      </c>
      <c r="L3" s="91" t="b">
        <v>0</v>
      </c>
    </row>
    <row r="4" spans="1:12" ht="15">
      <c r="A4" s="91" t="s">
        <v>542</v>
      </c>
      <c r="B4" s="91" t="s">
        <v>505</v>
      </c>
      <c r="C4" s="91">
        <v>3</v>
      </c>
      <c r="D4" s="133">
        <v>0.007985805653624858</v>
      </c>
      <c r="E4" s="133">
        <v>1.9477603819114047</v>
      </c>
      <c r="F4" s="91" t="s">
        <v>705</v>
      </c>
      <c r="G4" s="91" t="b">
        <v>0</v>
      </c>
      <c r="H4" s="91" t="b">
        <v>0</v>
      </c>
      <c r="I4" s="91" t="b">
        <v>0</v>
      </c>
      <c r="J4" s="91" t="b">
        <v>0</v>
      </c>
      <c r="K4" s="91" t="b">
        <v>0</v>
      </c>
      <c r="L4" s="91" t="b">
        <v>0</v>
      </c>
    </row>
    <row r="5" spans="1:12" ht="15">
      <c r="A5" s="91" t="s">
        <v>505</v>
      </c>
      <c r="B5" s="91" t="s">
        <v>524</v>
      </c>
      <c r="C5" s="91">
        <v>3</v>
      </c>
      <c r="D5" s="133">
        <v>0.007985805653624858</v>
      </c>
      <c r="E5" s="133">
        <v>1.6467303862474234</v>
      </c>
      <c r="F5" s="91" t="s">
        <v>705</v>
      </c>
      <c r="G5" s="91" t="b">
        <v>0</v>
      </c>
      <c r="H5" s="91" t="b">
        <v>0</v>
      </c>
      <c r="I5" s="91" t="b">
        <v>0</v>
      </c>
      <c r="J5" s="91" t="b">
        <v>0</v>
      </c>
      <c r="K5" s="91" t="b">
        <v>0</v>
      </c>
      <c r="L5" s="91" t="b">
        <v>0</v>
      </c>
    </row>
    <row r="6" spans="1:12" ht="15">
      <c r="A6" s="91" t="s">
        <v>524</v>
      </c>
      <c r="B6" s="91" t="s">
        <v>543</v>
      </c>
      <c r="C6" s="91">
        <v>3</v>
      </c>
      <c r="D6" s="133">
        <v>0.007985805653624858</v>
      </c>
      <c r="E6" s="133">
        <v>1.6467303862474234</v>
      </c>
      <c r="F6" s="91" t="s">
        <v>705</v>
      </c>
      <c r="G6" s="91" t="b">
        <v>0</v>
      </c>
      <c r="H6" s="91" t="b">
        <v>0</v>
      </c>
      <c r="I6" s="91" t="b">
        <v>0</v>
      </c>
      <c r="J6" s="91" t="b">
        <v>1</v>
      </c>
      <c r="K6" s="91" t="b">
        <v>0</v>
      </c>
      <c r="L6" s="91" t="b">
        <v>0</v>
      </c>
    </row>
    <row r="7" spans="1:12" ht="15">
      <c r="A7" s="91" t="s">
        <v>543</v>
      </c>
      <c r="B7" s="91" t="s">
        <v>544</v>
      </c>
      <c r="C7" s="91">
        <v>3</v>
      </c>
      <c r="D7" s="133">
        <v>0.007985805653624858</v>
      </c>
      <c r="E7" s="133">
        <v>1.9477603819114047</v>
      </c>
      <c r="F7" s="91" t="s">
        <v>705</v>
      </c>
      <c r="G7" s="91" t="b">
        <v>1</v>
      </c>
      <c r="H7" s="91" t="b">
        <v>0</v>
      </c>
      <c r="I7" s="91" t="b">
        <v>0</v>
      </c>
      <c r="J7" s="91" t="b">
        <v>0</v>
      </c>
      <c r="K7" s="91" t="b">
        <v>0</v>
      </c>
      <c r="L7" s="91" t="b">
        <v>0</v>
      </c>
    </row>
    <row r="8" spans="1:12" ht="15">
      <c r="A8" s="91" t="s">
        <v>544</v>
      </c>
      <c r="B8" s="91" t="s">
        <v>545</v>
      </c>
      <c r="C8" s="91">
        <v>3</v>
      </c>
      <c r="D8" s="133">
        <v>0.007985805653624858</v>
      </c>
      <c r="E8" s="133">
        <v>1.9477603819114047</v>
      </c>
      <c r="F8" s="91" t="s">
        <v>705</v>
      </c>
      <c r="G8" s="91" t="b">
        <v>0</v>
      </c>
      <c r="H8" s="91" t="b">
        <v>0</v>
      </c>
      <c r="I8" s="91" t="b">
        <v>0</v>
      </c>
      <c r="J8" s="91" t="b">
        <v>0</v>
      </c>
      <c r="K8" s="91" t="b">
        <v>0</v>
      </c>
      <c r="L8" s="91" t="b">
        <v>0</v>
      </c>
    </row>
    <row r="9" spans="1:12" ht="15">
      <c r="A9" s="91" t="s">
        <v>545</v>
      </c>
      <c r="B9" s="91" t="s">
        <v>546</v>
      </c>
      <c r="C9" s="91">
        <v>3</v>
      </c>
      <c r="D9" s="133">
        <v>0.007985805653624858</v>
      </c>
      <c r="E9" s="133">
        <v>1.9477603819114047</v>
      </c>
      <c r="F9" s="91" t="s">
        <v>705</v>
      </c>
      <c r="G9" s="91" t="b">
        <v>0</v>
      </c>
      <c r="H9" s="91" t="b">
        <v>0</v>
      </c>
      <c r="I9" s="91" t="b">
        <v>0</v>
      </c>
      <c r="J9" s="91" t="b">
        <v>0</v>
      </c>
      <c r="K9" s="91" t="b">
        <v>0</v>
      </c>
      <c r="L9" s="91" t="b">
        <v>0</v>
      </c>
    </row>
    <row r="10" spans="1:12" ht="15">
      <c r="A10" s="91" t="s">
        <v>546</v>
      </c>
      <c r="B10" s="91" t="s">
        <v>547</v>
      </c>
      <c r="C10" s="91">
        <v>3</v>
      </c>
      <c r="D10" s="133">
        <v>0.007985805653624858</v>
      </c>
      <c r="E10" s="133">
        <v>1.9477603819114047</v>
      </c>
      <c r="F10" s="91" t="s">
        <v>705</v>
      </c>
      <c r="G10" s="91" t="b">
        <v>0</v>
      </c>
      <c r="H10" s="91" t="b">
        <v>0</v>
      </c>
      <c r="I10" s="91" t="b">
        <v>0</v>
      </c>
      <c r="J10" s="91" t="b">
        <v>0</v>
      </c>
      <c r="K10" s="91" t="b">
        <v>0</v>
      </c>
      <c r="L10" s="91" t="b">
        <v>0</v>
      </c>
    </row>
    <row r="11" spans="1:12" ht="15">
      <c r="A11" s="91" t="s">
        <v>547</v>
      </c>
      <c r="B11" s="91" t="s">
        <v>548</v>
      </c>
      <c r="C11" s="91">
        <v>3</v>
      </c>
      <c r="D11" s="133">
        <v>0.007985805653624858</v>
      </c>
      <c r="E11" s="133">
        <v>1.9477603819114047</v>
      </c>
      <c r="F11" s="91" t="s">
        <v>705</v>
      </c>
      <c r="G11" s="91" t="b">
        <v>0</v>
      </c>
      <c r="H11" s="91" t="b">
        <v>0</v>
      </c>
      <c r="I11" s="91" t="b">
        <v>0</v>
      </c>
      <c r="J11" s="91" t="b">
        <v>0</v>
      </c>
      <c r="K11" s="91" t="b">
        <v>0</v>
      </c>
      <c r="L11" s="91" t="b">
        <v>0</v>
      </c>
    </row>
    <row r="12" spans="1:12" ht="15">
      <c r="A12" s="91" t="s">
        <v>548</v>
      </c>
      <c r="B12" s="91" t="s">
        <v>219</v>
      </c>
      <c r="C12" s="91">
        <v>3</v>
      </c>
      <c r="D12" s="133">
        <v>0.007985805653624858</v>
      </c>
      <c r="E12" s="133">
        <v>1.5217916496391235</v>
      </c>
      <c r="F12" s="91" t="s">
        <v>705</v>
      </c>
      <c r="G12" s="91" t="b">
        <v>0</v>
      </c>
      <c r="H12" s="91" t="b">
        <v>0</v>
      </c>
      <c r="I12" s="91" t="b">
        <v>0</v>
      </c>
      <c r="J12" s="91" t="b">
        <v>0</v>
      </c>
      <c r="K12" s="91" t="b">
        <v>0</v>
      </c>
      <c r="L12" s="91" t="b">
        <v>0</v>
      </c>
    </row>
    <row r="13" spans="1:12" ht="15">
      <c r="A13" s="91" t="s">
        <v>219</v>
      </c>
      <c r="B13" s="91" t="s">
        <v>656</v>
      </c>
      <c r="C13" s="91">
        <v>3</v>
      </c>
      <c r="D13" s="133">
        <v>0.007985805653624858</v>
      </c>
      <c r="E13" s="133">
        <v>1.424881636631067</v>
      </c>
      <c r="F13" s="91" t="s">
        <v>705</v>
      </c>
      <c r="G13" s="91" t="b">
        <v>0</v>
      </c>
      <c r="H13" s="91" t="b">
        <v>0</v>
      </c>
      <c r="I13" s="91" t="b">
        <v>0</v>
      </c>
      <c r="J13" s="91" t="b">
        <v>0</v>
      </c>
      <c r="K13" s="91" t="b">
        <v>0</v>
      </c>
      <c r="L13" s="91" t="b">
        <v>0</v>
      </c>
    </row>
    <row r="14" spans="1:12" ht="15">
      <c r="A14" s="91" t="s">
        <v>656</v>
      </c>
      <c r="B14" s="91" t="s">
        <v>525</v>
      </c>
      <c r="C14" s="91">
        <v>3</v>
      </c>
      <c r="D14" s="133">
        <v>0.007985805653624858</v>
      </c>
      <c r="E14" s="133">
        <v>1.7259116322950483</v>
      </c>
      <c r="F14" s="91" t="s">
        <v>705</v>
      </c>
      <c r="G14" s="91" t="b">
        <v>0</v>
      </c>
      <c r="H14" s="91" t="b">
        <v>0</v>
      </c>
      <c r="I14" s="91" t="b">
        <v>0</v>
      </c>
      <c r="J14" s="91" t="b">
        <v>0</v>
      </c>
      <c r="K14" s="91" t="b">
        <v>0</v>
      </c>
      <c r="L14" s="91" t="b">
        <v>0</v>
      </c>
    </row>
    <row r="15" spans="1:12" ht="15">
      <c r="A15" s="91" t="s">
        <v>525</v>
      </c>
      <c r="B15" s="91" t="s">
        <v>524</v>
      </c>
      <c r="C15" s="91">
        <v>3</v>
      </c>
      <c r="D15" s="133">
        <v>0.007985805653624858</v>
      </c>
      <c r="E15" s="133">
        <v>1.424881636631067</v>
      </c>
      <c r="F15" s="91" t="s">
        <v>705</v>
      </c>
      <c r="G15" s="91" t="b">
        <v>0</v>
      </c>
      <c r="H15" s="91" t="b">
        <v>0</v>
      </c>
      <c r="I15" s="91" t="b">
        <v>0</v>
      </c>
      <c r="J15" s="91" t="b">
        <v>0</v>
      </c>
      <c r="K15" s="91" t="b">
        <v>0</v>
      </c>
      <c r="L15" s="91" t="b">
        <v>0</v>
      </c>
    </row>
    <row r="16" spans="1:12" ht="15">
      <c r="A16" s="91" t="s">
        <v>526</v>
      </c>
      <c r="B16" s="91" t="s">
        <v>531</v>
      </c>
      <c r="C16" s="91">
        <v>3</v>
      </c>
      <c r="D16" s="133">
        <v>0.009852497445734553</v>
      </c>
      <c r="E16" s="133">
        <v>1.7259116322950483</v>
      </c>
      <c r="F16" s="91" t="s">
        <v>705</v>
      </c>
      <c r="G16" s="91" t="b">
        <v>0</v>
      </c>
      <c r="H16" s="91" t="b">
        <v>0</v>
      </c>
      <c r="I16" s="91" t="b">
        <v>0</v>
      </c>
      <c r="J16" s="91" t="b">
        <v>0</v>
      </c>
      <c r="K16" s="91" t="b">
        <v>0</v>
      </c>
      <c r="L16" s="91" t="b">
        <v>0</v>
      </c>
    </row>
    <row r="17" spans="1:12" ht="15">
      <c r="A17" s="91" t="s">
        <v>528</v>
      </c>
      <c r="B17" s="91" t="s">
        <v>533</v>
      </c>
      <c r="C17" s="91">
        <v>2</v>
      </c>
      <c r="D17" s="133">
        <v>0.006568331630489701</v>
      </c>
      <c r="E17" s="133">
        <v>1.9477603819114047</v>
      </c>
      <c r="F17" s="91" t="s">
        <v>705</v>
      </c>
      <c r="G17" s="91" t="b">
        <v>0</v>
      </c>
      <c r="H17" s="91" t="b">
        <v>0</v>
      </c>
      <c r="I17" s="91" t="b">
        <v>0</v>
      </c>
      <c r="J17" s="91" t="b">
        <v>0</v>
      </c>
      <c r="K17" s="91" t="b">
        <v>0</v>
      </c>
      <c r="L17" s="91" t="b">
        <v>0</v>
      </c>
    </row>
    <row r="18" spans="1:12" ht="15">
      <c r="A18" s="91" t="s">
        <v>533</v>
      </c>
      <c r="B18" s="91" t="s">
        <v>529</v>
      </c>
      <c r="C18" s="91">
        <v>2</v>
      </c>
      <c r="D18" s="133">
        <v>0.006568331630489701</v>
      </c>
      <c r="E18" s="133">
        <v>1.9477603819114047</v>
      </c>
      <c r="F18" s="91" t="s">
        <v>705</v>
      </c>
      <c r="G18" s="91" t="b">
        <v>0</v>
      </c>
      <c r="H18" s="91" t="b">
        <v>0</v>
      </c>
      <c r="I18" s="91" t="b">
        <v>0</v>
      </c>
      <c r="J18" s="91" t="b">
        <v>0</v>
      </c>
      <c r="K18" s="91" t="b">
        <v>0</v>
      </c>
      <c r="L18" s="91" t="b">
        <v>0</v>
      </c>
    </row>
    <row r="19" spans="1:12" ht="15">
      <c r="A19" s="91" t="s">
        <v>529</v>
      </c>
      <c r="B19" s="91" t="s">
        <v>534</v>
      </c>
      <c r="C19" s="91">
        <v>2</v>
      </c>
      <c r="D19" s="133">
        <v>0.006568331630489701</v>
      </c>
      <c r="E19" s="133">
        <v>1.9477603819114047</v>
      </c>
      <c r="F19" s="91" t="s">
        <v>705</v>
      </c>
      <c r="G19" s="91" t="b">
        <v>0</v>
      </c>
      <c r="H19" s="91" t="b">
        <v>0</v>
      </c>
      <c r="I19" s="91" t="b">
        <v>0</v>
      </c>
      <c r="J19" s="91" t="b">
        <v>0</v>
      </c>
      <c r="K19" s="91" t="b">
        <v>0</v>
      </c>
      <c r="L19" s="91" t="b">
        <v>0</v>
      </c>
    </row>
    <row r="20" spans="1:12" ht="15">
      <c r="A20" s="91" t="s">
        <v>534</v>
      </c>
      <c r="B20" s="91" t="s">
        <v>657</v>
      </c>
      <c r="C20" s="91">
        <v>2</v>
      </c>
      <c r="D20" s="133">
        <v>0.006568331630489701</v>
      </c>
      <c r="E20" s="133">
        <v>2.123851640967086</v>
      </c>
      <c r="F20" s="91" t="s">
        <v>705</v>
      </c>
      <c r="G20" s="91" t="b">
        <v>0</v>
      </c>
      <c r="H20" s="91" t="b">
        <v>0</v>
      </c>
      <c r="I20" s="91" t="b">
        <v>0</v>
      </c>
      <c r="J20" s="91" t="b">
        <v>0</v>
      </c>
      <c r="K20" s="91" t="b">
        <v>0</v>
      </c>
      <c r="L20" s="91" t="b">
        <v>0</v>
      </c>
    </row>
    <row r="21" spans="1:12" ht="15">
      <c r="A21" s="91" t="s">
        <v>657</v>
      </c>
      <c r="B21" s="91" t="s">
        <v>658</v>
      </c>
      <c r="C21" s="91">
        <v>2</v>
      </c>
      <c r="D21" s="133">
        <v>0.006568331630489701</v>
      </c>
      <c r="E21" s="133">
        <v>2.123851640967086</v>
      </c>
      <c r="F21" s="91" t="s">
        <v>705</v>
      </c>
      <c r="G21" s="91" t="b">
        <v>0</v>
      </c>
      <c r="H21" s="91" t="b">
        <v>0</v>
      </c>
      <c r="I21" s="91" t="b">
        <v>0</v>
      </c>
      <c r="J21" s="91" t="b">
        <v>0</v>
      </c>
      <c r="K21" s="91" t="b">
        <v>0</v>
      </c>
      <c r="L21" s="91" t="b">
        <v>0</v>
      </c>
    </row>
    <row r="22" spans="1:12" ht="15">
      <c r="A22" s="91" t="s">
        <v>658</v>
      </c>
      <c r="B22" s="91" t="s">
        <v>659</v>
      </c>
      <c r="C22" s="91">
        <v>2</v>
      </c>
      <c r="D22" s="133">
        <v>0.006568331630489701</v>
      </c>
      <c r="E22" s="133">
        <v>2.123851640967086</v>
      </c>
      <c r="F22" s="91" t="s">
        <v>705</v>
      </c>
      <c r="G22" s="91" t="b">
        <v>0</v>
      </c>
      <c r="H22" s="91" t="b">
        <v>0</v>
      </c>
      <c r="I22" s="91" t="b">
        <v>0</v>
      </c>
      <c r="J22" s="91" t="b">
        <v>0</v>
      </c>
      <c r="K22" s="91" t="b">
        <v>0</v>
      </c>
      <c r="L22" s="91" t="b">
        <v>0</v>
      </c>
    </row>
    <row r="23" spans="1:12" ht="15">
      <c r="A23" s="91" t="s">
        <v>659</v>
      </c>
      <c r="B23" s="91" t="s">
        <v>660</v>
      </c>
      <c r="C23" s="91">
        <v>2</v>
      </c>
      <c r="D23" s="133">
        <v>0.006568331630489701</v>
      </c>
      <c r="E23" s="133">
        <v>2.123851640967086</v>
      </c>
      <c r="F23" s="91" t="s">
        <v>705</v>
      </c>
      <c r="G23" s="91" t="b">
        <v>0</v>
      </c>
      <c r="H23" s="91" t="b">
        <v>0</v>
      </c>
      <c r="I23" s="91" t="b">
        <v>0</v>
      </c>
      <c r="J23" s="91" t="b">
        <v>0</v>
      </c>
      <c r="K23" s="91" t="b">
        <v>0</v>
      </c>
      <c r="L23" s="91" t="b">
        <v>0</v>
      </c>
    </row>
    <row r="24" spans="1:12" ht="15">
      <c r="A24" s="91" t="s">
        <v>660</v>
      </c>
      <c r="B24" s="91" t="s">
        <v>661</v>
      </c>
      <c r="C24" s="91">
        <v>2</v>
      </c>
      <c r="D24" s="133">
        <v>0.006568331630489701</v>
      </c>
      <c r="E24" s="133">
        <v>2.123851640967086</v>
      </c>
      <c r="F24" s="91" t="s">
        <v>705</v>
      </c>
      <c r="G24" s="91" t="b">
        <v>0</v>
      </c>
      <c r="H24" s="91" t="b">
        <v>0</v>
      </c>
      <c r="I24" s="91" t="b">
        <v>0</v>
      </c>
      <c r="J24" s="91" t="b">
        <v>0</v>
      </c>
      <c r="K24" s="91" t="b">
        <v>0</v>
      </c>
      <c r="L24" s="91" t="b">
        <v>0</v>
      </c>
    </row>
    <row r="25" spans="1:12" ht="15">
      <c r="A25" s="91" t="s">
        <v>661</v>
      </c>
      <c r="B25" s="91" t="s">
        <v>662</v>
      </c>
      <c r="C25" s="91">
        <v>2</v>
      </c>
      <c r="D25" s="133">
        <v>0.006568331630489701</v>
      </c>
      <c r="E25" s="133">
        <v>2.123851640967086</v>
      </c>
      <c r="F25" s="91" t="s">
        <v>705</v>
      </c>
      <c r="G25" s="91" t="b">
        <v>0</v>
      </c>
      <c r="H25" s="91" t="b">
        <v>0</v>
      </c>
      <c r="I25" s="91" t="b">
        <v>0</v>
      </c>
      <c r="J25" s="91" t="b">
        <v>0</v>
      </c>
      <c r="K25" s="91" t="b">
        <v>0</v>
      </c>
      <c r="L25" s="91" t="b">
        <v>0</v>
      </c>
    </row>
    <row r="26" spans="1:12" ht="15">
      <c r="A26" s="91" t="s">
        <v>662</v>
      </c>
      <c r="B26" s="91" t="s">
        <v>530</v>
      </c>
      <c r="C26" s="91">
        <v>2</v>
      </c>
      <c r="D26" s="133">
        <v>0.006568331630489701</v>
      </c>
      <c r="E26" s="133">
        <v>1.9477603819114047</v>
      </c>
      <c r="F26" s="91" t="s">
        <v>705</v>
      </c>
      <c r="G26" s="91" t="b">
        <v>0</v>
      </c>
      <c r="H26" s="91" t="b">
        <v>0</v>
      </c>
      <c r="I26" s="91" t="b">
        <v>0</v>
      </c>
      <c r="J26" s="91" t="b">
        <v>0</v>
      </c>
      <c r="K26" s="91" t="b">
        <v>0</v>
      </c>
      <c r="L26" s="91" t="b">
        <v>0</v>
      </c>
    </row>
    <row r="27" spans="1:12" ht="15">
      <c r="A27" s="91" t="s">
        <v>530</v>
      </c>
      <c r="B27" s="91" t="s">
        <v>663</v>
      </c>
      <c r="C27" s="91">
        <v>2</v>
      </c>
      <c r="D27" s="133">
        <v>0.006568331630489701</v>
      </c>
      <c r="E27" s="133">
        <v>1.9477603819114047</v>
      </c>
      <c r="F27" s="91" t="s">
        <v>705</v>
      </c>
      <c r="G27" s="91" t="b">
        <v>0</v>
      </c>
      <c r="H27" s="91" t="b">
        <v>0</v>
      </c>
      <c r="I27" s="91" t="b">
        <v>0</v>
      </c>
      <c r="J27" s="91" t="b">
        <v>0</v>
      </c>
      <c r="K27" s="91" t="b">
        <v>0</v>
      </c>
      <c r="L27" s="91" t="b">
        <v>0</v>
      </c>
    </row>
    <row r="28" spans="1:12" ht="15">
      <c r="A28" s="91" t="s">
        <v>663</v>
      </c>
      <c r="B28" s="91" t="s">
        <v>664</v>
      </c>
      <c r="C28" s="91">
        <v>2</v>
      </c>
      <c r="D28" s="133">
        <v>0.006568331630489701</v>
      </c>
      <c r="E28" s="133">
        <v>2.123851640967086</v>
      </c>
      <c r="F28" s="91" t="s">
        <v>705</v>
      </c>
      <c r="G28" s="91" t="b">
        <v>0</v>
      </c>
      <c r="H28" s="91" t="b">
        <v>0</v>
      </c>
      <c r="I28" s="91" t="b">
        <v>0</v>
      </c>
      <c r="J28" s="91" t="b">
        <v>0</v>
      </c>
      <c r="K28" s="91" t="b">
        <v>0</v>
      </c>
      <c r="L28" s="91" t="b">
        <v>0</v>
      </c>
    </row>
    <row r="29" spans="1:12" ht="15">
      <c r="A29" s="91" t="s">
        <v>664</v>
      </c>
      <c r="B29" s="91" t="s">
        <v>665</v>
      </c>
      <c r="C29" s="91">
        <v>2</v>
      </c>
      <c r="D29" s="133">
        <v>0.006568331630489701</v>
      </c>
      <c r="E29" s="133">
        <v>2.123851640967086</v>
      </c>
      <c r="F29" s="91" t="s">
        <v>705</v>
      </c>
      <c r="G29" s="91" t="b">
        <v>0</v>
      </c>
      <c r="H29" s="91" t="b">
        <v>0</v>
      </c>
      <c r="I29" s="91" t="b">
        <v>0</v>
      </c>
      <c r="J29" s="91" t="b">
        <v>1</v>
      </c>
      <c r="K29" s="91" t="b">
        <v>0</v>
      </c>
      <c r="L29" s="91" t="b">
        <v>0</v>
      </c>
    </row>
    <row r="30" spans="1:12" ht="15">
      <c r="A30" s="91" t="s">
        <v>666</v>
      </c>
      <c r="B30" s="91" t="s">
        <v>667</v>
      </c>
      <c r="C30" s="91">
        <v>2</v>
      </c>
      <c r="D30" s="133">
        <v>0.006568331630489701</v>
      </c>
      <c r="E30" s="133">
        <v>2.123851640967086</v>
      </c>
      <c r="F30" s="91" t="s">
        <v>705</v>
      </c>
      <c r="G30" s="91" t="b">
        <v>1</v>
      </c>
      <c r="H30" s="91" t="b">
        <v>0</v>
      </c>
      <c r="I30" s="91" t="b">
        <v>0</v>
      </c>
      <c r="J30" s="91" t="b">
        <v>0</v>
      </c>
      <c r="K30" s="91" t="b">
        <v>0</v>
      </c>
      <c r="L30" s="91" t="b">
        <v>0</v>
      </c>
    </row>
    <row r="31" spans="1:12" ht="15">
      <c r="A31" s="91" t="s">
        <v>667</v>
      </c>
      <c r="B31" s="91" t="s">
        <v>668</v>
      </c>
      <c r="C31" s="91">
        <v>2</v>
      </c>
      <c r="D31" s="133">
        <v>0.006568331630489701</v>
      </c>
      <c r="E31" s="133">
        <v>2.123851640967086</v>
      </c>
      <c r="F31" s="91" t="s">
        <v>705</v>
      </c>
      <c r="G31" s="91" t="b">
        <v>0</v>
      </c>
      <c r="H31" s="91" t="b">
        <v>0</v>
      </c>
      <c r="I31" s="91" t="b">
        <v>0</v>
      </c>
      <c r="J31" s="91" t="b">
        <v>0</v>
      </c>
      <c r="K31" s="91" t="b">
        <v>0</v>
      </c>
      <c r="L31" s="91" t="b">
        <v>0</v>
      </c>
    </row>
    <row r="32" spans="1:12" ht="15">
      <c r="A32" s="91" t="s">
        <v>668</v>
      </c>
      <c r="B32" s="91" t="s">
        <v>669</v>
      </c>
      <c r="C32" s="91">
        <v>2</v>
      </c>
      <c r="D32" s="133">
        <v>0.006568331630489701</v>
      </c>
      <c r="E32" s="133">
        <v>2.123851640967086</v>
      </c>
      <c r="F32" s="91" t="s">
        <v>705</v>
      </c>
      <c r="G32" s="91" t="b">
        <v>0</v>
      </c>
      <c r="H32" s="91" t="b">
        <v>0</v>
      </c>
      <c r="I32" s="91" t="b">
        <v>0</v>
      </c>
      <c r="J32" s="91" t="b">
        <v>0</v>
      </c>
      <c r="K32" s="91" t="b">
        <v>0</v>
      </c>
      <c r="L32" s="91" t="b">
        <v>0</v>
      </c>
    </row>
    <row r="33" spans="1:12" ht="15">
      <c r="A33" s="91" t="s">
        <v>669</v>
      </c>
      <c r="B33" s="91" t="s">
        <v>670</v>
      </c>
      <c r="C33" s="91">
        <v>2</v>
      </c>
      <c r="D33" s="133">
        <v>0.006568331630489701</v>
      </c>
      <c r="E33" s="133">
        <v>2.123851640967086</v>
      </c>
      <c r="F33" s="91" t="s">
        <v>705</v>
      </c>
      <c r="G33" s="91" t="b">
        <v>0</v>
      </c>
      <c r="H33" s="91" t="b">
        <v>0</v>
      </c>
      <c r="I33" s="91" t="b">
        <v>0</v>
      </c>
      <c r="J33" s="91" t="b">
        <v>1</v>
      </c>
      <c r="K33" s="91" t="b">
        <v>0</v>
      </c>
      <c r="L33" s="91" t="b">
        <v>0</v>
      </c>
    </row>
    <row r="34" spans="1:12" ht="15">
      <c r="A34" s="91" t="s">
        <v>670</v>
      </c>
      <c r="B34" s="91" t="s">
        <v>671</v>
      </c>
      <c r="C34" s="91">
        <v>2</v>
      </c>
      <c r="D34" s="133">
        <v>0.006568331630489701</v>
      </c>
      <c r="E34" s="133">
        <v>2.123851640967086</v>
      </c>
      <c r="F34" s="91" t="s">
        <v>705</v>
      </c>
      <c r="G34" s="91" t="b">
        <v>1</v>
      </c>
      <c r="H34" s="91" t="b">
        <v>0</v>
      </c>
      <c r="I34" s="91" t="b">
        <v>0</v>
      </c>
      <c r="J34" s="91" t="b">
        <v>0</v>
      </c>
      <c r="K34" s="91" t="b">
        <v>0</v>
      </c>
      <c r="L34" s="91" t="b">
        <v>0</v>
      </c>
    </row>
    <row r="35" spans="1:12" ht="15">
      <c r="A35" s="91" t="s">
        <v>671</v>
      </c>
      <c r="B35" s="91" t="s">
        <v>672</v>
      </c>
      <c r="C35" s="91">
        <v>2</v>
      </c>
      <c r="D35" s="133">
        <v>0.006568331630489701</v>
      </c>
      <c r="E35" s="133">
        <v>2.123851640967086</v>
      </c>
      <c r="F35" s="91" t="s">
        <v>705</v>
      </c>
      <c r="G35" s="91" t="b">
        <v>0</v>
      </c>
      <c r="H35" s="91" t="b">
        <v>0</v>
      </c>
      <c r="I35" s="91" t="b">
        <v>0</v>
      </c>
      <c r="J35" s="91" t="b">
        <v>0</v>
      </c>
      <c r="K35" s="91" t="b">
        <v>0</v>
      </c>
      <c r="L35" s="91" t="b">
        <v>0</v>
      </c>
    </row>
    <row r="36" spans="1:12" ht="15">
      <c r="A36" s="91" t="s">
        <v>672</v>
      </c>
      <c r="B36" s="91" t="s">
        <v>219</v>
      </c>
      <c r="C36" s="91">
        <v>2</v>
      </c>
      <c r="D36" s="133">
        <v>0.006568331630489701</v>
      </c>
      <c r="E36" s="133">
        <v>1.5217916496391235</v>
      </c>
      <c r="F36" s="91" t="s">
        <v>705</v>
      </c>
      <c r="G36" s="91" t="b">
        <v>0</v>
      </c>
      <c r="H36" s="91" t="b">
        <v>0</v>
      </c>
      <c r="I36" s="91" t="b">
        <v>0</v>
      </c>
      <c r="J36" s="91" t="b">
        <v>0</v>
      </c>
      <c r="K36" s="91" t="b">
        <v>0</v>
      </c>
      <c r="L36" s="91" t="b">
        <v>0</v>
      </c>
    </row>
    <row r="37" spans="1:12" ht="15">
      <c r="A37" s="91" t="s">
        <v>219</v>
      </c>
      <c r="B37" s="91" t="s">
        <v>222</v>
      </c>
      <c r="C37" s="91">
        <v>2</v>
      </c>
      <c r="D37" s="133">
        <v>0.006568331630489701</v>
      </c>
      <c r="E37" s="133">
        <v>1.1238516409670858</v>
      </c>
      <c r="F37" s="91" t="s">
        <v>705</v>
      </c>
      <c r="G37" s="91" t="b">
        <v>0</v>
      </c>
      <c r="H37" s="91" t="b">
        <v>0</v>
      </c>
      <c r="I37" s="91" t="b">
        <v>0</v>
      </c>
      <c r="J37" s="91" t="b">
        <v>0</v>
      </c>
      <c r="K37" s="91" t="b">
        <v>0</v>
      </c>
      <c r="L37" s="91" t="b">
        <v>0</v>
      </c>
    </row>
    <row r="38" spans="1:12" ht="15">
      <c r="A38" s="91" t="s">
        <v>673</v>
      </c>
      <c r="B38" s="91" t="s">
        <v>653</v>
      </c>
      <c r="C38" s="91">
        <v>2</v>
      </c>
      <c r="D38" s="133">
        <v>0.006568331630489701</v>
      </c>
      <c r="E38" s="133">
        <v>1.9477603819114047</v>
      </c>
      <c r="F38" s="91" t="s">
        <v>705</v>
      </c>
      <c r="G38" s="91" t="b">
        <v>0</v>
      </c>
      <c r="H38" s="91" t="b">
        <v>0</v>
      </c>
      <c r="I38" s="91" t="b">
        <v>0</v>
      </c>
      <c r="J38" s="91" t="b">
        <v>0</v>
      </c>
      <c r="K38" s="91" t="b">
        <v>0</v>
      </c>
      <c r="L38" s="91" t="b">
        <v>0</v>
      </c>
    </row>
    <row r="39" spans="1:12" ht="15">
      <c r="A39" s="91" t="s">
        <v>653</v>
      </c>
      <c r="B39" s="91" t="s">
        <v>536</v>
      </c>
      <c r="C39" s="91">
        <v>2</v>
      </c>
      <c r="D39" s="133">
        <v>0.006568331630489701</v>
      </c>
      <c r="E39" s="133">
        <v>1.6467303862474234</v>
      </c>
      <c r="F39" s="91" t="s">
        <v>705</v>
      </c>
      <c r="G39" s="91" t="b">
        <v>0</v>
      </c>
      <c r="H39" s="91" t="b">
        <v>0</v>
      </c>
      <c r="I39" s="91" t="b">
        <v>0</v>
      </c>
      <c r="J39" s="91" t="b">
        <v>0</v>
      </c>
      <c r="K39" s="91" t="b">
        <v>0</v>
      </c>
      <c r="L39" s="91" t="b">
        <v>0</v>
      </c>
    </row>
    <row r="40" spans="1:12" ht="15">
      <c r="A40" s="91" t="s">
        <v>536</v>
      </c>
      <c r="B40" s="91" t="s">
        <v>674</v>
      </c>
      <c r="C40" s="91">
        <v>2</v>
      </c>
      <c r="D40" s="133">
        <v>0.006568331630489701</v>
      </c>
      <c r="E40" s="133">
        <v>1.8228216453031045</v>
      </c>
      <c r="F40" s="91" t="s">
        <v>705</v>
      </c>
      <c r="G40" s="91" t="b">
        <v>0</v>
      </c>
      <c r="H40" s="91" t="b">
        <v>0</v>
      </c>
      <c r="I40" s="91" t="b">
        <v>0</v>
      </c>
      <c r="J40" s="91" t="b">
        <v>0</v>
      </c>
      <c r="K40" s="91" t="b">
        <v>0</v>
      </c>
      <c r="L40" s="91" t="b">
        <v>0</v>
      </c>
    </row>
    <row r="41" spans="1:12" ht="15">
      <c r="A41" s="91" t="s">
        <v>674</v>
      </c>
      <c r="B41" s="91" t="s">
        <v>675</v>
      </c>
      <c r="C41" s="91">
        <v>2</v>
      </c>
      <c r="D41" s="133">
        <v>0.006568331630489701</v>
      </c>
      <c r="E41" s="133">
        <v>2.123851640967086</v>
      </c>
      <c r="F41" s="91" t="s">
        <v>705</v>
      </c>
      <c r="G41" s="91" t="b">
        <v>0</v>
      </c>
      <c r="H41" s="91" t="b">
        <v>0</v>
      </c>
      <c r="I41" s="91" t="b">
        <v>0</v>
      </c>
      <c r="J41" s="91" t="b">
        <v>0</v>
      </c>
      <c r="K41" s="91" t="b">
        <v>0</v>
      </c>
      <c r="L41" s="91" t="b">
        <v>0</v>
      </c>
    </row>
    <row r="42" spans="1:12" ht="15">
      <c r="A42" s="91" t="s">
        <v>675</v>
      </c>
      <c r="B42" s="91" t="s">
        <v>539</v>
      </c>
      <c r="C42" s="91">
        <v>2</v>
      </c>
      <c r="D42" s="133">
        <v>0.006568331630489701</v>
      </c>
      <c r="E42" s="133">
        <v>1.8228216453031045</v>
      </c>
      <c r="F42" s="91" t="s">
        <v>705</v>
      </c>
      <c r="G42" s="91" t="b">
        <v>0</v>
      </c>
      <c r="H42" s="91" t="b">
        <v>0</v>
      </c>
      <c r="I42" s="91" t="b">
        <v>0</v>
      </c>
      <c r="J42" s="91" t="b">
        <v>0</v>
      </c>
      <c r="K42" s="91" t="b">
        <v>0</v>
      </c>
      <c r="L42" s="91" t="b">
        <v>0</v>
      </c>
    </row>
    <row r="43" spans="1:12" ht="15">
      <c r="A43" s="91" t="s">
        <v>539</v>
      </c>
      <c r="B43" s="91" t="s">
        <v>676</v>
      </c>
      <c r="C43" s="91">
        <v>2</v>
      </c>
      <c r="D43" s="133">
        <v>0.006568331630489701</v>
      </c>
      <c r="E43" s="133">
        <v>1.8228216453031045</v>
      </c>
      <c r="F43" s="91" t="s">
        <v>705</v>
      </c>
      <c r="G43" s="91" t="b">
        <v>0</v>
      </c>
      <c r="H43" s="91" t="b">
        <v>0</v>
      </c>
      <c r="I43" s="91" t="b">
        <v>0</v>
      </c>
      <c r="J43" s="91" t="b">
        <v>0</v>
      </c>
      <c r="K43" s="91" t="b">
        <v>0</v>
      </c>
      <c r="L43" s="91" t="b">
        <v>0</v>
      </c>
    </row>
    <row r="44" spans="1:12" ht="15">
      <c r="A44" s="91" t="s">
        <v>676</v>
      </c>
      <c r="B44" s="91" t="s">
        <v>222</v>
      </c>
      <c r="C44" s="91">
        <v>2</v>
      </c>
      <c r="D44" s="133">
        <v>0.006568331630489701</v>
      </c>
      <c r="E44" s="133">
        <v>1.8228216453031045</v>
      </c>
      <c r="F44" s="91" t="s">
        <v>705</v>
      </c>
      <c r="G44" s="91" t="b">
        <v>0</v>
      </c>
      <c r="H44" s="91" t="b">
        <v>0</v>
      </c>
      <c r="I44" s="91" t="b">
        <v>0</v>
      </c>
      <c r="J44" s="91" t="b">
        <v>0</v>
      </c>
      <c r="K44" s="91" t="b">
        <v>0</v>
      </c>
      <c r="L44" s="91" t="b">
        <v>0</v>
      </c>
    </row>
    <row r="45" spans="1:12" ht="15">
      <c r="A45" s="91" t="s">
        <v>222</v>
      </c>
      <c r="B45" s="91" t="s">
        <v>677</v>
      </c>
      <c r="C45" s="91">
        <v>2</v>
      </c>
      <c r="D45" s="133">
        <v>0.006568331630489701</v>
      </c>
      <c r="E45" s="133">
        <v>1.9477603819114047</v>
      </c>
      <c r="F45" s="91" t="s">
        <v>705</v>
      </c>
      <c r="G45" s="91" t="b">
        <v>0</v>
      </c>
      <c r="H45" s="91" t="b">
        <v>0</v>
      </c>
      <c r="I45" s="91" t="b">
        <v>0</v>
      </c>
      <c r="J45" s="91" t="b">
        <v>0</v>
      </c>
      <c r="K45" s="91" t="b">
        <v>0</v>
      </c>
      <c r="L45" s="91" t="b">
        <v>0</v>
      </c>
    </row>
    <row r="46" spans="1:12" ht="15">
      <c r="A46" s="91" t="s">
        <v>677</v>
      </c>
      <c r="B46" s="91" t="s">
        <v>651</v>
      </c>
      <c r="C46" s="91">
        <v>2</v>
      </c>
      <c r="D46" s="133">
        <v>0.006568331630489701</v>
      </c>
      <c r="E46" s="133">
        <v>1.9477603819114047</v>
      </c>
      <c r="F46" s="91" t="s">
        <v>705</v>
      </c>
      <c r="G46" s="91" t="b">
        <v>0</v>
      </c>
      <c r="H46" s="91" t="b">
        <v>0</v>
      </c>
      <c r="I46" s="91" t="b">
        <v>0</v>
      </c>
      <c r="J46" s="91" t="b">
        <v>1</v>
      </c>
      <c r="K46" s="91" t="b">
        <v>0</v>
      </c>
      <c r="L46" s="91" t="b">
        <v>0</v>
      </c>
    </row>
    <row r="47" spans="1:12" ht="15">
      <c r="A47" s="91" t="s">
        <v>651</v>
      </c>
      <c r="B47" s="91" t="s">
        <v>678</v>
      </c>
      <c r="C47" s="91">
        <v>2</v>
      </c>
      <c r="D47" s="133">
        <v>0.006568331630489701</v>
      </c>
      <c r="E47" s="133">
        <v>1.9477603819114047</v>
      </c>
      <c r="F47" s="91" t="s">
        <v>705</v>
      </c>
      <c r="G47" s="91" t="b">
        <v>1</v>
      </c>
      <c r="H47" s="91" t="b">
        <v>0</v>
      </c>
      <c r="I47" s="91" t="b">
        <v>0</v>
      </c>
      <c r="J47" s="91" t="b">
        <v>0</v>
      </c>
      <c r="K47" s="91" t="b">
        <v>0</v>
      </c>
      <c r="L47" s="91" t="b">
        <v>0</v>
      </c>
    </row>
    <row r="48" spans="1:12" ht="15">
      <c r="A48" s="91" t="s">
        <v>678</v>
      </c>
      <c r="B48" s="91" t="s">
        <v>679</v>
      </c>
      <c r="C48" s="91">
        <v>2</v>
      </c>
      <c r="D48" s="133">
        <v>0.006568331630489701</v>
      </c>
      <c r="E48" s="133">
        <v>2.123851640967086</v>
      </c>
      <c r="F48" s="91" t="s">
        <v>705</v>
      </c>
      <c r="G48" s="91" t="b">
        <v>0</v>
      </c>
      <c r="H48" s="91" t="b">
        <v>0</v>
      </c>
      <c r="I48" s="91" t="b">
        <v>0</v>
      </c>
      <c r="J48" s="91" t="b">
        <v>0</v>
      </c>
      <c r="K48" s="91" t="b">
        <v>0</v>
      </c>
      <c r="L48" s="91" t="b">
        <v>0</v>
      </c>
    </row>
    <row r="49" spans="1:12" ht="15">
      <c r="A49" s="91" t="s">
        <v>650</v>
      </c>
      <c r="B49" s="91" t="s">
        <v>680</v>
      </c>
      <c r="C49" s="91">
        <v>2</v>
      </c>
      <c r="D49" s="133">
        <v>0.006568331630489701</v>
      </c>
      <c r="E49" s="133">
        <v>1.9477603819114047</v>
      </c>
      <c r="F49" s="91" t="s">
        <v>705</v>
      </c>
      <c r="G49" s="91" t="b">
        <v>0</v>
      </c>
      <c r="H49" s="91" t="b">
        <v>0</v>
      </c>
      <c r="I49" s="91" t="b">
        <v>0</v>
      </c>
      <c r="J49" s="91" t="b">
        <v>0</v>
      </c>
      <c r="K49" s="91" t="b">
        <v>0</v>
      </c>
      <c r="L49" s="91" t="b">
        <v>0</v>
      </c>
    </row>
    <row r="50" spans="1:12" ht="15">
      <c r="A50" s="91" t="s">
        <v>680</v>
      </c>
      <c r="B50" s="91" t="s">
        <v>681</v>
      </c>
      <c r="C50" s="91">
        <v>2</v>
      </c>
      <c r="D50" s="133">
        <v>0.006568331630489701</v>
      </c>
      <c r="E50" s="133">
        <v>2.123851640967086</v>
      </c>
      <c r="F50" s="91" t="s">
        <v>705</v>
      </c>
      <c r="G50" s="91" t="b">
        <v>0</v>
      </c>
      <c r="H50" s="91" t="b">
        <v>0</v>
      </c>
      <c r="I50" s="91" t="b">
        <v>0</v>
      </c>
      <c r="J50" s="91" t="b">
        <v>1</v>
      </c>
      <c r="K50" s="91" t="b">
        <v>0</v>
      </c>
      <c r="L50" s="91" t="b">
        <v>0</v>
      </c>
    </row>
    <row r="51" spans="1:12" ht="15">
      <c r="A51" s="91" t="s">
        <v>681</v>
      </c>
      <c r="B51" s="91" t="s">
        <v>654</v>
      </c>
      <c r="C51" s="91">
        <v>2</v>
      </c>
      <c r="D51" s="133">
        <v>0.006568331630489701</v>
      </c>
      <c r="E51" s="133">
        <v>1.9477603819114047</v>
      </c>
      <c r="F51" s="91" t="s">
        <v>705</v>
      </c>
      <c r="G51" s="91" t="b">
        <v>1</v>
      </c>
      <c r="H51" s="91" t="b">
        <v>0</v>
      </c>
      <c r="I51" s="91" t="b">
        <v>0</v>
      </c>
      <c r="J51" s="91" t="b">
        <v>0</v>
      </c>
      <c r="K51" s="91" t="b">
        <v>0</v>
      </c>
      <c r="L51" s="91" t="b">
        <v>0</v>
      </c>
    </row>
    <row r="52" spans="1:12" ht="15">
      <c r="A52" s="91" t="s">
        <v>654</v>
      </c>
      <c r="B52" s="91" t="s">
        <v>682</v>
      </c>
      <c r="C52" s="91">
        <v>2</v>
      </c>
      <c r="D52" s="133">
        <v>0.006568331630489701</v>
      </c>
      <c r="E52" s="133">
        <v>1.9477603819114047</v>
      </c>
      <c r="F52" s="91" t="s">
        <v>705</v>
      </c>
      <c r="G52" s="91" t="b">
        <v>0</v>
      </c>
      <c r="H52" s="91" t="b">
        <v>0</v>
      </c>
      <c r="I52" s="91" t="b">
        <v>0</v>
      </c>
      <c r="J52" s="91" t="b">
        <v>0</v>
      </c>
      <c r="K52" s="91" t="b">
        <v>0</v>
      </c>
      <c r="L52" s="91" t="b">
        <v>0</v>
      </c>
    </row>
    <row r="53" spans="1:12" ht="15">
      <c r="A53" s="91" t="s">
        <v>682</v>
      </c>
      <c r="B53" s="91" t="s">
        <v>523</v>
      </c>
      <c r="C53" s="91">
        <v>2</v>
      </c>
      <c r="D53" s="133">
        <v>0.006568331630489701</v>
      </c>
      <c r="E53" s="133">
        <v>1.8228216453031045</v>
      </c>
      <c r="F53" s="91" t="s">
        <v>705</v>
      </c>
      <c r="G53" s="91" t="b">
        <v>0</v>
      </c>
      <c r="H53" s="91" t="b">
        <v>0</v>
      </c>
      <c r="I53" s="91" t="b">
        <v>0</v>
      </c>
      <c r="J53" s="91" t="b">
        <v>0</v>
      </c>
      <c r="K53" s="91" t="b">
        <v>0</v>
      </c>
      <c r="L53" s="91" t="b">
        <v>0</v>
      </c>
    </row>
    <row r="54" spans="1:12" ht="15">
      <c r="A54" s="91" t="s">
        <v>655</v>
      </c>
      <c r="B54" s="91" t="s">
        <v>683</v>
      </c>
      <c r="C54" s="91">
        <v>2</v>
      </c>
      <c r="D54" s="133">
        <v>0.006568331630489701</v>
      </c>
      <c r="E54" s="133">
        <v>1.9477603819114047</v>
      </c>
      <c r="F54" s="91" t="s">
        <v>705</v>
      </c>
      <c r="G54" s="91" t="b">
        <v>0</v>
      </c>
      <c r="H54" s="91" t="b">
        <v>0</v>
      </c>
      <c r="I54" s="91" t="b">
        <v>0</v>
      </c>
      <c r="J54" s="91" t="b">
        <v>0</v>
      </c>
      <c r="K54" s="91" t="b">
        <v>0</v>
      </c>
      <c r="L54" s="91" t="b">
        <v>0</v>
      </c>
    </row>
    <row r="55" spans="1:12" ht="15">
      <c r="A55" s="91" t="s">
        <v>683</v>
      </c>
      <c r="B55" s="91" t="s">
        <v>684</v>
      </c>
      <c r="C55" s="91">
        <v>2</v>
      </c>
      <c r="D55" s="133">
        <v>0.006568331630489701</v>
      </c>
      <c r="E55" s="133">
        <v>2.123851640967086</v>
      </c>
      <c r="F55" s="91" t="s">
        <v>705</v>
      </c>
      <c r="G55" s="91" t="b">
        <v>0</v>
      </c>
      <c r="H55" s="91" t="b">
        <v>0</v>
      </c>
      <c r="I55" s="91" t="b">
        <v>0</v>
      </c>
      <c r="J55" s="91" t="b">
        <v>0</v>
      </c>
      <c r="K55" s="91" t="b">
        <v>0</v>
      </c>
      <c r="L55" s="91" t="b">
        <v>0</v>
      </c>
    </row>
    <row r="56" spans="1:12" ht="15">
      <c r="A56" s="91" t="s">
        <v>684</v>
      </c>
      <c r="B56" s="91" t="s">
        <v>539</v>
      </c>
      <c r="C56" s="91">
        <v>2</v>
      </c>
      <c r="D56" s="133">
        <v>0.006568331630489701</v>
      </c>
      <c r="E56" s="133">
        <v>1.8228216453031045</v>
      </c>
      <c r="F56" s="91" t="s">
        <v>705</v>
      </c>
      <c r="G56" s="91" t="b">
        <v>0</v>
      </c>
      <c r="H56" s="91" t="b">
        <v>0</v>
      </c>
      <c r="I56" s="91" t="b">
        <v>0</v>
      </c>
      <c r="J56" s="91" t="b">
        <v>0</v>
      </c>
      <c r="K56" s="91" t="b">
        <v>0</v>
      </c>
      <c r="L56" s="91" t="b">
        <v>0</v>
      </c>
    </row>
    <row r="57" spans="1:12" ht="15">
      <c r="A57" s="91" t="s">
        <v>539</v>
      </c>
      <c r="B57" s="91" t="s">
        <v>685</v>
      </c>
      <c r="C57" s="91">
        <v>2</v>
      </c>
      <c r="D57" s="133">
        <v>0.006568331630489701</v>
      </c>
      <c r="E57" s="133">
        <v>1.8228216453031045</v>
      </c>
      <c r="F57" s="91" t="s">
        <v>705</v>
      </c>
      <c r="G57" s="91" t="b">
        <v>0</v>
      </c>
      <c r="H57" s="91" t="b">
        <v>0</v>
      </c>
      <c r="I57" s="91" t="b">
        <v>0</v>
      </c>
      <c r="J57" s="91" t="b">
        <v>0</v>
      </c>
      <c r="K57" s="91" t="b">
        <v>0</v>
      </c>
      <c r="L57" s="91" t="b">
        <v>0</v>
      </c>
    </row>
    <row r="58" spans="1:12" ht="15">
      <c r="A58" s="91" t="s">
        <v>685</v>
      </c>
      <c r="B58" s="91" t="s">
        <v>686</v>
      </c>
      <c r="C58" s="91">
        <v>2</v>
      </c>
      <c r="D58" s="133">
        <v>0.006568331630489701</v>
      </c>
      <c r="E58" s="133">
        <v>2.123851640967086</v>
      </c>
      <c r="F58" s="91" t="s">
        <v>705</v>
      </c>
      <c r="G58" s="91" t="b">
        <v>0</v>
      </c>
      <c r="H58" s="91" t="b">
        <v>0</v>
      </c>
      <c r="I58" s="91" t="b">
        <v>0</v>
      </c>
      <c r="J58" s="91" t="b">
        <v>0</v>
      </c>
      <c r="K58" s="91" t="b">
        <v>0</v>
      </c>
      <c r="L58" s="91" t="b">
        <v>0</v>
      </c>
    </row>
    <row r="59" spans="1:12" ht="15">
      <c r="A59" s="91" t="s">
        <v>524</v>
      </c>
      <c r="B59" s="91" t="s">
        <v>687</v>
      </c>
      <c r="C59" s="91">
        <v>2</v>
      </c>
      <c r="D59" s="133">
        <v>0.006568331630489701</v>
      </c>
      <c r="E59" s="133">
        <v>1.6467303862474234</v>
      </c>
      <c r="F59" s="91" t="s">
        <v>705</v>
      </c>
      <c r="G59" s="91" t="b">
        <v>0</v>
      </c>
      <c r="H59" s="91" t="b">
        <v>0</v>
      </c>
      <c r="I59" s="91" t="b">
        <v>0</v>
      </c>
      <c r="J59" s="91" t="b">
        <v>0</v>
      </c>
      <c r="K59" s="91" t="b">
        <v>0</v>
      </c>
      <c r="L59" s="91" t="b">
        <v>0</v>
      </c>
    </row>
    <row r="60" spans="1:12" ht="15">
      <c r="A60" s="91" t="s">
        <v>687</v>
      </c>
      <c r="B60" s="91" t="s">
        <v>688</v>
      </c>
      <c r="C60" s="91">
        <v>2</v>
      </c>
      <c r="D60" s="133">
        <v>0.006568331630489701</v>
      </c>
      <c r="E60" s="133">
        <v>2.123851640967086</v>
      </c>
      <c r="F60" s="91" t="s">
        <v>705</v>
      </c>
      <c r="G60" s="91" t="b">
        <v>0</v>
      </c>
      <c r="H60" s="91" t="b">
        <v>0</v>
      </c>
      <c r="I60" s="91" t="b">
        <v>0</v>
      </c>
      <c r="J60" s="91" t="b">
        <v>0</v>
      </c>
      <c r="K60" s="91" t="b">
        <v>0</v>
      </c>
      <c r="L60" s="91" t="b">
        <v>0</v>
      </c>
    </row>
    <row r="61" spans="1:12" ht="15">
      <c r="A61" s="91" t="s">
        <v>688</v>
      </c>
      <c r="B61" s="91" t="s">
        <v>689</v>
      </c>
      <c r="C61" s="91">
        <v>2</v>
      </c>
      <c r="D61" s="133">
        <v>0.006568331630489701</v>
      </c>
      <c r="E61" s="133">
        <v>2.123851640967086</v>
      </c>
      <c r="F61" s="91" t="s">
        <v>705</v>
      </c>
      <c r="G61" s="91" t="b">
        <v>0</v>
      </c>
      <c r="H61" s="91" t="b">
        <v>0</v>
      </c>
      <c r="I61" s="91" t="b">
        <v>0</v>
      </c>
      <c r="J61" s="91" t="b">
        <v>0</v>
      </c>
      <c r="K61" s="91" t="b">
        <v>0</v>
      </c>
      <c r="L61" s="91" t="b">
        <v>0</v>
      </c>
    </row>
    <row r="62" spans="1:12" ht="15">
      <c r="A62" s="91" t="s">
        <v>689</v>
      </c>
      <c r="B62" s="91" t="s">
        <v>525</v>
      </c>
      <c r="C62" s="91">
        <v>2</v>
      </c>
      <c r="D62" s="133">
        <v>0.006568331630489701</v>
      </c>
      <c r="E62" s="133">
        <v>1.7259116322950483</v>
      </c>
      <c r="F62" s="91" t="s">
        <v>705</v>
      </c>
      <c r="G62" s="91" t="b">
        <v>0</v>
      </c>
      <c r="H62" s="91" t="b">
        <v>0</v>
      </c>
      <c r="I62" s="91" t="b">
        <v>0</v>
      </c>
      <c r="J62" s="91" t="b">
        <v>0</v>
      </c>
      <c r="K62" s="91" t="b">
        <v>0</v>
      </c>
      <c r="L62" s="91" t="b">
        <v>0</v>
      </c>
    </row>
    <row r="63" spans="1:12" ht="15">
      <c r="A63" s="91" t="s">
        <v>525</v>
      </c>
      <c r="B63" s="91" t="s">
        <v>690</v>
      </c>
      <c r="C63" s="91">
        <v>2</v>
      </c>
      <c r="D63" s="133">
        <v>0.006568331630489701</v>
      </c>
      <c r="E63" s="133">
        <v>1.7259116322950483</v>
      </c>
      <c r="F63" s="91" t="s">
        <v>705</v>
      </c>
      <c r="G63" s="91" t="b">
        <v>0</v>
      </c>
      <c r="H63" s="91" t="b">
        <v>0</v>
      </c>
      <c r="I63" s="91" t="b">
        <v>0</v>
      </c>
      <c r="J63" s="91" t="b">
        <v>0</v>
      </c>
      <c r="K63" s="91" t="b">
        <v>0</v>
      </c>
      <c r="L63" s="91" t="b">
        <v>0</v>
      </c>
    </row>
    <row r="64" spans="1:12" ht="15">
      <c r="A64" s="91" t="s">
        <v>690</v>
      </c>
      <c r="B64" s="91" t="s">
        <v>691</v>
      </c>
      <c r="C64" s="91">
        <v>2</v>
      </c>
      <c r="D64" s="133">
        <v>0.006568331630489701</v>
      </c>
      <c r="E64" s="133">
        <v>2.123851640967086</v>
      </c>
      <c r="F64" s="91" t="s">
        <v>705</v>
      </c>
      <c r="G64" s="91" t="b">
        <v>0</v>
      </c>
      <c r="H64" s="91" t="b">
        <v>0</v>
      </c>
      <c r="I64" s="91" t="b">
        <v>0</v>
      </c>
      <c r="J64" s="91" t="b">
        <v>0</v>
      </c>
      <c r="K64" s="91" t="b">
        <v>0</v>
      </c>
      <c r="L64" s="91" t="b">
        <v>0</v>
      </c>
    </row>
    <row r="65" spans="1:12" ht="15">
      <c r="A65" s="91" t="s">
        <v>691</v>
      </c>
      <c r="B65" s="91" t="s">
        <v>692</v>
      </c>
      <c r="C65" s="91">
        <v>2</v>
      </c>
      <c r="D65" s="133">
        <v>0.006568331630489701</v>
      </c>
      <c r="E65" s="133">
        <v>2.123851640967086</v>
      </c>
      <c r="F65" s="91" t="s">
        <v>705</v>
      </c>
      <c r="G65" s="91" t="b">
        <v>0</v>
      </c>
      <c r="H65" s="91" t="b">
        <v>0</v>
      </c>
      <c r="I65" s="91" t="b">
        <v>0</v>
      </c>
      <c r="J65" s="91" t="b">
        <v>0</v>
      </c>
      <c r="K65" s="91" t="b">
        <v>0</v>
      </c>
      <c r="L65" s="91" t="b">
        <v>0</v>
      </c>
    </row>
    <row r="66" spans="1:12" ht="15">
      <c r="A66" s="91" t="s">
        <v>692</v>
      </c>
      <c r="B66" s="91" t="s">
        <v>693</v>
      </c>
      <c r="C66" s="91">
        <v>2</v>
      </c>
      <c r="D66" s="133">
        <v>0.006568331630489701</v>
      </c>
      <c r="E66" s="133">
        <v>2.123851640967086</v>
      </c>
      <c r="F66" s="91" t="s">
        <v>705</v>
      </c>
      <c r="G66" s="91" t="b">
        <v>0</v>
      </c>
      <c r="H66" s="91" t="b">
        <v>0</v>
      </c>
      <c r="I66" s="91" t="b">
        <v>0</v>
      </c>
      <c r="J66" s="91" t="b">
        <v>0</v>
      </c>
      <c r="K66" s="91" t="b">
        <v>0</v>
      </c>
      <c r="L66" s="91" t="b">
        <v>0</v>
      </c>
    </row>
    <row r="67" spans="1:12" ht="15">
      <c r="A67" s="91" t="s">
        <v>531</v>
      </c>
      <c r="B67" s="91" t="s">
        <v>694</v>
      </c>
      <c r="C67" s="91">
        <v>2</v>
      </c>
      <c r="D67" s="133">
        <v>0.006568331630489701</v>
      </c>
      <c r="E67" s="133">
        <v>1.9477603819114047</v>
      </c>
      <c r="F67" s="91" t="s">
        <v>705</v>
      </c>
      <c r="G67" s="91" t="b">
        <v>0</v>
      </c>
      <c r="H67" s="91" t="b">
        <v>0</v>
      </c>
      <c r="I67" s="91" t="b">
        <v>0</v>
      </c>
      <c r="J67" s="91" t="b">
        <v>0</v>
      </c>
      <c r="K67" s="91" t="b">
        <v>0</v>
      </c>
      <c r="L67" s="91" t="b">
        <v>0</v>
      </c>
    </row>
    <row r="68" spans="1:12" ht="15">
      <c r="A68" s="91" t="s">
        <v>694</v>
      </c>
      <c r="B68" s="91" t="s">
        <v>695</v>
      </c>
      <c r="C68" s="91">
        <v>2</v>
      </c>
      <c r="D68" s="133">
        <v>0.006568331630489701</v>
      </c>
      <c r="E68" s="133">
        <v>2.123851640967086</v>
      </c>
      <c r="F68" s="91" t="s">
        <v>705</v>
      </c>
      <c r="G68" s="91" t="b">
        <v>0</v>
      </c>
      <c r="H68" s="91" t="b">
        <v>0</v>
      </c>
      <c r="I68" s="91" t="b">
        <v>0</v>
      </c>
      <c r="J68" s="91" t="b">
        <v>0</v>
      </c>
      <c r="K68" s="91" t="b">
        <v>0</v>
      </c>
      <c r="L68" s="91" t="b">
        <v>0</v>
      </c>
    </row>
    <row r="69" spans="1:12" ht="15">
      <c r="A69" s="91" t="s">
        <v>695</v>
      </c>
      <c r="B69" s="91" t="s">
        <v>696</v>
      </c>
      <c r="C69" s="91">
        <v>2</v>
      </c>
      <c r="D69" s="133">
        <v>0.006568331630489701</v>
      </c>
      <c r="E69" s="133">
        <v>2.123851640967086</v>
      </c>
      <c r="F69" s="91" t="s">
        <v>705</v>
      </c>
      <c r="G69" s="91" t="b">
        <v>0</v>
      </c>
      <c r="H69" s="91" t="b">
        <v>0</v>
      </c>
      <c r="I69" s="91" t="b">
        <v>0</v>
      </c>
      <c r="J69" s="91" t="b">
        <v>0</v>
      </c>
      <c r="K69" s="91" t="b">
        <v>0</v>
      </c>
      <c r="L69" s="91" t="b">
        <v>0</v>
      </c>
    </row>
    <row r="70" spans="1:12" ht="15">
      <c r="A70" s="91" t="s">
        <v>696</v>
      </c>
      <c r="B70" s="91" t="s">
        <v>697</v>
      </c>
      <c r="C70" s="91">
        <v>2</v>
      </c>
      <c r="D70" s="133">
        <v>0.006568331630489701</v>
      </c>
      <c r="E70" s="133">
        <v>2.123851640967086</v>
      </c>
      <c r="F70" s="91" t="s">
        <v>705</v>
      </c>
      <c r="G70" s="91" t="b">
        <v>0</v>
      </c>
      <c r="H70" s="91" t="b">
        <v>0</v>
      </c>
      <c r="I70" s="91" t="b">
        <v>0</v>
      </c>
      <c r="J70" s="91" t="b">
        <v>0</v>
      </c>
      <c r="K70" s="91" t="b">
        <v>0</v>
      </c>
      <c r="L70" s="91" t="b">
        <v>0</v>
      </c>
    </row>
    <row r="71" spans="1:12" ht="15">
      <c r="A71" s="91" t="s">
        <v>697</v>
      </c>
      <c r="B71" s="91" t="s">
        <v>532</v>
      </c>
      <c r="C71" s="91">
        <v>2</v>
      </c>
      <c r="D71" s="133">
        <v>0.006568331630489701</v>
      </c>
      <c r="E71" s="133">
        <v>1.9477603819114047</v>
      </c>
      <c r="F71" s="91" t="s">
        <v>705</v>
      </c>
      <c r="G71" s="91" t="b">
        <v>0</v>
      </c>
      <c r="H71" s="91" t="b">
        <v>0</v>
      </c>
      <c r="I71" s="91" t="b">
        <v>0</v>
      </c>
      <c r="J71" s="91" t="b">
        <v>0</v>
      </c>
      <c r="K71" s="91" t="b">
        <v>0</v>
      </c>
      <c r="L71" s="91" t="b">
        <v>0</v>
      </c>
    </row>
    <row r="72" spans="1:12" ht="15">
      <c r="A72" s="91" t="s">
        <v>532</v>
      </c>
      <c r="B72" s="91" t="s">
        <v>698</v>
      </c>
      <c r="C72" s="91">
        <v>2</v>
      </c>
      <c r="D72" s="133">
        <v>0.006568331630489701</v>
      </c>
      <c r="E72" s="133">
        <v>1.9477603819114047</v>
      </c>
      <c r="F72" s="91" t="s">
        <v>705</v>
      </c>
      <c r="G72" s="91" t="b">
        <v>0</v>
      </c>
      <c r="H72" s="91" t="b">
        <v>0</v>
      </c>
      <c r="I72" s="91" t="b">
        <v>0</v>
      </c>
      <c r="J72" s="91" t="b">
        <v>0</v>
      </c>
      <c r="K72" s="91" t="b">
        <v>0</v>
      </c>
      <c r="L72" s="91" t="b">
        <v>0</v>
      </c>
    </row>
    <row r="73" spans="1:12" ht="15">
      <c r="A73" s="91" t="s">
        <v>698</v>
      </c>
      <c r="B73" s="91" t="s">
        <v>699</v>
      </c>
      <c r="C73" s="91">
        <v>2</v>
      </c>
      <c r="D73" s="133">
        <v>0.006568331630489701</v>
      </c>
      <c r="E73" s="133">
        <v>2.123851640967086</v>
      </c>
      <c r="F73" s="91" t="s">
        <v>705</v>
      </c>
      <c r="G73" s="91" t="b">
        <v>0</v>
      </c>
      <c r="H73" s="91" t="b">
        <v>0</v>
      </c>
      <c r="I73" s="91" t="b">
        <v>0</v>
      </c>
      <c r="J73" s="91" t="b">
        <v>0</v>
      </c>
      <c r="K73" s="91" t="b">
        <v>0</v>
      </c>
      <c r="L73" s="91" t="b">
        <v>0</v>
      </c>
    </row>
    <row r="74" spans="1:12" ht="15">
      <c r="A74" s="91" t="s">
        <v>699</v>
      </c>
      <c r="B74" s="91" t="s">
        <v>700</v>
      </c>
      <c r="C74" s="91">
        <v>2</v>
      </c>
      <c r="D74" s="133">
        <v>0.006568331630489701</v>
      </c>
      <c r="E74" s="133">
        <v>2.123851640967086</v>
      </c>
      <c r="F74" s="91" t="s">
        <v>705</v>
      </c>
      <c r="G74" s="91" t="b">
        <v>0</v>
      </c>
      <c r="H74" s="91" t="b">
        <v>0</v>
      </c>
      <c r="I74" s="91" t="b">
        <v>0</v>
      </c>
      <c r="J74" s="91" t="b">
        <v>0</v>
      </c>
      <c r="K74" s="91" t="b">
        <v>0</v>
      </c>
      <c r="L74" s="91" t="b">
        <v>0</v>
      </c>
    </row>
    <row r="75" spans="1:12" ht="15">
      <c r="A75" s="91" t="s">
        <v>700</v>
      </c>
      <c r="B75" s="91" t="s">
        <v>652</v>
      </c>
      <c r="C75" s="91">
        <v>2</v>
      </c>
      <c r="D75" s="133">
        <v>0.006568331630489701</v>
      </c>
      <c r="E75" s="133">
        <v>1.9477603819114047</v>
      </c>
      <c r="F75" s="91" t="s">
        <v>705</v>
      </c>
      <c r="G75" s="91" t="b">
        <v>0</v>
      </c>
      <c r="H75" s="91" t="b">
        <v>0</v>
      </c>
      <c r="I75" s="91" t="b">
        <v>0</v>
      </c>
      <c r="J75" s="91" t="b">
        <v>0</v>
      </c>
      <c r="K75" s="91" t="b">
        <v>0</v>
      </c>
      <c r="L75" s="91" t="b">
        <v>0</v>
      </c>
    </row>
    <row r="76" spans="1:12" ht="15">
      <c r="A76" s="91" t="s">
        <v>652</v>
      </c>
      <c r="B76" s="91" t="s">
        <v>526</v>
      </c>
      <c r="C76" s="91">
        <v>2</v>
      </c>
      <c r="D76" s="133">
        <v>0.006568331630489701</v>
      </c>
      <c r="E76" s="133">
        <v>1.6467303862474234</v>
      </c>
      <c r="F76" s="91" t="s">
        <v>705</v>
      </c>
      <c r="G76" s="91" t="b">
        <v>0</v>
      </c>
      <c r="H76" s="91" t="b">
        <v>0</v>
      </c>
      <c r="I76" s="91" t="b">
        <v>0</v>
      </c>
      <c r="J76" s="91" t="b">
        <v>0</v>
      </c>
      <c r="K76" s="91" t="b">
        <v>0</v>
      </c>
      <c r="L76" s="91" t="b">
        <v>0</v>
      </c>
    </row>
    <row r="77" spans="1:12" ht="15">
      <c r="A77" s="91" t="s">
        <v>526</v>
      </c>
      <c r="B77" s="91" t="s">
        <v>701</v>
      </c>
      <c r="C77" s="91">
        <v>2</v>
      </c>
      <c r="D77" s="133">
        <v>0.006568331630489701</v>
      </c>
      <c r="E77" s="133">
        <v>1.7259116322950483</v>
      </c>
      <c r="F77" s="91" t="s">
        <v>705</v>
      </c>
      <c r="G77" s="91" t="b">
        <v>0</v>
      </c>
      <c r="H77" s="91" t="b">
        <v>0</v>
      </c>
      <c r="I77" s="91" t="b">
        <v>0</v>
      </c>
      <c r="J77" s="91" t="b">
        <v>0</v>
      </c>
      <c r="K77" s="91" t="b">
        <v>0</v>
      </c>
      <c r="L77" s="91" t="b">
        <v>0</v>
      </c>
    </row>
    <row r="78" spans="1:12" ht="15">
      <c r="A78" s="91" t="s">
        <v>526</v>
      </c>
      <c r="B78" s="91" t="s">
        <v>531</v>
      </c>
      <c r="C78" s="91">
        <v>3</v>
      </c>
      <c r="D78" s="133">
        <v>0.011288624837399295</v>
      </c>
      <c r="E78" s="133">
        <v>1.4828735836087537</v>
      </c>
      <c r="F78" s="91" t="s">
        <v>461</v>
      </c>
      <c r="G78" s="91" t="b">
        <v>0</v>
      </c>
      <c r="H78" s="91" t="b">
        <v>0</v>
      </c>
      <c r="I78" s="91" t="b">
        <v>0</v>
      </c>
      <c r="J78" s="91" t="b">
        <v>0</v>
      </c>
      <c r="K78" s="91" t="b">
        <v>0</v>
      </c>
      <c r="L78" s="91" t="b">
        <v>0</v>
      </c>
    </row>
    <row r="79" spans="1:12" ht="15">
      <c r="A79" s="91" t="s">
        <v>528</v>
      </c>
      <c r="B79" s="91" t="s">
        <v>533</v>
      </c>
      <c r="C79" s="91">
        <v>2</v>
      </c>
      <c r="D79" s="133">
        <v>0.00752574989159953</v>
      </c>
      <c r="E79" s="133">
        <v>1.7047223332251102</v>
      </c>
      <c r="F79" s="91" t="s">
        <v>461</v>
      </c>
      <c r="G79" s="91" t="b">
        <v>0</v>
      </c>
      <c r="H79" s="91" t="b">
        <v>0</v>
      </c>
      <c r="I79" s="91" t="b">
        <v>0</v>
      </c>
      <c r="J79" s="91" t="b">
        <v>0</v>
      </c>
      <c r="K79" s="91" t="b">
        <v>0</v>
      </c>
      <c r="L79" s="91" t="b">
        <v>0</v>
      </c>
    </row>
    <row r="80" spans="1:12" ht="15">
      <c r="A80" s="91" t="s">
        <v>533</v>
      </c>
      <c r="B80" s="91" t="s">
        <v>529</v>
      </c>
      <c r="C80" s="91">
        <v>2</v>
      </c>
      <c r="D80" s="133">
        <v>0.00752574989159953</v>
      </c>
      <c r="E80" s="133">
        <v>1.7047223332251102</v>
      </c>
      <c r="F80" s="91" t="s">
        <v>461</v>
      </c>
      <c r="G80" s="91" t="b">
        <v>0</v>
      </c>
      <c r="H80" s="91" t="b">
        <v>0</v>
      </c>
      <c r="I80" s="91" t="b">
        <v>0</v>
      </c>
      <c r="J80" s="91" t="b">
        <v>0</v>
      </c>
      <c r="K80" s="91" t="b">
        <v>0</v>
      </c>
      <c r="L80" s="91" t="b">
        <v>0</v>
      </c>
    </row>
    <row r="81" spans="1:12" ht="15">
      <c r="A81" s="91" t="s">
        <v>529</v>
      </c>
      <c r="B81" s="91" t="s">
        <v>534</v>
      </c>
      <c r="C81" s="91">
        <v>2</v>
      </c>
      <c r="D81" s="133">
        <v>0.00752574989159953</v>
      </c>
      <c r="E81" s="133">
        <v>1.7047223332251102</v>
      </c>
      <c r="F81" s="91" t="s">
        <v>461</v>
      </c>
      <c r="G81" s="91" t="b">
        <v>0</v>
      </c>
      <c r="H81" s="91" t="b">
        <v>0</v>
      </c>
      <c r="I81" s="91" t="b">
        <v>0</v>
      </c>
      <c r="J81" s="91" t="b">
        <v>0</v>
      </c>
      <c r="K81" s="91" t="b">
        <v>0</v>
      </c>
      <c r="L81" s="91" t="b">
        <v>0</v>
      </c>
    </row>
    <row r="82" spans="1:12" ht="15">
      <c r="A82" s="91" t="s">
        <v>534</v>
      </c>
      <c r="B82" s="91" t="s">
        <v>657</v>
      </c>
      <c r="C82" s="91">
        <v>2</v>
      </c>
      <c r="D82" s="133">
        <v>0.00752574989159953</v>
      </c>
      <c r="E82" s="133">
        <v>1.8808135922807914</v>
      </c>
      <c r="F82" s="91" t="s">
        <v>461</v>
      </c>
      <c r="G82" s="91" t="b">
        <v>0</v>
      </c>
      <c r="H82" s="91" t="b">
        <v>0</v>
      </c>
      <c r="I82" s="91" t="b">
        <v>0</v>
      </c>
      <c r="J82" s="91" t="b">
        <v>0</v>
      </c>
      <c r="K82" s="91" t="b">
        <v>0</v>
      </c>
      <c r="L82" s="91" t="b">
        <v>0</v>
      </c>
    </row>
    <row r="83" spans="1:12" ht="15">
      <c r="A83" s="91" t="s">
        <v>657</v>
      </c>
      <c r="B83" s="91" t="s">
        <v>658</v>
      </c>
      <c r="C83" s="91">
        <v>2</v>
      </c>
      <c r="D83" s="133">
        <v>0.00752574989159953</v>
      </c>
      <c r="E83" s="133">
        <v>1.8808135922807914</v>
      </c>
      <c r="F83" s="91" t="s">
        <v>461</v>
      </c>
      <c r="G83" s="91" t="b">
        <v>0</v>
      </c>
      <c r="H83" s="91" t="b">
        <v>0</v>
      </c>
      <c r="I83" s="91" t="b">
        <v>0</v>
      </c>
      <c r="J83" s="91" t="b">
        <v>0</v>
      </c>
      <c r="K83" s="91" t="b">
        <v>0</v>
      </c>
      <c r="L83" s="91" t="b">
        <v>0</v>
      </c>
    </row>
    <row r="84" spans="1:12" ht="15">
      <c r="A84" s="91" t="s">
        <v>658</v>
      </c>
      <c r="B84" s="91" t="s">
        <v>659</v>
      </c>
      <c r="C84" s="91">
        <v>2</v>
      </c>
      <c r="D84" s="133">
        <v>0.00752574989159953</v>
      </c>
      <c r="E84" s="133">
        <v>1.8808135922807914</v>
      </c>
      <c r="F84" s="91" t="s">
        <v>461</v>
      </c>
      <c r="G84" s="91" t="b">
        <v>0</v>
      </c>
      <c r="H84" s="91" t="b">
        <v>0</v>
      </c>
      <c r="I84" s="91" t="b">
        <v>0</v>
      </c>
      <c r="J84" s="91" t="b">
        <v>0</v>
      </c>
      <c r="K84" s="91" t="b">
        <v>0</v>
      </c>
      <c r="L84" s="91" t="b">
        <v>0</v>
      </c>
    </row>
    <row r="85" spans="1:12" ht="15">
      <c r="A85" s="91" t="s">
        <v>659</v>
      </c>
      <c r="B85" s="91" t="s">
        <v>660</v>
      </c>
      <c r="C85" s="91">
        <v>2</v>
      </c>
      <c r="D85" s="133">
        <v>0.00752574989159953</v>
      </c>
      <c r="E85" s="133">
        <v>1.8808135922807914</v>
      </c>
      <c r="F85" s="91" t="s">
        <v>461</v>
      </c>
      <c r="G85" s="91" t="b">
        <v>0</v>
      </c>
      <c r="H85" s="91" t="b">
        <v>0</v>
      </c>
      <c r="I85" s="91" t="b">
        <v>0</v>
      </c>
      <c r="J85" s="91" t="b">
        <v>0</v>
      </c>
      <c r="K85" s="91" t="b">
        <v>0</v>
      </c>
      <c r="L85" s="91" t="b">
        <v>0</v>
      </c>
    </row>
    <row r="86" spans="1:12" ht="15">
      <c r="A86" s="91" t="s">
        <v>660</v>
      </c>
      <c r="B86" s="91" t="s">
        <v>661</v>
      </c>
      <c r="C86" s="91">
        <v>2</v>
      </c>
      <c r="D86" s="133">
        <v>0.00752574989159953</v>
      </c>
      <c r="E86" s="133">
        <v>1.8808135922807914</v>
      </c>
      <c r="F86" s="91" t="s">
        <v>461</v>
      </c>
      <c r="G86" s="91" t="b">
        <v>0</v>
      </c>
      <c r="H86" s="91" t="b">
        <v>0</v>
      </c>
      <c r="I86" s="91" t="b">
        <v>0</v>
      </c>
      <c r="J86" s="91" t="b">
        <v>0</v>
      </c>
      <c r="K86" s="91" t="b">
        <v>0</v>
      </c>
      <c r="L86" s="91" t="b">
        <v>0</v>
      </c>
    </row>
    <row r="87" spans="1:12" ht="15">
      <c r="A87" s="91" t="s">
        <v>661</v>
      </c>
      <c r="B87" s="91" t="s">
        <v>662</v>
      </c>
      <c r="C87" s="91">
        <v>2</v>
      </c>
      <c r="D87" s="133">
        <v>0.00752574989159953</v>
      </c>
      <c r="E87" s="133">
        <v>1.8808135922807914</v>
      </c>
      <c r="F87" s="91" t="s">
        <v>461</v>
      </c>
      <c r="G87" s="91" t="b">
        <v>0</v>
      </c>
      <c r="H87" s="91" t="b">
        <v>0</v>
      </c>
      <c r="I87" s="91" t="b">
        <v>0</v>
      </c>
      <c r="J87" s="91" t="b">
        <v>0</v>
      </c>
      <c r="K87" s="91" t="b">
        <v>0</v>
      </c>
      <c r="L87" s="91" t="b">
        <v>0</v>
      </c>
    </row>
    <row r="88" spans="1:12" ht="15">
      <c r="A88" s="91" t="s">
        <v>662</v>
      </c>
      <c r="B88" s="91" t="s">
        <v>530</v>
      </c>
      <c r="C88" s="91">
        <v>2</v>
      </c>
      <c r="D88" s="133">
        <v>0.00752574989159953</v>
      </c>
      <c r="E88" s="133">
        <v>1.7047223332251102</v>
      </c>
      <c r="F88" s="91" t="s">
        <v>461</v>
      </c>
      <c r="G88" s="91" t="b">
        <v>0</v>
      </c>
      <c r="H88" s="91" t="b">
        <v>0</v>
      </c>
      <c r="I88" s="91" t="b">
        <v>0</v>
      </c>
      <c r="J88" s="91" t="b">
        <v>0</v>
      </c>
      <c r="K88" s="91" t="b">
        <v>0</v>
      </c>
      <c r="L88" s="91" t="b">
        <v>0</v>
      </c>
    </row>
    <row r="89" spans="1:12" ht="15">
      <c r="A89" s="91" t="s">
        <v>530</v>
      </c>
      <c r="B89" s="91" t="s">
        <v>663</v>
      </c>
      <c r="C89" s="91">
        <v>2</v>
      </c>
      <c r="D89" s="133">
        <v>0.00752574989159953</v>
      </c>
      <c r="E89" s="133">
        <v>1.7047223332251102</v>
      </c>
      <c r="F89" s="91" t="s">
        <v>461</v>
      </c>
      <c r="G89" s="91" t="b">
        <v>0</v>
      </c>
      <c r="H89" s="91" t="b">
        <v>0</v>
      </c>
      <c r="I89" s="91" t="b">
        <v>0</v>
      </c>
      <c r="J89" s="91" t="b">
        <v>0</v>
      </c>
      <c r="K89" s="91" t="b">
        <v>0</v>
      </c>
      <c r="L89" s="91" t="b">
        <v>0</v>
      </c>
    </row>
    <row r="90" spans="1:12" ht="15">
      <c r="A90" s="91" t="s">
        <v>663</v>
      </c>
      <c r="B90" s="91" t="s">
        <v>664</v>
      </c>
      <c r="C90" s="91">
        <v>2</v>
      </c>
      <c r="D90" s="133">
        <v>0.00752574989159953</v>
      </c>
      <c r="E90" s="133">
        <v>1.8808135922807914</v>
      </c>
      <c r="F90" s="91" t="s">
        <v>461</v>
      </c>
      <c r="G90" s="91" t="b">
        <v>0</v>
      </c>
      <c r="H90" s="91" t="b">
        <v>0</v>
      </c>
      <c r="I90" s="91" t="b">
        <v>0</v>
      </c>
      <c r="J90" s="91" t="b">
        <v>0</v>
      </c>
      <c r="K90" s="91" t="b">
        <v>0</v>
      </c>
      <c r="L90" s="91" t="b">
        <v>0</v>
      </c>
    </row>
    <row r="91" spans="1:12" ht="15">
      <c r="A91" s="91" t="s">
        <v>664</v>
      </c>
      <c r="B91" s="91" t="s">
        <v>665</v>
      </c>
      <c r="C91" s="91">
        <v>2</v>
      </c>
      <c r="D91" s="133">
        <v>0.00752574989159953</v>
      </c>
      <c r="E91" s="133">
        <v>1.8808135922807914</v>
      </c>
      <c r="F91" s="91" t="s">
        <v>461</v>
      </c>
      <c r="G91" s="91" t="b">
        <v>0</v>
      </c>
      <c r="H91" s="91" t="b">
        <v>0</v>
      </c>
      <c r="I91" s="91" t="b">
        <v>0</v>
      </c>
      <c r="J91" s="91" t="b">
        <v>1</v>
      </c>
      <c r="K91" s="91" t="b">
        <v>0</v>
      </c>
      <c r="L91" s="91" t="b">
        <v>0</v>
      </c>
    </row>
    <row r="92" spans="1:12" ht="15">
      <c r="A92" s="91" t="s">
        <v>523</v>
      </c>
      <c r="B92" s="91" t="s">
        <v>650</v>
      </c>
      <c r="C92" s="91">
        <v>2</v>
      </c>
      <c r="D92" s="133">
        <v>0.00752574989159953</v>
      </c>
      <c r="E92" s="133">
        <v>1.5797835966168103</v>
      </c>
      <c r="F92" s="91" t="s">
        <v>461</v>
      </c>
      <c r="G92" s="91" t="b">
        <v>0</v>
      </c>
      <c r="H92" s="91" t="b">
        <v>0</v>
      </c>
      <c r="I92" s="91" t="b">
        <v>0</v>
      </c>
      <c r="J92" s="91" t="b">
        <v>0</v>
      </c>
      <c r="K92" s="91" t="b">
        <v>0</v>
      </c>
      <c r="L92" s="91" t="b">
        <v>0</v>
      </c>
    </row>
    <row r="93" spans="1:12" ht="15">
      <c r="A93" s="91" t="s">
        <v>531</v>
      </c>
      <c r="B93" s="91" t="s">
        <v>694</v>
      </c>
      <c r="C93" s="91">
        <v>2</v>
      </c>
      <c r="D93" s="133">
        <v>0.00752574989159953</v>
      </c>
      <c r="E93" s="133">
        <v>1.7047223332251102</v>
      </c>
      <c r="F93" s="91" t="s">
        <v>461</v>
      </c>
      <c r="G93" s="91" t="b">
        <v>0</v>
      </c>
      <c r="H93" s="91" t="b">
        <v>0</v>
      </c>
      <c r="I93" s="91" t="b">
        <v>0</v>
      </c>
      <c r="J93" s="91" t="b">
        <v>0</v>
      </c>
      <c r="K93" s="91" t="b">
        <v>0</v>
      </c>
      <c r="L93" s="91" t="b">
        <v>0</v>
      </c>
    </row>
    <row r="94" spans="1:12" ht="15">
      <c r="A94" s="91" t="s">
        <v>694</v>
      </c>
      <c r="B94" s="91" t="s">
        <v>695</v>
      </c>
      <c r="C94" s="91">
        <v>2</v>
      </c>
      <c r="D94" s="133">
        <v>0.00752574989159953</v>
      </c>
      <c r="E94" s="133">
        <v>1.8808135922807914</v>
      </c>
      <c r="F94" s="91" t="s">
        <v>461</v>
      </c>
      <c r="G94" s="91" t="b">
        <v>0</v>
      </c>
      <c r="H94" s="91" t="b">
        <v>0</v>
      </c>
      <c r="I94" s="91" t="b">
        <v>0</v>
      </c>
      <c r="J94" s="91" t="b">
        <v>0</v>
      </c>
      <c r="K94" s="91" t="b">
        <v>0</v>
      </c>
      <c r="L94" s="91" t="b">
        <v>0</v>
      </c>
    </row>
    <row r="95" spans="1:12" ht="15">
      <c r="A95" s="91" t="s">
        <v>695</v>
      </c>
      <c r="B95" s="91" t="s">
        <v>696</v>
      </c>
      <c r="C95" s="91">
        <v>2</v>
      </c>
      <c r="D95" s="133">
        <v>0.00752574989159953</v>
      </c>
      <c r="E95" s="133">
        <v>1.8808135922807914</v>
      </c>
      <c r="F95" s="91" t="s">
        <v>461</v>
      </c>
      <c r="G95" s="91" t="b">
        <v>0</v>
      </c>
      <c r="H95" s="91" t="b">
        <v>0</v>
      </c>
      <c r="I95" s="91" t="b">
        <v>0</v>
      </c>
      <c r="J95" s="91" t="b">
        <v>0</v>
      </c>
      <c r="K95" s="91" t="b">
        <v>0</v>
      </c>
      <c r="L95" s="91" t="b">
        <v>0</v>
      </c>
    </row>
    <row r="96" spans="1:12" ht="15">
      <c r="A96" s="91" t="s">
        <v>696</v>
      </c>
      <c r="B96" s="91" t="s">
        <v>697</v>
      </c>
      <c r="C96" s="91">
        <v>2</v>
      </c>
      <c r="D96" s="133">
        <v>0.00752574989159953</v>
      </c>
      <c r="E96" s="133">
        <v>1.8808135922807914</v>
      </c>
      <c r="F96" s="91" t="s">
        <v>461</v>
      </c>
      <c r="G96" s="91" t="b">
        <v>0</v>
      </c>
      <c r="H96" s="91" t="b">
        <v>0</v>
      </c>
      <c r="I96" s="91" t="b">
        <v>0</v>
      </c>
      <c r="J96" s="91" t="b">
        <v>0</v>
      </c>
      <c r="K96" s="91" t="b">
        <v>0</v>
      </c>
      <c r="L96" s="91" t="b">
        <v>0</v>
      </c>
    </row>
    <row r="97" spans="1:12" ht="15">
      <c r="A97" s="91" t="s">
        <v>697</v>
      </c>
      <c r="B97" s="91" t="s">
        <v>532</v>
      </c>
      <c r="C97" s="91">
        <v>2</v>
      </c>
      <c r="D97" s="133">
        <v>0.00752574989159953</v>
      </c>
      <c r="E97" s="133">
        <v>1.7047223332251102</v>
      </c>
      <c r="F97" s="91" t="s">
        <v>461</v>
      </c>
      <c r="G97" s="91" t="b">
        <v>0</v>
      </c>
      <c r="H97" s="91" t="b">
        <v>0</v>
      </c>
      <c r="I97" s="91" t="b">
        <v>0</v>
      </c>
      <c r="J97" s="91" t="b">
        <v>0</v>
      </c>
      <c r="K97" s="91" t="b">
        <v>0</v>
      </c>
      <c r="L97" s="91" t="b">
        <v>0</v>
      </c>
    </row>
    <row r="98" spans="1:12" ht="15">
      <c r="A98" s="91" t="s">
        <v>532</v>
      </c>
      <c r="B98" s="91" t="s">
        <v>698</v>
      </c>
      <c r="C98" s="91">
        <v>2</v>
      </c>
      <c r="D98" s="133">
        <v>0.00752574989159953</v>
      </c>
      <c r="E98" s="133">
        <v>1.7047223332251102</v>
      </c>
      <c r="F98" s="91" t="s">
        <v>461</v>
      </c>
      <c r="G98" s="91" t="b">
        <v>0</v>
      </c>
      <c r="H98" s="91" t="b">
        <v>0</v>
      </c>
      <c r="I98" s="91" t="b">
        <v>0</v>
      </c>
      <c r="J98" s="91" t="b">
        <v>0</v>
      </c>
      <c r="K98" s="91" t="b">
        <v>0</v>
      </c>
      <c r="L98" s="91" t="b">
        <v>0</v>
      </c>
    </row>
    <row r="99" spans="1:12" ht="15">
      <c r="A99" s="91" t="s">
        <v>698</v>
      </c>
      <c r="B99" s="91" t="s">
        <v>699</v>
      </c>
      <c r="C99" s="91">
        <v>2</v>
      </c>
      <c r="D99" s="133">
        <v>0.00752574989159953</v>
      </c>
      <c r="E99" s="133">
        <v>1.8808135922807914</v>
      </c>
      <c r="F99" s="91" t="s">
        <v>461</v>
      </c>
      <c r="G99" s="91" t="b">
        <v>0</v>
      </c>
      <c r="H99" s="91" t="b">
        <v>0</v>
      </c>
      <c r="I99" s="91" t="b">
        <v>0</v>
      </c>
      <c r="J99" s="91" t="b">
        <v>0</v>
      </c>
      <c r="K99" s="91" t="b">
        <v>0</v>
      </c>
      <c r="L99" s="91" t="b">
        <v>0</v>
      </c>
    </row>
    <row r="100" spans="1:12" ht="15">
      <c r="A100" s="91" t="s">
        <v>699</v>
      </c>
      <c r="B100" s="91" t="s">
        <v>700</v>
      </c>
      <c r="C100" s="91">
        <v>2</v>
      </c>
      <c r="D100" s="133">
        <v>0.00752574989159953</v>
      </c>
      <c r="E100" s="133">
        <v>1.8808135922807914</v>
      </c>
      <c r="F100" s="91" t="s">
        <v>461</v>
      </c>
      <c r="G100" s="91" t="b">
        <v>0</v>
      </c>
      <c r="H100" s="91" t="b">
        <v>0</v>
      </c>
      <c r="I100" s="91" t="b">
        <v>0</v>
      </c>
      <c r="J100" s="91" t="b">
        <v>0</v>
      </c>
      <c r="K100" s="91" t="b">
        <v>0</v>
      </c>
      <c r="L100" s="91" t="b">
        <v>0</v>
      </c>
    </row>
    <row r="101" spans="1:12" ht="15">
      <c r="A101" s="91" t="s">
        <v>700</v>
      </c>
      <c r="B101" s="91" t="s">
        <v>652</v>
      </c>
      <c r="C101" s="91">
        <v>2</v>
      </c>
      <c r="D101" s="133">
        <v>0.00752574989159953</v>
      </c>
      <c r="E101" s="133">
        <v>1.8808135922807914</v>
      </c>
      <c r="F101" s="91" t="s">
        <v>461</v>
      </c>
      <c r="G101" s="91" t="b">
        <v>0</v>
      </c>
      <c r="H101" s="91" t="b">
        <v>0</v>
      </c>
      <c r="I101" s="91" t="b">
        <v>0</v>
      </c>
      <c r="J101" s="91" t="b">
        <v>0</v>
      </c>
      <c r="K101" s="91" t="b">
        <v>0</v>
      </c>
      <c r="L101" s="91" t="b">
        <v>0</v>
      </c>
    </row>
    <row r="102" spans="1:12" ht="15">
      <c r="A102" s="91" t="s">
        <v>652</v>
      </c>
      <c r="B102" s="91" t="s">
        <v>526</v>
      </c>
      <c r="C102" s="91">
        <v>2</v>
      </c>
      <c r="D102" s="133">
        <v>0.00752574989159953</v>
      </c>
      <c r="E102" s="133">
        <v>1.5797835966168103</v>
      </c>
      <c r="F102" s="91" t="s">
        <v>461</v>
      </c>
      <c r="G102" s="91" t="b">
        <v>0</v>
      </c>
      <c r="H102" s="91" t="b">
        <v>0</v>
      </c>
      <c r="I102" s="91" t="b">
        <v>0</v>
      </c>
      <c r="J102" s="91" t="b">
        <v>0</v>
      </c>
      <c r="K102" s="91" t="b">
        <v>0</v>
      </c>
      <c r="L102" s="91" t="b">
        <v>0</v>
      </c>
    </row>
    <row r="103" spans="1:12" ht="15">
      <c r="A103" s="91" t="s">
        <v>526</v>
      </c>
      <c r="B103" s="91" t="s">
        <v>701</v>
      </c>
      <c r="C103" s="91">
        <v>2</v>
      </c>
      <c r="D103" s="133">
        <v>0.00752574989159953</v>
      </c>
      <c r="E103" s="133">
        <v>1.4828735836087539</v>
      </c>
      <c r="F103" s="91" t="s">
        <v>461</v>
      </c>
      <c r="G103" s="91" t="b">
        <v>0</v>
      </c>
      <c r="H103" s="91" t="b">
        <v>0</v>
      </c>
      <c r="I103" s="91" t="b">
        <v>0</v>
      </c>
      <c r="J103" s="91" t="b">
        <v>0</v>
      </c>
      <c r="K103" s="91" t="b">
        <v>0</v>
      </c>
      <c r="L103" s="91" t="b">
        <v>0</v>
      </c>
    </row>
    <row r="104" spans="1:12" ht="15">
      <c r="A104" s="91" t="s">
        <v>523</v>
      </c>
      <c r="B104" s="91" t="s">
        <v>655</v>
      </c>
      <c r="C104" s="91">
        <v>2</v>
      </c>
      <c r="D104" s="133">
        <v>0.011288624837399295</v>
      </c>
      <c r="E104" s="133">
        <v>1.5797835966168103</v>
      </c>
      <c r="F104" s="91" t="s">
        <v>461</v>
      </c>
      <c r="G104" s="91" t="b">
        <v>0</v>
      </c>
      <c r="H104" s="91" t="b">
        <v>0</v>
      </c>
      <c r="I104" s="91" t="b">
        <v>0</v>
      </c>
      <c r="J104" s="91" t="b">
        <v>0</v>
      </c>
      <c r="K104" s="91" t="b">
        <v>0</v>
      </c>
      <c r="L104" s="91" t="b">
        <v>0</v>
      </c>
    </row>
    <row r="105" spans="1:12" ht="15">
      <c r="A105" s="91" t="s">
        <v>542</v>
      </c>
      <c r="B105" s="91" t="s">
        <v>505</v>
      </c>
      <c r="C105" s="91">
        <v>3</v>
      </c>
      <c r="D105" s="133">
        <v>0</v>
      </c>
      <c r="E105" s="133">
        <v>1.2632414347745813</v>
      </c>
      <c r="F105" s="91" t="s">
        <v>464</v>
      </c>
      <c r="G105" s="91" t="b">
        <v>0</v>
      </c>
      <c r="H105" s="91" t="b">
        <v>0</v>
      </c>
      <c r="I105" s="91" t="b">
        <v>0</v>
      </c>
      <c r="J105" s="91" t="b">
        <v>0</v>
      </c>
      <c r="K105" s="91" t="b">
        <v>0</v>
      </c>
      <c r="L105" s="91" t="b">
        <v>0</v>
      </c>
    </row>
    <row r="106" spans="1:12" ht="15">
      <c r="A106" s="91" t="s">
        <v>505</v>
      </c>
      <c r="B106" s="91" t="s">
        <v>524</v>
      </c>
      <c r="C106" s="91">
        <v>3</v>
      </c>
      <c r="D106" s="133">
        <v>0</v>
      </c>
      <c r="E106" s="133">
        <v>0.9622114391106001</v>
      </c>
      <c r="F106" s="91" t="s">
        <v>464</v>
      </c>
      <c r="G106" s="91" t="b">
        <v>0</v>
      </c>
      <c r="H106" s="91" t="b">
        <v>0</v>
      </c>
      <c r="I106" s="91" t="b">
        <v>0</v>
      </c>
      <c r="J106" s="91" t="b">
        <v>0</v>
      </c>
      <c r="K106" s="91" t="b">
        <v>0</v>
      </c>
      <c r="L106" s="91" t="b">
        <v>0</v>
      </c>
    </row>
    <row r="107" spans="1:12" ht="15">
      <c r="A107" s="91" t="s">
        <v>524</v>
      </c>
      <c r="B107" s="91" t="s">
        <v>543</v>
      </c>
      <c r="C107" s="91">
        <v>3</v>
      </c>
      <c r="D107" s="133">
        <v>0</v>
      </c>
      <c r="E107" s="133">
        <v>0.9622114391106001</v>
      </c>
      <c r="F107" s="91" t="s">
        <v>464</v>
      </c>
      <c r="G107" s="91" t="b">
        <v>0</v>
      </c>
      <c r="H107" s="91" t="b">
        <v>0</v>
      </c>
      <c r="I107" s="91" t="b">
        <v>0</v>
      </c>
      <c r="J107" s="91" t="b">
        <v>1</v>
      </c>
      <c r="K107" s="91" t="b">
        <v>0</v>
      </c>
      <c r="L107" s="91" t="b">
        <v>0</v>
      </c>
    </row>
    <row r="108" spans="1:12" ht="15">
      <c r="A108" s="91" t="s">
        <v>543</v>
      </c>
      <c r="B108" s="91" t="s">
        <v>544</v>
      </c>
      <c r="C108" s="91">
        <v>3</v>
      </c>
      <c r="D108" s="133">
        <v>0</v>
      </c>
      <c r="E108" s="133">
        <v>1.2632414347745813</v>
      </c>
      <c r="F108" s="91" t="s">
        <v>464</v>
      </c>
      <c r="G108" s="91" t="b">
        <v>1</v>
      </c>
      <c r="H108" s="91" t="b">
        <v>0</v>
      </c>
      <c r="I108" s="91" t="b">
        <v>0</v>
      </c>
      <c r="J108" s="91" t="b">
        <v>0</v>
      </c>
      <c r="K108" s="91" t="b">
        <v>0</v>
      </c>
      <c r="L108" s="91" t="b">
        <v>0</v>
      </c>
    </row>
    <row r="109" spans="1:12" ht="15">
      <c r="A109" s="91" t="s">
        <v>544</v>
      </c>
      <c r="B109" s="91" t="s">
        <v>545</v>
      </c>
      <c r="C109" s="91">
        <v>3</v>
      </c>
      <c r="D109" s="133">
        <v>0</v>
      </c>
      <c r="E109" s="133">
        <v>1.2632414347745813</v>
      </c>
      <c r="F109" s="91" t="s">
        <v>464</v>
      </c>
      <c r="G109" s="91" t="b">
        <v>0</v>
      </c>
      <c r="H109" s="91" t="b">
        <v>0</v>
      </c>
      <c r="I109" s="91" t="b">
        <v>0</v>
      </c>
      <c r="J109" s="91" t="b">
        <v>0</v>
      </c>
      <c r="K109" s="91" t="b">
        <v>0</v>
      </c>
      <c r="L109" s="91" t="b">
        <v>0</v>
      </c>
    </row>
    <row r="110" spans="1:12" ht="15">
      <c r="A110" s="91" t="s">
        <v>545</v>
      </c>
      <c r="B110" s="91" t="s">
        <v>546</v>
      </c>
      <c r="C110" s="91">
        <v>3</v>
      </c>
      <c r="D110" s="133">
        <v>0</v>
      </c>
      <c r="E110" s="133">
        <v>1.2632414347745813</v>
      </c>
      <c r="F110" s="91" t="s">
        <v>464</v>
      </c>
      <c r="G110" s="91" t="b">
        <v>0</v>
      </c>
      <c r="H110" s="91" t="b">
        <v>0</v>
      </c>
      <c r="I110" s="91" t="b">
        <v>0</v>
      </c>
      <c r="J110" s="91" t="b">
        <v>0</v>
      </c>
      <c r="K110" s="91" t="b">
        <v>0</v>
      </c>
      <c r="L110" s="91" t="b">
        <v>0</v>
      </c>
    </row>
    <row r="111" spans="1:12" ht="15">
      <c r="A111" s="91" t="s">
        <v>546</v>
      </c>
      <c r="B111" s="91" t="s">
        <v>547</v>
      </c>
      <c r="C111" s="91">
        <v>3</v>
      </c>
      <c r="D111" s="133">
        <v>0</v>
      </c>
      <c r="E111" s="133">
        <v>1.2632414347745813</v>
      </c>
      <c r="F111" s="91" t="s">
        <v>464</v>
      </c>
      <c r="G111" s="91" t="b">
        <v>0</v>
      </c>
      <c r="H111" s="91" t="b">
        <v>0</v>
      </c>
      <c r="I111" s="91" t="b">
        <v>0</v>
      </c>
      <c r="J111" s="91" t="b">
        <v>0</v>
      </c>
      <c r="K111" s="91" t="b">
        <v>0</v>
      </c>
      <c r="L111" s="91" t="b">
        <v>0</v>
      </c>
    </row>
    <row r="112" spans="1:12" ht="15">
      <c r="A112" s="91" t="s">
        <v>547</v>
      </c>
      <c r="B112" s="91" t="s">
        <v>548</v>
      </c>
      <c r="C112" s="91">
        <v>3</v>
      </c>
      <c r="D112" s="133">
        <v>0</v>
      </c>
      <c r="E112" s="133">
        <v>1.2632414347745813</v>
      </c>
      <c r="F112" s="91" t="s">
        <v>464</v>
      </c>
      <c r="G112" s="91" t="b">
        <v>0</v>
      </c>
      <c r="H112" s="91" t="b">
        <v>0</v>
      </c>
      <c r="I112" s="91" t="b">
        <v>0</v>
      </c>
      <c r="J112" s="91" t="b">
        <v>0</v>
      </c>
      <c r="K112" s="91" t="b">
        <v>0</v>
      </c>
      <c r="L112" s="91" t="b">
        <v>0</v>
      </c>
    </row>
    <row r="113" spans="1:12" ht="15">
      <c r="A113" s="91" t="s">
        <v>548</v>
      </c>
      <c r="B113" s="91" t="s">
        <v>219</v>
      </c>
      <c r="C113" s="91">
        <v>3</v>
      </c>
      <c r="D113" s="133">
        <v>0</v>
      </c>
      <c r="E113" s="133">
        <v>1.2632414347745813</v>
      </c>
      <c r="F113" s="91" t="s">
        <v>464</v>
      </c>
      <c r="G113" s="91" t="b">
        <v>0</v>
      </c>
      <c r="H113" s="91" t="b">
        <v>0</v>
      </c>
      <c r="I113" s="91" t="b">
        <v>0</v>
      </c>
      <c r="J113" s="91" t="b">
        <v>0</v>
      </c>
      <c r="K113" s="91" t="b">
        <v>0</v>
      </c>
      <c r="L113" s="91" t="b">
        <v>0</v>
      </c>
    </row>
    <row r="114" spans="1:12" ht="15">
      <c r="A114" s="91" t="s">
        <v>219</v>
      </c>
      <c r="B114" s="91" t="s">
        <v>656</v>
      </c>
      <c r="C114" s="91">
        <v>3</v>
      </c>
      <c r="D114" s="133">
        <v>0</v>
      </c>
      <c r="E114" s="133">
        <v>1.2632414347745813</v>
      </c>
      <c r="F114" s="91" t="s">
        <v>464</v>
      </c>
      <c r="G114" s="91" t="b">
        <v>0</v>
      </c>
      <c r="H114" s="91" t="b">
        <v>0</v>
      </c>
      <c r="I114" s="91" t="b">
        <v>0</v>
      </c>
      <c r="J114" s="91" t="b">
        <v>0</v>
      </c>
      <c r="K114" s="91" t="b">
        <v>0</v>
      </c>
      <c r="L114" s="91" t="b">
        <v>0</v>
      </c>
    </row>
    <row r="115" spans="1:12" ht="15">
      <c r="A115" s="91" t="s">
        <v>656</v>
      </c>
      <c r="B115" s="91" t="s">
        <v>525</v>
      </c>
      <c r="C115" s="91">
        <v>3</v>
      </c>
      <c r="D115" s="133">
        <v>0</v>
      </c>
      <c r="E115" s="133">
        <v>1.041392685158225</v>
      </c>
      <c r="F115" s="91" t="s">
        <v>464</v>
      </c>
      <c r="G115" s="91" t="b">
        <v>0</v>
      </c>
      <c r="H115" s="91" t="b">
        <v>0</v>
      </c>
      <c r="I115" s="91" t="b">
        <v>0</v>
      </c>
      <c r="J115" s="91" t="b">
        <v>0</v>
      </c>
      <c r="K115" s="91" t="b">
        <v>0</v>
      </c>
      <c r="L115" s="91" t="b">
        <v>0</v>
      </c>
    </row>
    <row r="116" spans="1:12" ht="15">
      <c r="A116" s="91" t="s">
        <v>525</v>
      </c>
      <c r="B116" s="91" t="s">
        <v>524</v>
      </c>
      <c r="C116" s="91">
        <v>3</v>
      </c>
      <c r="D116" s="133">
        <v>0</v>
      </c>
      <c r="E116" s="133">
        <v>0.7403626894942438</v>
      </c>
      <c r="F116" s="91" t="s">
        <v>464</v>
      </c>
      <c r="G116" s="91" t="b">
        <v>0</v>
      </c>
      <c r="H116" s="91" t="b">
        <v>0</v>
      </c>
      <c r="I116" s="91" t="b">
        <v>0</v>
      </c>
      <c r="J116" s="91" t="b">
        <v>0</v>
      </c>
      <c r="K116" s="91" t="b">
        <v>0</v>
      </c>
      <c r="L116" s="91" t="b">
        <v>0</v>
      </c>
    </row>
    <row r="117" spans="1:12" ht="15">
      <c r="A117" s="91" t="s">
        <v>524</v>
      </c>
      <c r="B117" s="91" t="s">
        <v>687</v>
      </c>
      <c r="C117" s="91">
        <v>2</v>
      </c>
      <c r="D117" s="133">
        <v>0.006072112381230388</v>
      </c>
      <c r="E117" s="133">
        <v>0.9622114391106003</v>
      </c>
      <c r="F117" s="91" t="s">
        <v>464</v>
      </c>
      <c r="G117" s="91" t="b">
        <v>0</v>
      </c>
      <c r="H117" s="91" t="b">
        <v>0</v>
      </c>
      <c r="I117" s="91" t="b">
        <v>0</v>
      </c>
      <c r="J117" s="91" t="b">
        <v>0</v>
      </c>
      <c r="K117" s="91" t="b">
        <v>0</v>
      </c>
      <c r="L117" s="91" t="b">
        <v>0</v>
      </c>
    </row>
    <row r="118" spans="1:12" ht="15">
      <c r="A118" s="91" t="s">
        <v>687</v>
      </c>
      <c r="B118" s="91" t="s">
        <v>688</v>
      </c>
      <c r="C118" s="91">
        <v>2</v>
      </c>
      <c r="D118" s="133">
        <v>0.006072112381230388</v>
      </c>
      <c r="E118" s="133">
        <v>1.4393326938302626</v>
      </c>
      <c r="F118" s="91" t="s">
        <v>464</v>
      </c>
      <c r="G118" s="91" t="b">
        <v>0</v>
      </c>
      <c r="H118" s="91" t="b">
        <v>0</v>
      </c>
      <c r="I118" s="91" t="b">
        <v>0</v>
      </c>
      <c r="J118" s="91" t="b">
        <v>0</v>
      </c>
      <c r="K118" s="91" t="b">
        <v>0</v>
      </c>
      <c r="L118" s="91" t="b">
        <v>0</v>
      </c>
    </row>
    <row r="119" spans="1:12" ht="15">
      <c r="A119" s="91" t="s">
        <v>688</v>
      </c>
      <c r="B119" s="91" t="s">
        <v>689</v>
      </c>
      <c r="C119" s="91">
        <v>2</v>
      </c>
      <c r="D119" s="133">
        <v>0.006072112381230388</v>
      </c>
      <c r="E119" s="133">
        <v>1.4393326938302626</v>
      </c>
      <c r="F119" s="91" t="s">
        <v>464</v>
      </c>
      <c r="G119" s="91" t="b">
        <v>0</v>
      </c>
      <c r="H119" s="91" t="b">
        <v>0</v>
      </c>
      <c r="I119" s="91" t="b">
        <v>0</v>
      </c>
      <c r="J119" s="91" t="b">
        <v>0</v>
      </c>
      <c r="K119" s="91" t="b">
        <v>0</v>
      </c>
      <c r="L119" s="91" t="b">
        <v>0</v>
      </c>
    </row>
    <row r="120" spans="1:12" ht="15">
      <c r="A120" s="91" t="s">
        <v>689</v>
      </c>
      <c r="B120" s="91" t="s">
        <v>525</v>
      </c>
      <c r="C120" s="91">
        <v>2</v>
      </c>
      <c r="D120" s="133">
        <v>0.006072112381230388</v>
      </c>
      <c r="E120" s="133">
        <v>1.0413926851582251</v>
      </c>
      <c r="F120" s="91" t="s">
        <v>464</v>
      </c>
      <c r="G120" s="91" t="b">
        <v>0</v>
      </c>
      <c r="H120" s="91" t="b">
        <v>0</v>
      </c>
      <c r="I120" s="91" t="b">
        <v>0</v>
      </c>
      <c r="J120" s="91" t="b">
        <v>0</v>
      </c>
      <c r="K120" s="91" t="b">
        <v>0</v>
      </c>
      <c r="L120" s="91" t="b">
        <v>0</v>
      </c>
    </row>
    <row r="121" spans="1:12" ht="15">
      <c r="A121" s="91" t="s">
        <v>525</v>
      </c>
      <c r="B121" s="91" t="s">
        <v>690</v>
      </c>
      <c r="C121" s="91">
        <v>2</v>
      </c>
      <c r="D121" s="133">
        <v>0.006072112381230388</v>
      </c>
      <c r="E121" s="133">
        <v>1.0413926851582251</v>
      </c>
      <c r="F121" s="91" t="s">
        <v>464</v>
      </c>
      <c r="G121" s="91" t="b">
        <v>0</v>
      </c>
      <c r="H121" s="91" t="b">
        <v>0</v>
      </c>
      <c r="I121" s="91" t="b">
        <v>0</v>
      </c>
      <c r="J121" s="91" t="b">
        <v>0</v>
      </c>
      <c r="K121" s="91" t="b">
        <v>0</v>
      </c>
      <c r="L121" s="91" t="b">
        <v>0</v>
      </c>
    </row>
    <row r="122" spans="1:12" ht="15">
      <c r="A122" s="91" t="s">
        <v>690</v>
      </c>
      <c r="B122" s="91" t="s">
        <v>691</v>
      </c>
      <c r="C122" s="91">
        <v>2</v>
      </c>
      <c r="D122" s="133">
        <v>0.006072112381230388</v>
      </c>
      <c r="E122" s="133">
        <v>1.4393326938302626</v>
      </c>
      <c r="F122" s="91" t="s">
        <v>464</v>
      </c>
      <c r="G122" s="91" t="b">
        <v>0</v>
      </c>
      <c r="H122" s="91" t="b">
        <v>0</v>
      </c>
      <c r="I122" s="91" t="b">
        <v>0</v>
      </c>
      <c r="J122" s="91" t="b">
        <v>0</v>
      </c>
      <c r="K122" s="91" t="b">
        <v>0</v>
      </c>
      <c r="L122" s="91" t="b">
        <v>0</v>
      </c>
    </row>
    <row r="123" spans="1:12" ht="15">
      <c r="A123" s="91" t="s">
        <v>691</v>
      </c>
      <c r="B123" s="91" t="s">
        <v>692</v>
      </c>
      <c r="C123" s="91">
        <v>2</v>
      </c>
      <c r="D123" s="133">
        <v>0.006072112381230388</v>
      </c>
      <c r="E123" s="133">
        <v>1.4393326938302626</v>
      </c>
      <c r="F123" s="91" t="s">
        <v>464</v>
      </c>
      <c r="G123" s="91" t="b">
        <v>0</v>
      </c>
      <c r="H123" s="91" t="b">
        <v>0</v>
      </c>
      <c r="I123" s="91" t="b">
        <v>0</v>
      </c>
      <c r="J123" s="91" t="b">
        <v>0</v>
      </c>
      <c r="K123" s="91" t="b">
        <v>0</v>
      </c>
      <c r="L123" s="91" t="b">
        <v>0</v>
      </c>
    </row>
    <row r="124" spans="1:12" ht="15">
      <c r="A124" s="91" t="s">
        <v>692</v>
      </c>
      <c r="B124" s="91" t="s">
        <v>693</v>
      </c>
      <c r="C124" s="91">
        <v>2</v>
      </c>
      <c r="D124" s="133">
        <v>0.006072112381230388</v>
      </c>
      <c r="E124" s="133">
        <v>1.4393326938302626</v>
      </c>
      <c r="F124" s="91" t="s">
        <v>464</v>
      </c>
      <c r="G124" s="91" t="b">
        <v>0</v>
      </c>
      <c r="H124" s="91" t="b">
        <v>0</v>
      </c>
      <c r="I124" s="91" t="b">
        <v>0</v>
      </c>
      <c r="J124" s="91" t="b">
        <v>0</v>
      </c>
      <c r="K124" s="91" t="b">
        <v>0</v>
      </c>
      <c r="L124"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460</v>
      </c>
      <c r="BB2" s="13" t="s">
        <v>472</v>
      </c>
      <c r="BC2" s="13" t="s">
        <v>473</v>
      </c>
      <c r="BD2" s="67" t="s">
        <v>718</v>
      </c>
      <c r="BE2" s="67" t="s">
        <v>719</v>
      </c>
      <c r="BF2" s="67" t="s">
        <v>720</v>
      </c>
      <c r="BG2" s="67" t="s">
        <v>721</v>
      </c>
      <c r="BH2" s="67" t="s">
        <v>722</v>
      </c>
      <c r="BI2" s="67" t="s">
        <v>723</v>
      </c>
      <c r="BJ2" s="67" t="s">
        <v>724</v>
      </c>
      <c r="BK2" s="67" t="s">
        <v>725</v>
      </c>
      <c r="BL2" s="67" t="s">
        <v>726</v>
      </c>
    </row>
    <row r="3" spans="1:64" ht="15" customHeight="1">
      <c r="A3" s="84" t="s">
        <v>212</v>
      </c>
      <c r="B3" s="84" t="s">
        <v>221</v>
      </c>
      <c r="C3" s="53"/>
      <c r="D3" s="54"/>
      <c r="E3" s="65"/>
      <c r="F3" s="55"/>
      <c r="G3" s="53"/>
      <c r="H3" s="57"/>
      <c r="I3" s="56"/>
      <c r="J3" s="56"/>
      <c r="K3" s="36" t="s">
        <v>65</v>
      </c>
      <c r="L3" s="62">
        <v>3</v>
      </c>
      <c r="M3" s="62"/>
      <c r="N3" s="63"/>
      <c r="O3" s="85" t="s">
        <v>224</v>
      </c>
      <c r="P3" s="87">
        <v>43566.672488425924</v>
      </c>
      <c r="Q3" s="85" t="s">
        <v>226</v>
      </c>
      <c r="R3" s="85"/>
      <c r="S3" s="85"/>
      <c r="T3" s="85"/>
      <c r="U3" s="85"/>
      <c r="V3" s="90" t="s">
        <v>266</v>
      </c>
      <c r="W3" s="87">
        <v>43566.672488425924</v>
      </c>
      <c r="X3" s="90" t="s">
        <v>274</v>
      </c>
      <c r="Y3" s="85"/>
      <c r="Z3" s="85"/>
      <c r="AA3" s="91" t="s">
        <v>291</v>
      </c>
      <c r="AB3" s="91" t="s">
        <v>308</v>
      </c>
      <c r="AC3" s="85" t="b">
        <v>0</v>
      </c>
      <c r="AD3" s="85">
        <v>0</v>
      </c>
      <c r="AE3" s="91" t="s">
        <v>309</v>
      </c>
      <c r="AF3" s="85" t="b">
        <v>0</v>
      </c>
      <c r="AG3" s="85" t="s">
        <v>312</v>
      </c>
      <c r="AH3" s="85"/>
      <c r="AI3" s="91" t="s">
        <v>310</v>
      </c>
      <c r="AJ3" s="85" t="b">
        <v>0</v>
      </c>
      <c r="AK3" s="85">
        <v>0</v>
      </c>
      <c r="AL3" s="91" t="s">
        <v>310</v>
      </c>
      <c r="AM3" s="85" t="s">
        <v>315</v>
      </c>
      <c r="AN3" s="85" t="b">
        <v>0</v>
      </c>
      <c r="AO3" s="91" t="s">
        <v>308</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c r="BE3" s="52"/>
      <c r="BF3" s="51"/>
      <c r="BG3" s="52"/>
      <c r="BH3" s="51"/>
      <c r="BI3" s="52"/>
      <c r="BJ3" s="51"/>
      <c r="BK3" s="52"/>
      <c r="BL3" s="51"/>
    </row>
    <row r="4" spans="1:64" ht="15" customHeight="1">
      <c r="A4" s="84" t="s">
        <v>213</v>
      </c>
      <c r="B4" s="84" t="s">
        <v>219</v>
      </c>
      <c r="C4" s="53"/>
      <c r="D4" s="54"/>
      <c r="E4" s="65"/>
      <c r="F4" s="55"/>
      <c r="G4" s="53"/>
      <c r="H4" s="57"/>
      <c r="I4" s="56"/>
      <c r="J4" s="56"/>
      <c r="K4" s="36" t="s">
        <v>65</v>
      </c>
      <c r="L4" s="83">
        <v>5</v>
      </c>
      <c r="M4" s="83"/>
      <c r="N4" s="63"/>
      <c r="O4" s="86" t="s">
        <v>225</v>
      </c>
      <c r="P4" s="88">
        <v>43573.13060185185</v>
      </c>
      <c r="Q4" s="86" t="s">
        <v>227</v>
      </c>
      <c r="R4" s="86"/>
      <c r="S4" s="86"/>
      <c r="T4" s="86"/>
      <c r="U4" s="86"/>
      <c r="V4" s="89" t="s">
        <v>267</v>
      </c>
      <c r="W4" s="88">
        <v>43573.13060185185</v>
      </c>
      <c r="X4" s="89" t="s">
        <v>275</v>
      </c>
      <c r="Y4" s="86"/>
      <c r="Z4" s="86"/>
      <c r="AA4" s="92" t="s">
        <v>292</v>
      </c>
      <c r="AB4" s="86"/>
      <c r="AC4" s="86" t="b">
        <v>0</v>
      </c>
      <c r="AD4" s="86">
        <v>0</v>
      </c>
      <c r="AE4" s="92" t="s">
        <v>310</v>
      </c>
      <c r="AF4" s="86" t="b">
        <v>0</v>
      </c>
      <c r="AG4" s="86" t="s">
        <v>313</v>
      </c>
      <c r="AH4" s="86"/>
      <c r="AI4" s="92" t="s">
        <v>310</v>
      </c>
      <c r="AJ4" s="86" t="b">
        <v>0</v>
      </c>
      <c r="AK4" s="86">
        <v>1</v>
      </c>
      <c r="AL4" s="92" t="s">
        <v>304</v>
      </c>
      <c r="AM4" s="86" t="s">
        <v>316</v>
      </c>
      <c r="AN4" s="86" t="b">
        <v>0</v>
      </c>
      <c r="AO4" s="92" t="s">
        <v>304</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25</v>
      </c>
      <c r="BK4" s="52">
        <v>100</v>
      </c>
      <c r="BL4" s="51">
        <v>25</v>
      </c>
    </row>
    <row r="5" spans="1:64" ht="15">
      <c r="A5" s="84" t="s">
        <v>214</v>
      </c>
      <c r="B5" s="84" t="s">
        <v>214</v>
      </c>
      <c r="C5" s="53"/>
      <c r="D5" s="54"/>
      <c r="E5" s="65"/>
      <c r="F5" s="55"/>
      <c r="G5" s="53"/>
      <c r="H5" s="57"/>
      <c r="I5" s="56"/>
      <c r="J5" s="56"/>
      <c r="K5" s="36" t="s">
        <v>65</v>
      </c>
      <c r="L5" s="83">
        <v>6</v>
      </c>
      <c r="M5" s="83"/>
      <c r="N5" s="63"/>
      <c r="O5" s="86" t="s">
        <v>176</v>
      </c>
      <c r="P5" s="88">
        <v>43574.487974537034</v>
      </c>
      <c r="Q5" s="86" t="s">
        <v>228</v>
      </c>
      <c r="R5" s="89" t="s">
        <v>243</v>
      </c>
      <c r="S5" s="86" t="s">
        <v>250</v>
      </c>
      <c r="T5" s="86" t="s">
        <v>255</v>
      </c>
      <c r="U5" s="86"/>
      <c r="V5" s="89" t="s">
        <v>268</v>
      </c>
      <c r="W5" s="88">
        <v>43574.487974537034</v>
      </c>
      <c r="X5" s="89" t="s">
        <v>276</v>
      </c>
      <c r="Y5" s="86"/>
      <c r="Z5" s="86"/>
      <c r="AA5" s="92" t="s">
        <v>293</v>
      </c>
      <c r="AB5" s="86"/>
      <c r="AC5" s="86" t="b">
        <v>0</v>
      </c>
      <c r="AD5" s="86">
        <v>1</v>
      </c>
      <c r="AE5" s="92" t="s">
        <v>310</v>
      </c>
      <c r="AF5" s="86" t="b">
        <v>0</v>
      </c>
      <c r="AG5" s="86" t="s">
        <v>314</v>
      </c>
      <c r="AH5" s="86"/>
      <c r="AI5" s="92" t="s">
        <v>310</v>
      </c>
      <c r="AJ5" s="86" t="b">
        <v>0</v>
      </c>
      <c r="AK5" s="86">
        <v>0</v>
      </c>
      <c r="AL5" s="92" t="s">
        <v>310</v>
      </c>
      <c r="AM5" s="86" t="s">
        <v>317</v>
      </c>
      <c r="AN5" s="86" t="b">
        <v>0</v>
      </c>
      <c r="AO5" s="92" t="s">
        <v>293</v>
      </c>
      <c r="AP5" s="86" t="s">
        <v>176</v>
      </c>
      <c r="AQ5" s="86">
        <v>0</v>
      </c>
      <c r="AR5" s="86">
        <v>0</v>
      </c>
      <c r="AS5" s="86"/>
      <c r="AT5" s="86"/>
      <c r="AU5" s="86"/>
      <c r="AV5" s="86"/>
      <c r="AW5" s="86"/>
      <c r="AX5" s="86"/>
      <c r="AY5" s="86"/>
      <c r="AZ5" s="86"/>
      <c r="BA5">
        <v>2</v>
      </c>
      <c r="BB5" s="85" t="str">
        <f>REPLACE(INDEX(GroupVertices[Group],MATCH(Edges24[[#This Row],[Vertex 1]],GroupVertices[Vertex],0)),1,1,"")</f>
        <v>4</v>
      </c>
      <c r="BC5" s="85" t="str">
        <f>REPLACE(INDEX(GroupVertices[Group],MATCH(Edges24[[#This Row],[Vertex 2]],GroupVertices[Vertex],0)),1,1,"")</f>
        <v>4</v>
      </c>
      <c r="BD5" s="51">
        <v>1</v>
      </c>
      <c r="BE5" s="52">
        <v>4</v>
      </c>
      <c r="BF5" s="51">
        <v>0</v>
      </c>
      <c r="BG5" s="52">
        <v>0</v>
      </c>
      <c r="BH5" s="51">
        <v>0</v>
      </c>
      <c r="BI5" s="52">
        <v>0</v>
      </c>
      <c r="BJ5" s="51">
        <v>24</v>
      </c>
      <c r="BK5" s="52">
        <v>96</v>
      </c>
      <c r="BL5" s="51">
        <v>25</v>
      </c>
    </row>
    <row r="6" spans="1:64" ht="15">
      <c r="A6" s="84" t="s">
        <v>214</v>
      </c>
      <c r="B6" s="84" t="s">
        <v>214</v>
      </c>
      <c r="C6" s="53"/>
      <c r="D6" s="54"/>
      <c r="E6" s="65"/>
      <c r="F6" s="55"/>
      <c r="G6" s="53"/>
      <c r="H6" s="57"/>
      <c r="I6" s="56"/>
      <c r="J6" s="56"/>
      <c r="K6" s="36" t="s">
        <v>65</v>
      </c>
      <c r="L6" s="83">
        <v>7</v>
      </c>
      <c r="M6" s="83"/>
      <c r="N6" s="63"/>
      <c r="O6" s="86" t="s">
        <v>176</v>
      </c>
      <c r="P6" s="88">
        <v>43574.50270833333</v>
      </c>
      <c r="Q6" s="86" t="s">
        <v>229</v>
      </c>
      <c r="R6" s="86"/>
      <c r="S6" s="86"/>
      <c r="T6" s="86" t="s">
        <v>256</v>
      </c>
      <c r="U6" s="89" t="s">
        <v>259</v>
      </c>
      <c r="V6" s="89" t="s">
        <v>259</v>
      </c>
      <c r="W6" s="88">
        <v>43574.50270833333</v>
      </c>
      <c r="X6" s="89" t="s">
        <v>277</v>
      </c>
      <c r="Y6" s="86"/>
      <c r="Z6" s="86"/>
      <c r="AA6" s="92" t="s">
        <v>294</v>
      </c>
      <c r="AB6" s="86"/>
      <c r="AC6" s="86" t="b">
        <v>0</v>
      </c>
      <c r="AD6" s="86">
        <v>0</v>
      </c>
      <c r="AE6" s="92" t="s">
        <v>310</v>
      </c>
      <c r="AF6" s="86" t="b">
        <v>0</v>
      </c>
      <c r="AG6" s="86" t="s">
        <v>314</v>
      </c>
      <c r="AH6" s="86"/>
      <c r="AI6" s="92" t="s">
        <v>310</v>
      </c>
      <c r="AJ6" s="86" t="b">
        <v>0</v>
      </c>
      <c r="AK6" s="86">
        <v>1</v>
      </c>
      <c r="AL6" s="92" t="s">
        <v>310</v>
      </c>
      <c r="AM6" s="86" t="s">
        <v>318</v>
      </c>
      <c r="AN6" s="86" t="b">
        <v>0</v>
      </c>
      <c r="AO6" s="92" t="s">
        <v>294</v>
      </c>
      <c r="AP6" s="86" t="s">
        <v>176</v>
      </c>
      <c r="AQ6" s="86">
        <v>0</v>
      </c>
      <c r="AR6" s="86">
        <v>0</v>
      </c>
      <c r="AS6" s="86"/>
      <c r="AT6" s="86"/>
      <c r="AU6" s="86"/>
      <c r="AV6" s="86"/>
      <c r="AW6" s="86"/>
      <c r="AX6" s="86"/>
      <c r="AY6" s="86"/>
      <c r="AZ6" s="86"/>
      <c r="BA6">
        <v>2</v>
      </c>
      <c r="BB6" s="85" t="str">
        <f>REPLACE(INDEX(GroupVertices[Group],MATCH(Edges24[[#This Row],[Vertex 1]],GroupVertices[Vertex],0)),1,1,"")</f>
        <v>4</v>
      </c>
      <c r="BC6" s="85" t="str">
        <f>REPLACE(INDEX(GroupVertices[Group],MATCH(Edges24[[#This Row],[Vertex 2]],GroupVertices[Vertex],0)),1,1,"")</f>
        <v>4</v>
      </c>
      <c r="BD6" s="51">
        <v>1</v>
      </c>
      <c r="BE6" s="52">
        <v>3.8461538461538463</v>
      </c>
      <c r="BF6" s="51">
        <v>0</v>
      </c>
      <c r="BG6" s="52">
        <v>0</v>
      </c>
      <c r="BH6" s="51">
        <v>0</v>
      </c>
      <c r="BI6" s="52">
        <v>0</v>
      </c>
      <c r="BJ6" s="51">
        <v>25</v>
      </c>
      <c r="BK6" s="52">
        <v>96.15384615384616</v>
      </c>
      <c r="BL6" s="51">
        <v>26</v>
      </c>
    </row>
    <row r="7" spans="1:64" ht="15">
      <c r="A7" s="84" t="s">
        <v>215</v>
      </c>
      <c r="B7" s="84" t="s">
        <v>214</v>
      </c>
      <c r="C7" s="53"/>
      <c r="D7" s="54"/>
      <c r="E7" s="65"/>
      <c r="F7" s="55"/>
      <c r="G7" s="53"/>
      <c r="H7" s="57"/>
      <c r="I7" s="56"/>
      <c r="J7" s="56"/>
      <c r="K7" s="36" t="s">
        <v>65</v>
      </c>
      <c r="L7" s="83">
        <v>8</v>
      </c>
      <c r="M7" s="83"/>
      <c r="N7" s="63"/>
      <c r="O7" s="86" t="s">
        <v>225</v>
      </c>
      <c r="P7" s="88">
        <v>43574.50969907407</v>
      </c>
      <c r="Q7" s="86" t="s">
        <v>230</v>
      </c>
      <c r="R7" s="86"/>
      <c r="S7" s="86"/>
      <c r="T7" s="86"/>
      <c r="U7" s="86"/>
      <c r="V7" s="89" t="s">
        <v>269</v>
      </c>
      <c r="W7" s="88">
        <v>43574.50969907407</v>
      </c>
      <c r="X7" s="89" t="s">
        <v>278</v>
      </c>
      <c r="Y7" s="86"/>
      <c r="Z7" s="86"/>
      <c r="AA7" s="92" t="s">
        <v>295</v>
      </c>
      <c r="AB7" s="86"/>
      <c r="AC7" s="86" t="b">
        <v>0</v>
      </c>
      <c r="AD7" s="86">
        <v>0</v>
      </c>
      <c r="AE7" s="92" t="s">
        <v>310</v>
      </c>
      <c r="AF7" s="86" t="b">
        <v>0</v>
      </c>
      <c r="AG7" s="86" t="s">
        <v>314</v>
      </c>
      <c r="AH7" s="86"/>
      <c r="AI7" s="92" t="s">
        <v>310</v>
      </c>
      <c r="AJ7" s="86" t="b">
        <v>0</v>
      </c>
      <c r="AK7" s="86">
        <v>1</v>
      </c>
      <c r="AL7" s="92" t="s">
        <v>294</v>
      </c>
      <c r="AM7" s="86" t="s">
        <v>316</v>
      </c>
      <c r="AN7" s="86" t="b">
        <v>0</v>
      </c>
      <c r="AO7" s="92" t="s">
        <v>294</v>
      </c>
      <c r="AP7" s="86" t="s">
        <v>176</v>
      </c>
      <c r="AQ7" s="86">
        <v>0</v>
      </c>
      <c r="AR7" s="86">
        <v>0</v>
      </c>
      <c r="AS7" s="86"/>
      <c r="AT7" s="86"/>
      <c r="AU7" s="86"/>
      <c r="AV7" s="86"/>
      <c r="AW7" s="86"/>
      <c r="AX7" s="86"/>
      <c r="AY7" s="86"/>
      <c r="AZ7" s="86"/>
      <c r="BA7">
        <v>1</v>
      </c>
      <c r="BB7" s="85" t="str">
        <f>REPLACE(INDEX(GroupVertices[Group],MATCH(Edges24[[#This Row],[Vertex 1]],GroupVertices[Vertex],0)),1,1,"")</f>
        <v>4</v>
      </c>
      <c r="BC7" s="85" t="str">
        <f>REPLACE(INDEX(GroupVertices[Group],MATCH(Edges24[[#This Row],[Vertex 2]],GroupVertices[Vertex],0)),1,1,"")</f>
        <v>4</v>
      </c>
      <c r="BD7" s="51">
        <v>1</v>
      </c>
      <c r="BE7" s="52">
        <v>5.2631578947368425</v>
      </c>
      <c r="BF7" s="51">
        <v>0</v>
      </c>
      <c r="BG7" s="52">
        <v>0</v>
      </c>
      <c r="BH7" s="51">
        <v>0</v>
      </c>
      <c r="BI7" s="52">
        <v>0</v>
      </c>
      <c r="BJ7" s="51">
        <v>18</v>
      </c>
      <c r="BK7" s="52">
        <v>94.73684210526316</v>
      </c>
      <c r="BL7" s="51">
        <v>19</v>
      </c>
    </row>
    <row r="8" spans="1:64" ht="15">
      <c r="A8" s="84" t="s">
        <v>216</v>
      </c>
      <c r="B8" s="84" t="s">
        <v>219</v>
      </c>
      <c r="C8" s="53"/>
      <c r="D8" s="54"/>
      <c r="E8" s="65"/>
      <c r="F8" s="55"/>
      <c r="G8" s="53"/>
      <c r="H8" s="57"/>
      <c r="I8" s="56"/>
      <c r="J8" s="56"/>
      <c r="K8" s="36" t="s">
        <v>65</v>
      </c>
      <c r="L8" s="83">
        <v>9</v>
      </c>
      <c r="M8" s="83"/>
      <c r="N8" s="63"/>
      <c r="O8" s="86" t="s">
        <v>225</v>
      </c>
      <c r="P8" s="88">
        <v>43575.701585648145</v>
      </c>
      <c r="Q8" s="86" t="s">
        <v>231</v>
      </c>
      <c r="R8" s="89" t="s">
        <v>244</v>
      </c>
      <c r="S8" s="86" t="s">
        <v>251</v>
      </c>
      <c r="T8" s="86"/>
      <c r="U8" s="86"/>
      <c r="V8" s="89" t="s">
        <v>270</v>
      </c>
      <c r="W8" s="88">
        <v>43575.701585648145</v>
      </c>
      <c r="X8" s="89" t="s">
        <v>279</v>
      </c>
      <c r="Y8" s="86"/>
      <c r="Z8" s="86"/>
      <c r="AA8" s="92" t="s">
        <v>296</v>
      </c>
      <c r="AB8" s="86"/>
      <c r="AC8" s="86" t="b">
        <v>0</v>
      </c>
      <c r="AD8" s="86">
        <v>0</v>
      </c>
      <c r="AE8" s="92" t="s">
        <v>310</v>
      </c>
      <c r="AF8" s="86" t="b">
        <v>0</v>
      </c>
      <c r="AG8" s="86" t="s">
        <v>313</v>
      </c>
      <c r="AH8" s="86"/>
      <c r="AI8" s="92" t="s">
        <v>310</v>
      </c>
      <c r="AJ8" s="86" t="b">
        <v>0</v>
      </c>
      <c r="AK8" s="86">
        <v>0</v>
      </c>
      <c r="AL8" s="92" t="s">
        <v>310</v>
      </c>
      <c r="AM8" s="86" t="s">
        <v>316</v>
      </c>
      <c r="AN8" s="86" t="b">
        <v>0</v>
      </c>
      <c r="AO8" s="92" t="s">
        <v>296</v>
      </c>
      <c r="AP8" s="86" t="s">
        <v>176</v>
      </c>
      <c r="AQ8" s="86">
        <v>0</v>
      </c>
      <c r="AR8" s="86">
        <v>0</v>
      </c>
      <c r="AS8" s="86"/>
      <c r="AT8" s="86"/>
      <c r="AU8" s="86"/>
      <c r="AV8" s="86"/>
      <c r="AW8" s="86"/>
      <c r="AX8" s="86"/>
      <c r="AY8" s="86"/>
      <c r="AZ8" s="86"/>
      <c r="BA8">
        <v>1</v>
      </c>
      <c r="BB8" s="85" t="str">
        <f>REPLACE(INDEX(GroupVertices[Group],MATCH(Edges24[[#This Row],[Vertex 1]],GroupVertices[Vertex],0)),1,1,"")</f>
        <v>3</v>
      </c>
      <c r="BC8" s="85" t="str">
        <f>REPLACE(INDEX(GroupVertices[Group],MATCH(Edges24[[#This Row],[Vertex 2]],GroupVertices[Vertex],0)),1,1,"")</f>
        <v>1</v>
      </c>
      <c r="BD8" s="51"/>
      <c r="BE8" s="52"/>
      <c r="BF8" s="51"/>
      <c r="BG8" s="52"/>
      <c r="BH8" s="51"/>
      <c r="BI8" s="52"/>
      <c r="BJ8" s="51"/>
      <c r="BK8" s="52"/>
      <c r="BL8" s="51"/>
    </row>
    <row r="9" spans="1:64" ht="15">
      <c r="A9" s="84" t="s">
        <v>217</v>
      </c>
      <c r="B9" s="84" t="s">
        <v>216</v>
      </c>
      <c r="C9" s="53"/>
      <c r="D9" s="54"/>
      <c r="E9" s="65"/>
      <c r="F9" s="55"/>
      <c r="G9" s="53"/>
      <c r="H9" s="57"/>
      <c r="I9" s="56"/>
      <c r="J9" s="56"/>
      <c r="K9" s="36" t="s">
        <v>66</v>
      </c>
      <c r="L9" s="83">
        <v>11</v>
      </c>
      <c r="M9" s="83"/>
      <c r="N9" s="63"/>
      <c r="O9" s="86" t="s">
        <v>224</v>
      </c>
      <c r="P9" s="88">
        <v>43578.72324074074</v>
      </c>
      <c r="Q9" s="86" t="s">
        <v>232</v>
      </c>
      <c r="R9" s="86"/>
      <c r="S9" s="86"/>
      <c r="T9" s="86"/>
      <c r="U9" s="86"/>
      <c r="V9" s="89" t="s">
        <v>271</v>
      </c>
      <c r="W9" s="88">
        <v>43578.72324074074</v>
      </c>
      <c r="X9" s="89" t="s">
        <v>280</v>
      </c>
      <c r="Y9" s="86"/>
      <c r="Z9" s="86"/>
      <c r="AA9" s="92" t="s">
        <v>297</v>
      </c>
      <c r="AB9" s="92" t="s">
        <v>296</v>
      </c>
      <c r="AC9" s="86" t="b">
        <v>0</v>
      </c>
      <c r="AD9" s="86">
        <v>0</v>
      </c>
      <c r="AE9" s="92" t="s">
        <v>311</v>
      </c>
      <c r="AF9" s="86" t="b">
        <v>0</v>
      </c>
      <c r="AG9" s="86" t="s">
        <v>313</v>
      </c>
      <c r="AH9" s="86"/>
      <c r="AI9" s="92" t="s">
        <v>310</v>
      </c>
      <c r="AJ9" s="86" t="b">
        <v>0</v>
      </c>
      <c r="AK9" s="86">
        <v>0</v>
      </c>
      <c r="AL9" s="92" t="s">
        <v>310</v>
      </c>
      <c r="AM9" s="86" t="s">
        <v>316</v>
      </c>
      <c r="AN9" s="86" t="b">
        <v>0</v>
      </c>
      <c r="AO9" s="92" t="s">
        <v>296</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c r="BE9" s="52"/>
      <c r="BF9" s="51"/>
      <c r="BG9" s="52"/>
      <c r="BH9" s="51"/>
      <c r="BI9" s="52"/>
      <c r="BJ9" s="51"/>
      <c r="BK9" s="52"/>
      <c r="BL9" s="51"/>
    </row>
    <row r="10" spans="1:64" ht="15">
      <c r="A10" s="84" t="s">
        <v>217</v>
      </c>
      <c r="B10" s="84" t="s">
        <v>222</v>
      </c>
      <c r="C10" s="53"/>
      <c r="D10" s="54"/>
      <c r="E10" s="65"/>
      <c r="F10" s="55"/>
      <c r="G10" s="53"/>
      <c r="H10" s="57"/>
      <c r="I10" s="56"/>
      <c r="J10" s="56"/>
      <c r="K10" s="36" t="s">
        <v>65</v>
      </c>
      <c r="L10" s="83">
        <v>12</v>
      </c>
      <c r="M10" s="83"/>
      <c r="N10" s="63"/>
      <c r="O10" s="86" t="s">
        <v>225</v>
      </c>
      <c r="P10" s="88">
        <v>43574.0778587963</v>
      </c>
      <c r="Q10" s="86" t="s">
        <v>233</v>
      </c>
      <c r="R10" s="86"/>
      <c r="S10" s="86"/>
      <c r="T10" s="86"/>
      <c r="U10" s="86"/>
      <c r="V10" s="89" t="s">
        <v>271</v>
      </c>
      <c r="W10" s="88">
        <v>43574.0778587963</v>
      </c>
      <c r="X10" s="89" t="s">
        <v>281</v>
      </c>
      <c r="Y10" s="86"/>
      <c r="Z10" s="86"/>
      <c r="AA10" s="92" t="s">
        <v>298</v>
      </c>
      <c r="AB10" s="86"/>
      <c r="AC10" s="86" t="b">
        <v>0</v>
      </c>
      <c r="AD10" s="86">
        <v>0</v>
      </c>
      <c r="AE10" s="92" t="s">
        <v>310</v>
      </c>
      <c r="AF10" s="86" t="b">
        <v>0</v>
      </c>
      <c r="AG10" s="86" t="s">
        <v>313</v>
      </c>
      <c r="AH10" s="86"/>
      <c r="AI10" s="92" t="s">
        <v>310</v>
      </c>
      <c r="AJ10" s="86" t="b">
        <v>0</v>
      </c>
      <c r="AK10" s="86">
        <v>1</v>
      </c>
      <c r="AL10" s="92" t="s">
        <v>302</v>
      </c>
      <c r="AM10" s="86" t="s">
        <v>318</v>
      </c>
      <c r="AN10" s="86" t="b">
        <v>0</v>
      </c>
      <c r="AO10" s="92" t="s">
        <v>302</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2</v>
      </c>
      <c r="BD10" s="51">
        <v>1</v>
      </c>
      <c r="BE10" s="52">
        <v>4.545454545454546</v>
      </c>
      <c r="BF10" s="51">
        <v>0</v>
      </c>
      <c r="BG10" s="52">
        <v>0</v>
      </c>
      <c r="BH10" s="51">
        <v>0</v>
      </c>
      <c r="BI10" s="52">
        <v>0</v>
      </c>
      <c r="BJ10" s="51">
        <v>21</v>
      </c>
      <c r="BK10" s="52">
        <v>95.45454545454545</v>
      </c>
      <c r="BL10" s="51">
        <v>22</v>
      </c>
    </row>
    <row r="11" spans="1:64" ht="15">
      <c r="A11" s="84" t="s">
        <v>217</v>
      </c>
      <c r="B11" s="84" t="s">
        <v>219</v>
      </c>
      <c r="C11" s="53"/>
      <c r="D11" s="54"/>
      <c r="E11" s="65"/>
      <c r="F11" s="55"/>
      <c r="G11" s="53"/>
      <c r="H11" s="57"/>
      <c r="I11" s="56"/>
      <c r="J11" s="56"/>
      <c r="K11" s="36" t="s">
        <v>65</v>
      </c>
      <c r="L11" s="83">
        <v>15</v>
      </c>
      <c r="M11" s="83"/>
      <c r="N11" s="63"/>
      <c r="O11" s="86" t="s">
        <v>225</v>
      </c>
      <c r="P11" s="88">
        <v>43578.72362268518</v>
      </c>
      <c r="Q11" s="86" t="s">
        <v>234</v>
      </c>
      <c r="R11" s="86"/>
      <c r="S11" s="86"/>
      <c r="T11" s="86"/>
      <c r="U11" s="86"/>
      <c r="V11" s="89" t="s">
        <v>271</v>
      </c>
      <c r="W11" s="88">
        <v>43578.72362268518</v>
      </c>
      <c r="X11" s="89" t="s">
        <v>282</v>
      </c>
      <c r="Y11" s="86"/>
      <c r="Z11" s="86"/>
      <c r="AA11" s="92" t="s">
        <v>299</v>
      </c>
      <c r="AB11" s="86"/>
      <c r="AC11" s="86" t="b">
        <v>0</v>
      </c>
      <c r="AD11" s="86">
        <v>0</v>
      </c>
      <c r="AE11" s="92" t="s">
        <v>310</v>
      </c>
      <c r="AF11" s="86" t="b">
        <v>0</v>
      </c>
      <c r="AG11" s="86" t="s">
        <v>313</v>
      </c>
      <c r="AH11" s="86"/>
      <c r="AI11" s="92" t="s">
        <v>310</v>
      </c>
      <c r="AJ11" s="86" t="b">
        <v>0</v>
      </c>
      <c r="AK11" s="86">
        <v>1</v>
      </c>
      <c r="AL11" s="92" t="s">
        <v>305</v>
      </c>
      <c r="AM11" s="86" t="s">
        <v>316</v>
      </c>
      <c r="AN11" s="86" t="b">
        <v>0</v>
      </c>
      <c r="AO11" s="92" t="s">
        <v>305</v>
      </c>
      <c r="AP11" s="86" t="s">
        <v>176</v>
      </c>
      <c r="AQ11" s="86">
        <v>0</v>
      </c>
      <c r="AR11" s="86">
        <v>0</v>
      </c>
      <c r="AS11" s="86"/>
      <c r="AT11" s="86"/>
      <c r="AU11" s="86"/>
      <c r="AV11" s="86"/>
      <c r="AW11" s="86"/>
      <c r="AX11" s="86"/>
      <c r="AY11" s="86"/>
      <c r="AZ11" s="86"/>
      <c r="BA11">
        <v>3</v>
      </c>
      <c r="BB11" s="85" t="str">
        <f>REPLACE(INDEX(GroupVertices[Group],MATCH(Edges24[[#This Row],[Vertex 1]],GroupVertices[Vertex],0)),1,1,"")</f>
        <v>3</v>
      </c>
      <c r="BC11" s="85" t="str">
        <f>REPLACE(INDEX(GroupVertices[Group],MATCH(Edges24[[#This Row],[Vertex 2]],GroupVertices[Vertex],0)),1,1,"")</f>
        <v>1</v>
      </c>
      <c r="BD11" s="51">
        <v>1</v>
      </c>
      <c r="BE11" s="52">
        <v>4.545454545454546</v>
      </c>
      <c r="BF11" s="51">
        <v>0</v>
      </c>
      <c r="BG11" s="52">
        <v>0</v>
      </c>
      <c r="BH11" s="51">
        <v>0</v>
      </c>
      <c r="BI11" s="52">
        <v>0</v>
      </c>
      <c r="BJ11" s="51">
        <v>21</v>
      </c>
      <c r="BK11" s="52">
        <v>95.45454545454545</v>
      </c>
      <c r="BL11" s="51">
        <v>22</v>
      </c>
    </row>
    <row r="12" spans="1:64" ht="15">
      <c r="A12" s="84" t="s">
        <v>218</v>
      </c>
      <c r="B12" s="84" t="s">
        <v>222</v>
      </c>
      <c r="C12" s="53"/>
      <c r="D12" s="54"/>
      <c r="E12" s="65"/>
      <c r="F12" s="55"/>
      <c r="G12" s="53"/>
      <c r="H12" s="57"/>
      <c r="I12" s="56"/>
      <c r="J12" s="56"/>
      <c r="K12" s="36" t="s">
        <v>65</v>
      </c>
      <c r="L12" s="83">
        <v>16</v>
      </c>
      <c r="M12" s="83"/>
      <c r="N12" s="63"/>
      <c r="O12" s="86" t="s">
        <v>225</v>
      </c>
      <c r="P12" s="88">
        <v>43566.66011574074</v>
      </c>
      <c r="Q12" s="86" t="s">
        <v>235</v>
      </c>
      <c r="R12" s="86"/>
      <c r="S12" s="86"/>
      <c r="T12" s="86"/>
      <c r="U12" s="89" t="s">
        <v>260</v>
      </c>
      <c r="V12" s="89" t="s">
        <v>260</v>
      </c>
      <c r="W12" s="88">
        <v>43566.66011574074</v>
      </c>
      <c r="X12" s="89" t="s">
        <v>283</v>
      </c>
      <c r="Y12" s="86"/>
      <c r="Z12" s="86"/>
      <c r="AA12" s="92" t="s">
        <v>300</v>
      </c>
      <c r="AB12" s="86"/>
      <c r="AC12" s="86" t="b">
        <v>0</v>
      </c>
      <c r="AD12" s="86">
        <v>1</v>
      </c>
      <c r="AE12" s="92" t="s">
        <v>310</v>
      </c>
      <c r="AF12" s="86" t="b">
        <v>0</v>
      </c>
      <c r="AG12" s="86" t="s">
        <v>313</v>
      </c>
      <c r="AH12" s="86"/>
      <c r="AI12" s="92" t="s">
        <v>310</v>
      </c>
      <c r="AJ12" s="86" t="b">
        <v>0</v>
      </c>
      <c r="AK12" s="86">
        <v>0</v>
      </c>
      <c r="AL12" s="92" t="s">
        <v>310</v>
      </c>
      <c r="AM12" s="86" t="s">
        <v>318</v>
      </c>
      <c r="AN12" s="86" t="b">
        <v>0</v>
      </c>
      <c r="AO12" s="92" t="s">
        <v>300</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219</v>
      </c>
      <c r="B13" s="84" t="s">
        <v>218</v>
      </c>
      <c r="C13" s="53"/>
      <c r="D13" s="54"/>
      <c r="E13" s="65"/>
      <c r="F13" s="55"/>
      <c r="G13" s="53"/>
      <c r="H13" s="57"/>
      <c r="I13" s="56"/>
      <c r="J13" s="56"/>
      <c r="K13" s="36" t="s">
        <v>66</v>
      </c>
      <c r="L13" s="83">
        <v>18</v>
      </c>
      <c r="M13" s="83"/>
      <c r="N13" s="63"/>
      <c r="O13" s="86" t="s">
        <v>225</v>
      </c>
      <c r="P13" s="88">
        <v>43566.69181712963</v>
      </c>
      <c r="Q13" s="86" t="s">
        <v>236</v>
      </c>
      <c r="R13" s="86"/>
      <c r="S13" s="86"/>
      <c r="T13" s="86"/>
      <c r="U13" s="86"/>
      <c r="V13" s="89" t="s">
        <v>272</v>
      </c>
      <c r="W13" s="88">
        <v>43566.69181712963</v>
      </c>
      <c r="X13" s="89" t="s">
        <v>284</v>
      </c>
      <c r="Y13" s="86"/>
      <c r="Z13" s="86"/>
      <c r="AA13" s="92" t="s">
        <v>301</v>
      </c>
      <c r="AB13" s="86"/>
      <c r="AC13" s="86" t="b">
        <v>0</v>
      </c>
      <c r="AD13" s="86">
        <v>0</v>
      </c>
      <c r="AE13" s="92" t="s">
        <v>310</v>
      </c>
      <c r="AF13" s="86" t="b">
        <v>0</v>
      </c>
      <c r="AG13" s="86" t="s">
        <v>313</v>
      </c>
      <c r="AH13" s="86"/>
      <c r="AI13" s="92" t="s">
        <v>310</v>
      </c>
      <c r="AJ13" s="86" t="b">
        <v>0</v>
      </c>
      <c r="AK13" s="86">
        <v>1</v>
      </c>
      <c r="AL13" s="92" t="s">
        <v>300</v>
      </c>
      <c r="AM13" s="86" t="s">
        <v>315</v>
      </c>
      <c r="AN13" s="86" t="b">
        <v>0</v>
      </c>
      <c r="AO13" s="92" t="s">
        <v>300</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2</v>
      </c>
      <c r="BD13" s="51">
        <v>2</v>
      </c>
      <c r="BE13" s="52">
        <v>10</v>
      </c>
      <c r="BF13" s="51">
        <v>0</v>
      </c>
      <c r="BG13" s="52">
        <v>0</v>
      </c>
      <c r="BH13" s="51">
        <v>0</v>
      </c>
      <c r="BI13" s="52">
        <v>0</v>
      </c>
      <c r="BJ13" s="51">
        <v>18</v>
      </c>
      <c r="BK13" s="52">
        <v>90</v>
      </c>
      <c r="BL13" s="51">
        <v>20</v>
      </c>
    </row>
    <row r="14" spans="1:64" ht="15">
      <c r="A14" s="84" t="s">
        <v>219</v>
      </c>
      <c r="B14" s="84" t="s">
        <v>222</v>
      </c>
      <c r="C14" s="53"/>
      <c r="D14" s="54"/>
      <c r="E14" s="65"/>
      <c r="F14" s="55"/>
      <c r="G14" s="53"/>
      <c r="H14" s="57"/>
      <c r="I14" s="56"/>
      <c r="J14" s="56"/>
      <c r="K14" s="36" t="s">
        <v>65</v>
      </c>
      <c r="L14" s="83">
        <v>20</v>
      </c>
      <c r="M14" s="83"/>
      <c r="N14" s="63"/>
      <c r="O14" s="86" t="s">
        <v>225</v>
      </c>
      <c r="P14" s="88">
        <v>43571.57665509259</v>
      </c>
      <c r="Q14" s="86" t="s">
        <v>237</v>
      </c>
      <c r="R14" s="89" t="s">
        <v>245</v>
      </c>
      <c r="S14" s="86" t="s">
        <v>252</v>
      </c>
      <c r="T14" s="86"/>
      <c r="U14" s="89" t="s">
        <v>261</v>
      </c>
      <c r="V14" s="89" t="s">
        <v>261</v>
      </c>
      <c r="W14" s="88">
        <v>43571.57665509259</v>
      </c>
      <c r="X14" s="89" t="s">
        <v>285</v>
      </c>
      <c r="Y14" s="86"/>
      <c r="Z14" s="86"/>
      <c r="AA14" s="92" t="s">
        <v>302</v>
      </c>
      <c r="AB14" s="86"/>
      <c r="AC14" s="86" t="b">
        <v>0</v>
      </c>
      <c r="AD14" s="86">
        <v>1</v>
      </c>
      <c r="AE14" s="92" t="s">
        <v>310</v>
      </c>
      <c r="AF14" s="86" t="b">
        <v>0</v>
      </c>
      <c r="AG14" s="86" t="s">
        <v>313</v>
      </c>
      <c r="AH14" s="86"/>
      <c r="AI14" s="92" t="s">
        <v>310</v>
      </c>
      <c r="AJ14" s="86" t="b">
        <v>0</v>
      </c>
      <c r="AK14" s="86">
        <v>0</v>
      </c>
      <c r="AL14" s="92" t="s">
        <v>310</v>
      </c>
      <c r="AM14" s="86" t="s">
        <v>316</v>
      </c>
      <c r="AN14" s="86" t="b">
        <v>0</v>
      </c>
      <c r="AO14" s="92" t="s">
        <v>302</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2</v>
      </c>
      <c r="BD14" s="51">
        <v>3</v>
      </c>
      <c r="BE14" s="52">
        <v>7.5</v>
      </c>
      <c r="BF14" s="51">
        <v>0</v>
      </c>
      <c r="BG14" s="52">
        <v>0</v>
      </c>
      <c r="BH14" s="51">
        <v>0</v>
      </c>
      <c r="BI14" s="52">
        <v>0</v>
      </c>
      <c r="BJ14" s="51">
        <v>37</v>
      </c>
      <c r="BK14" s="52">
        <v>92.5</v>
      </c>
      <c r="BL14" s="51">
        <v>40</v>
      </c>
    </row>
    <row r="15" spans="1:64" ht="15">
      <c r="A15" s="84" t="s">
        <v>219</v>
      </c>
      <c r="B15" s="84" t="s">
        <v>223</v>
      </c>
      <c r="C15" s="53"/>
      <c r="D15" s="54"/>
      <c r="E15" s="65"/>
      <c r="F15" s="55"/>
      <c r="G15" s="53"/>
      <c r="H15" s="57"/>
      <c r="I15" s="56"/>
      <c r="J15" s="56"/>
      <c r="K15" s="36" t="s">
        <v>65</v>
      </c>
      <c r="L15" s="83">
        <v>21</v>
      </c>
      <c r="M15" s="83"/>
      <c r="N15" s="63"/>
      <c r="O15" s="86" t="s">
        <v>225</v>
      </c>
      <c r="P15" s="88">
        <v>43574.73550925926</v>
      </c>
      <c r="Q15" s="86" t="s">
        <v>238</v>
      </c>
      <c r="R15" s="89" t="s">
        <v>246</v>
      </c>
      <c r="S15" s="86" t="s">
        <v>253</v>
      </c>
      <c r="T15" s="86" t="s">
        <v>257</v>
      </c>
      <c r="U15" s="89" t="s">
        <v>262</v>
      </c>
      <c r="V15" s="89" t="s">
        <v>262</v>
      </c>
      <c r="W15" s="88">
        <v>43574.73550925926</v>
      </c>
      <c r="X15" s="89" t="s">
        <v>286</v>
      </c>
      <c r="Y15" s="86"/>
      <c r="Z15" s="86"/>
      <c r="AA15" s="92" t="s">
        <v>303</v>
      </c>
      <c r="AB15" s="86"/>
      <c r="AC15" s="86" t="b">
        <v>0</v>
      </c>
      <c r="AD15" s="86">
        <v>9</v>
      </c>
      <c r="AE15" s="92" t="s">
        <v>310</v>
      </c>
      <c r="AF15" s="86" t="b">
        <v>0</v>
      </c>
      <c r="AG15" s="86" t="s">
        <v>313</v>
      </c>
      <c r="AH15" s="86"/>
      <c r="AI15" s="92" t="s">
        <v>310</v>
      </c>
      <c r="AJ15" s="86" t="b">
        <v>0</v>
      </c>
      <c r="AK15" s="86">
        <v>0</v>
      </c>
      <c r="AL15" s="92" t="s">
        <v>310</v>
      </c>
      <c r="AM15" s="86" t="s">
        <v>316</v>
      </c>
      <c r="AN15" s="86" t="b">
        <v>0</v>
      </c>
      <c r="AO15" s="92" t="s">
        <v>303</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4</v>
      </c>
      <c r="BE15" s="52">
        <v>9.75609756097561</v>
      </c>
      <c r="BF15" s="51">
        <v>0</v>
      </c>
      <c r="BG15" s="52">
        <v>0</v>
      </c>
      <c r="BH15" s="51">
        <v>0</v>
      </c>
      <c r="BI15" s="52">
        <v>0</v>
      </c>
      <c r="BJ15" s="51">
        <v>37</v>
      </c>
      <c r="BK15" s="52">
        <v>90.2439024390244</v>
      </c>
      <c r="BL15" s="51">
        <v>41</v>
      </c>
    </row>
    <row r="16" spans="1:64" ht="15">
      <c r="A16" s="84" t="s">
        <v>219</v>
      </c>
      <c r="B16" s="84" t="s">
        <v>219</v>
      </c>
      <c r="C16" s="53"/>
      <c r="D16" s="54"/>
      <c r="E16" s="65"/>
      <c r="F16" s="55"/>
      <c r="G16" s="53"/>
      <c r="H16" s="57"/>
      <c r="I16" s="56"/>
      <c r="J16" s="56"/>
      <c r="K16" s="36" t="s">
        <v>65</v>
      </c>
      <c r="L16" s="83">
        <v>22</v>
      </c>
      <c r="M16" s="83"/>
      <c r="N16" s="63"/>
      <c r="O16" s="86" t="s">
        <v>176</v>
      </c>
      <c r="P16" s="88">
        <v>43572.81041666667</v>
      </c>
      <c r="Q16" s="86" t="s">
        <v>239</v>
      </c>
      <c r="R16" s="89" t="s">
        <v>247</v>
      </c>
      <c r="S16" s="86" t="s">
        <v>254</v>
      </c>
      <c r="T16" s="86" t="s">
        <v>258</v>
      </c>
      <c r="U16" s="89" t="s">
        <v>263</v>
      </c>
      <c r="V16" s="89" t="s">
        <v>263</v>
      </c>
      <c r="W16" s="88">
        <v>43572.81041666667</v>
      </c>
      <c r="X16" s="89" t="s">
        <v>287</v>
      </c>
      <c r="Y16" s="86"/>
      <c r="Z16" s="86"/>
      <c r="AA16" s="92" t="s">
        <v>304</v>
      </c>
      <c r="AB16" s="86"/>
      <c r="AC16" s="86" t="b">
        <v>0</v>
      </c>
      <c r="AD16" s="86">
        <v>2</v>
      </c>
      <c r="AE16" s="92" t="s">
        <v>310</v>
      </c>
      <c r="AF16" s="86" t="b">
        <v>0</v>
      </c>
      <c r="AG16" s="86" t="s">
        <v>313</v>
      </c>
      <c r="AH16" s="86"/>
      <c r="AI16" s="92" t="s">
        <v>310</v>
      </c>
      <c r="AJ16" s="86" t="b">
        <v>0</v>
      </c>
      <c r="AK16" s="86">
        <v>1</v>
      </c>
      <c r="AL16" s="92" t="s">
        <v>310</v>
      </c>
      <c r="AM16" s="86" t="s">
        <v>319</v>
      </c>
      <c r="AN16" s="86" t="b">
        <v>0</v>
      </c>
      <c r="AO16" s="92" t="s">
        <v>304</v>
      </c>
      <c r="AP16" s="86" t="s">
        <v>176</v>
      </c>
      <c r="AQ16" s="86">
        <v>0</v>
      </c>
      <c r="AR16" s="86">
        <v>0</v>
      </c>
      <c r="AS16" s="86"/>
      <c r="AT16" s="86"/>
      <c r="AU16" s="86"/>
      <c r="AV16" s="86"/>
      <c r="AW16" s="86"/>
      <c r="AX16" s="86"/>
      <c r="AY16" s="86"/>
      <c r="AZ16" s="86"/>
      <c r="BA16">
        <v>3</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45</v>
      </c>
      <c r="BK16" s="52">
        <v>100</v>
      </c>
      <c r="BL16" s="51">
        <v>45</v>
      </c>
    </row>
    <row r="17" spans="1:64" ht="15">
      <c r="A17" s="84" t="s">
        <v>219</v>
      </c>
      <c r="B17" s="84" t="s">
        <v>219</v>
      </c>
      <c r="C17" s="53"/>
      <c r="D17" s="54"/>
      <c r="E17" s="65"/>
      <c r="F17" s="55"/>
      <c r="G17" s="53"/>
      <c r="H17" s="57"/>
      <c r="I17" s="56"/>
      <c r="J17" s="56"/>
      <c r="K17" s="36" t="s">
        <v>65</v>
      </c>
      <c r="L17" s="83">
        <v>23</v>
      </c>
      <c r="M17" s="83"/>
      <c r="N17" s="63"/>
      <c r="O17" s="86" t="s">
        <v>176</v>
      </c>
      <c r="P17" s="88">
        <v>43577.5625</v>
      </c>
      <c r="Q17" s="86" t="s">
        <v>240</v>
      </c>
      <c r="R17" s="89" t="s">
        <v>248</v>
      </c>
      <c r="S17" s="86" t="s">
        <v>254</v>
      </c>
      <c r="T17" s="86" t="s">
        <v>258</v>
      </c>
      <c r="U17" s="89" t="s">
        <v>264</v>
      </c>
      <c r="V17" s="89" t="s">
        <v>264</v>
      </c>
      <c r="W17" s="88">
        <v>43577.5625</v>
      </c>
      <c r="X17" s="89" t="s">
        <v>288</v>
      </c>
      <c r="Y17" s="86"/>
      <c r="Z17" s="86"/>
      <c r="AA17" s="92" t="s">
        <v>305</v>
      </c>
      <c r="AB17" s="86"/>
      <c r="AC17" s="86" t="b">
        <v>0</v>
      </c>
      <c r="AD17" s="86">
        <v>0</v>
      </c>
      <c r="AE17" s="92" t="s">
        <v>310</v>
      </c>
      <c r="AF17" s="86" t="b">
        <v>0</v>
      </c>
      <c r="AG17" s="86" t="s">
        <v>313</v>
      </c>
      <c r="AH17" s="86"/>
      <c r="AI17" s="92" t="s">
        <v>310</v>
      </c>
      <c r="AJ17" s="86" t="b">
        <v>0</v>
      </c>
      <c r="AK17" s="86">
        <v>0</v>
      </c>
      <c r="AL17" s="92" t="s">
        <v>310</v>
      </c>
      <c r="AM17" s="86" t="s">
        <v>319</v>
      </c>
      <c r="AN17" s="86" t="b">
        <v>0</v>
      </c>
      <c r="AO17" s="92" t="s">
        <v>305</v>
      </c>
      <c r="AP17" s="86" t="s">
        <v>176</v>
      </c>
      <c r="AQ17" s="86">
        <v>0</v>
      </c>
      <c r="AR17" s="86">
        <v>0</v>
      </c>
      <c r="AS17" s="86"/>
      <c r="AT17" s="86"/>
      <c r="AU17" s="86"/>
      <c r="AV17" s="86"/>
      <c r="AW17" s="86"/>
      <c r="AX17" s="86"/>
      <c r="AY17" s="86"/>
      <c r="AZ17" s="86"/>
      <c r="BA17">
        <v>3</v>
      </c>
      <c r="BB17" s="85" t="str">
        <f>REPLACE(INDEX(GroupVertices[Group],MATCH(Edges24[[#This Row],[Vertex 1]],GroupVertices[Vertex],0)),1,1,"")</f>
        <v>1</v>
      </c>
      <c r="BC17" s="85" t="str">
        <f>REPLACE(INDEX(GroupVertices[Group],MATCH(Edges24[[#This Row],[Vertex 2]],GroupVertices[Vertex],0)),1,1,"")</f>
        <v>1</v>
      </c>
      <c r="BD17" s="51">
        <v>1</v>
      </c>
      <c r="BE17" s="52">
        <v>2.5</v>
      </c>
      <c r="BF17" s="51">
        <v>0</v>
      </c>
      <c r="BG17" s="52">
        <v>0</v>
      </c>
      <c r="BH17" s="51">
        <v>0</v>
      </c>
      <c r="BI17" s="52">
        <v>0</v>
      </c>
      <c r="BJ17" s="51">
        <v>39</v>
      </c>
      <c r="BK17" s="52">
        <v>97.5</v>
      </c>
      <c r="BL17" s="51">
        <v>40</v>
      </c>
    </row>
    <row r="18" spans="1:64" ht="15">
      <c r="A18" s="84" t="s">
        <v>219</v>
      </c>
      <c r="B18" s="84" t="s">
        <v>219</v>
      </c>
      <c r="C18" s="53"/>
      <c r="D18" s="54"/>
      <c r="E18" s="65"/>
      <c r="F18" s="55"/>
      <c r="G18" s="53"/>
      <c r="H18" s="57"/>
      <c r="I18" s="56"/>
      <c r="J18" s="56"/>
      <c r="K18" s="36" t="s">
        <v>65</v>
      </c>
      <c r="L18" s="83">
        <v>24</v>
      </c>
      <c r="M18" s="83"/>
      <c r="N18" s="63"/>
      <c r="O18" s="86" t="s">
        <v>176</v>
      </c>
      <c r="P18" s="88">
        <v>43578.86041666667</v>
      </c>
      <c r="Q18" s="86" t="s">
        <v>241</v>
      </c>
      <c r="R18" s="89" t="s">
        <v>249</v>
      </c>
      <c r="S18" s="86" t="s">
        <v>253</v>
      </c>
      <c r="T18" s="86"/>
      <c r="U18" s="89" t="s">
        <v>265</v>
      </c>
      <c r="V18" s="89" t="s">
        <v>265</v>
      </c>
      <c r="W18" s="88">
        <v>43578.86041666667</v>
      </c>
      <c r="X18" s="89" t="s">
        <v>289</v>
      </c>
      <c r="Y18" s="86"/>
      <c r="Z18" s="86"/>
      <c r="AA18" s="92" t="s">
        <v>306</v>
      </c>
      <c r="AB18" s="86"/>
      <c r="AC18" s="86" t="b">
        <v>0</v>
      </c>
      <c r="AD18" s="86">
        <v>4</v>
      </c>
      <c r="AE18" s="92" t="s">
        <v>310</v>
      </c>
      <c r="AF18" s="86" t="b">
        <v>0</v>
      </c>
      <c r="AG18" s="86" t="s">
        <v>313</v>
      </c>
      <c r="AH18" s="86"/>
      <c r="AI18" s="92" t="s">
        <v>310</v>
      </c>
      <c r="AJ18" s="86" t="b">
        <v>0</v>
      </c>
      <c r="AK18" s="86">
        <v>1</v>
      </c>
      <c r="AL18" s="92" t="s">
        <v>310</v>
      </c>
      <c r="AM18" s="86" t="s">
        <v>319</v>
      </c>
      <c r="AN18" s="86" t="b">
        <v>0</v>
      </c>
      <c r="AO18" s="92" t="s">
        <v>306</v>
      </c>
      <c r="AP18" s="86" t="s">
        <v>176</v>
      </c>
      <c r="AQ18" s="86">
        <v>0</v>
      </c>
      <c r="AR18" s="86">
        <v>0</v>
      </c>
      <c r="AS18" s="86"/>
      <c r="AT18" s="86"/>
      <c r="AU18" s="86"/>
      <c r="AV18" s="86"/>
      <c r="AW18" s="86"/>
      <c r="AX18" s="86"/>
      <c r="AY18" s="86"/>
      <c r="AZ18" s="86"/>
      <c r="BA18">
        <v>3</v>
      </c>
      <c r="BB18" s="85" t="str">
        <f>REPLACE(INDEX(GroupVertices[Group],MATCH(Edges24[[#This Row],[Vertex 1]],GroupVertices[Vertex],0)),1,1,"")</f>
        <v>1</v>
      </c>
      <c r="BC18" s="85" t="str">
        <f>REPLACE(INDEX(GroupVertices[Group],MATCH(Edges24[[#This Row],[Vertex 2]],GroupVertices[Vertex],0)),1,1,"")</f>
        <v>1</v>
      </c>
      <c r="BD18" s="51">
        <v>1</v>
      </c>
      <c r="BE18" s="52">
        <v>2.7777777777777777</v>
      </c>
      <c r="BF18" s="51">
        <v>0</v>
      </c>
      <c r="BG18" s="52">
        <v>0</v>
      </c>
      <c r="BH18" s="51">
        <v>0</v>
      </c>
      <c r="BI18" s="52">
        <v>0</v>
      </c>
      <c r="BJ18" s="51">
        <v>35</v>
      </c>
      <c r="BK18" s="52">
        <v>97.22222222222223</v>
      </c>
      <c r="BL18" s="51">
        <v>36</v>
      </c>
    </row>
    <row r="19" spans="1:64" ht="15">
      <c r="A19" s="84" t="s">
        <v>220</v>
      </c>
      <c r="B19" s="84" t="s">
        <v>219</v>
      </c>
      <c r="C19" s="53"/>
      <c r="D19" s="54"/>
      <c r="E19" s="65"/>
      <c r="F19" s="55"/>
      <c r="G19" s="53"/>
      <c r="H19" s="57"/>
      <c r="I19" s="56"/>
      <c r="J19" s="56"/>
      <c r="K19" s="36" t="s">
        <v>65</v>
      </c>
      <c r="L19" s="83">
        <v>25</v>
      </c>
      <c r="M19" s="83"/>
      <c r="N19" s="63"/>
      <c r="O19" s="86" t="s">
        <v>225</v>
      </c>
      <c r="P19" s="88">
        <v>43578.87541666667</v>
      </c>
      <c r="Q19" s="86" t="s">
        <v>242</v>
      </c>
      <c r="R19" s="86"/>
      <c r="S19" s="86"/>
      <c r="T19" s="86"/>
      <c r="U19" s="86"/>
      <c r="V19" s="89" t="s">
        <v>273</v>
      </c>
      <c r="W19" s="88">
        <v>43578.87541666667</v>
      </c>
      <c r="X19" s="89" t="s">
        <v>290</v>
      </c>
      <c r="Y19" s="86"/>
      <c r="Z19" s="86"/>
      <c r="AA19" s="92" t="s">
        <v>307</v>
      </c>
      <c r="AB19" s="86"/>
      <c r="AC19" s="86" t="b">
        <v>0</v>
      </c>
      <c r="AD19" s="86">
        <v>0</v>
      </c>
      <c r="AE19" s="92" t="s">
        <v>310</v>
      </c>
      <c r="AF19" s="86" t="b">
        <v>0</v>
      </c>
      <c r="AG19" s="86" t="s">
        <v>313</v>
      </c>
      <c r="AH19" s="86"/>
      <c r="AI19" s="92" t="s">
        <v>310</v>
      </c>
      <c r="AJ19" s="86" t="b">
        <v>0</v>
      </c>
      <c r="AK19" s="86">
        <v>1</v>
      </c>
      <c r="AL19" s="92" t="s">
        <v>306</v>
      </c>
      <c r="AM19" s="86" t="s">
        <v>315</v>
      </c>
      <c r="AN19" s="86" t="b">
        <v>0</v>
      </c>
      <c r="AO19" s="92" t="s">
        <v>306</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1</v>
      </c>
      <c r="BE19" s="52">
        <v>4.3478260869565215</v>
      </c>
      <c r="BF19" s="51">
        <v>0</v>
      </c>
      <c r="BG19" s="52">
        <v>0</v>
      </c>
      <c r="BH19" s="51">
        <v>0</v>
      </c>
      <c r="BI19" s="52">
        <v>0</v>
      </c>
      <c r="BJ19" s="51">
        <v>22</v>
      </c>
      <c r="BK19" s="52">
        <v>95.65217391304348</v>
      </c>
      <c r="BL19" s="51">
        <v>23</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5" r:id="rId1" display="https://www.instagram.com/p/Bwb5N_qgU9P/?utm_source=ig_twitter_share&amp;igshid=q2oxmvhyt6br"/>
    <hyperlink ref="R8" r:id="rId2" display="https://www.linkedin.com/pulse/nglcc-helps-businesses-become-more-competitive-confident-anthony-shop/"/>
    <hyperlink ref="R14" r:id="rId3" display="https://www.publicwelfare.org/"/>
    <hyperlink ref="R15" r:id="rId4" display="https://www.socialdriver.com/social-media-case-stories/wedc-sxsw?utm_source=twitter&amp;utm_medium=o"/>
    <hyperlink ref="R16" r:id="rId5" display="https://socialdriver.bamboohr.com/jobs/view.php?id=13&amp;utm_source=twitter&amp;utm_medium=o"/>
    <hyperlink ref="R17" r:id="rId6" display="https://socialdriver.bamboohr.com/jobs/view.php?id=5&amp;utm_source=twitter&amp;utm_medium=o"/>
    <hyperlink ref="R18" r:id="rId7" display="https://www.socialdriver.com/posts/social-driver-reaches-new-milestone-with-13-website-launches-in-2-months?utm_source=twitter&amp;utm_medium=o"/>
    <hyperlink ref="U6" r:id="rId8" display="https://pbs.twimg.com/media/D4g7kNoW0AAeXpu.jpg"/>
    <hyperlink ref="U12" r:id="rId9" display="https://pbs.twimg.com/media/D34iutdWwAYkeBA.jpg"/>
    <hyperlink ref="U14" r:id="rId10" display="https://pbs.twimg.com/media/D4R2jIbWwAA9woC.jpg"/>
    <hyperlink ref="U15" r:id="rId11" display="https://pbs.twimg.com/media/D4iIOc_W4AE_TfE.png"/>
    <hyperlink ref="U16" r:id="rId12" display="https://pbs.twimg.com/media/D4R65ChWwAI3bHx.jpg"/>
    <hyperlink ref="U17" r:id="rId13" display="https://pbs.twimg.com/media/D4R8qoTW4AEwr7p.jpg"/>
    <hyperlink ref="U18" r:id="rId14" display="https://pbs.twimg.com/media/D4YfohIX4AIeeW7.jpg"/>
    <hyperlink ref="V3" r:id="rId15" display="http://pbs.twimg.com/profile_images/952629915748306957/IlRS0rTR_normal.jpg"/>
    <hyperlink ref="V4" r:id="rId16" display="http://pbs.twimg.com/profile_images/1037172361177563142/S3U5YvBC_normal.jpg"/>
    <hyperlink ref="V5" r:id="rId17" display="http://pbs.twimg.com/profile_images/1081898468925415424/epiNfrlj_normal.jpg"/>
    <hyperlink ref="V6" r:id="rId18" display="https://pbs.twimg.com/media/D4g7kNoW0AAeXpu.jpg"/>
    <hyperlink ref="V7" r:id="rId19" display="http://pbs.twimg.com/profile_images/1046008035423006720/XqH9E-8__normal.jpg"/>
    <hyperlink ref="V8" r:id="rId20" display="http://pbs.twimg.com/profile_images/701604504840441856/KIMMkWk9_normal.jpg"/>
    <hyperlink ref="V9" r:id="rId21" display="http://pbs.twimg.com/profile_images/909123964626198534/ToTMmmx3_normal.jpg"/>
    <hyperlink ref="V10" r:id="rId22" display="http://pbs.twimg.com/profile_images/909123964626198534/ToTMmmx3_normal.jpg"/>
    <hyperlink ref="V11" r:id="rId23" display="http://pbs.twimg.com/profile_images/909123964626198534/ToTMmmx3_normal.jpg"/>
    <hyperlink ref="V12" r:id="rId24" display="https://pbs.twimg.com/media/D34iutdWwAYkeBA.jpg"/>
    <hyperlink ref="V13" r:id="rId25" display="http://pbs.twimg.com/profile_images/1017878937119096834/vHRmSOoX_normal.jpg"/>
    <hyperlink ref="V14" r:id="rId26" display="https://pbs.twimg.com/media/D4R2jIbWwAA9woC.jpg"/>
    <hyperlink ref="V15" r:id="rId27" display="https://pbs.twimg.com/media/D4iIOc_W4AE_TfE.png"/>
    <hyperlink ref="V16" r:id="rId28" display="https://pbs.twimg.com/media/D4R65ChWwAI3bHx.jpg"/>
    <hyperlink ref="V17" r:id="rId29" display="https://pbs.twimg.com/media/D4R8qoTW4AEwr7p.jpg"/>
    <hyperlink ref="V18" r:id="rId30" display="https://pbs.twimg.com/media/D4YfohIX4AIeeW7.jpg"/>
    <hyperlink ref="V19" r:id="rId31" display="http://pbs.twimg.com/profile_images/875762634804543488/GV6Ac82q_normal.jpg"/>
    <hyperlink ref="X3" r:id="rId32" display="https://twitter.com/#!/asprtweets/status/1116372430606536704"/>
    <hyperlink ref="X4" r:id="rId33" display="https://twitter.com/#!/emilia_totzeva/status/1118712774346117120"/>
    <hyperlink ref="X5" r:id="rId34" display="https://twitter.com/#!/drivekiwinl/status/1119204666666037248"/>
    <hyperlink ref="X6" r:id="rId35" display="https://twitter.com/#!/drivekiwinl/status/1119210006690324480"/>
    <hyperlink ref="X7" r:id="rId36" display="https://twitter.com/#!/jeffreyrouw/status/1119212542843338752"/>
    <hyperlink ref="X8" r:id="rId37" display="https://twitter.com/#!/jessicapowell82/status/1119644465445126147"/>
    <hyperlink ref="X9" r:id="rId38" display="https://twitter.com/#!/afshop/status/1120739477834674177"/>
    <hyperlink ref="X10" r:id="rId39" display="https://twitter.com/#!/afshop/status/1119056045928796161"/>
    <hyperlink ref="X11" r:id="rId40" display="https://twitter.com/#!/afshop/status/1120739617064595456"/>
    <hyperlink ref="X12" r:id="rId41" display="https://twitter.com/#!/alisemarshall/status/1116367948380278784"/>
    <hyperlink ref="X13" r:id="rId42" display="https://twitter.com/#!/socialdriver/status/1116379437287792641"/>
    <hyperlink ref="X14" r:id="rId43" display="https://twitter.com/#!/socialdriver/status/1118149642762575872"/>
    <hyperlink ref="X15" r:id="rId44" display="https://twitter.com/#!/socialdriver/status/1119294373357850627"/>
    <hyperlink ref="X16" r:id="rId45" display="https://twitter.com/#!/socialdriver/status/1118596741027127296"/>
    <hyperlink ref="X17" r:id="rId46" display="https://twitter.com/#!/socialdriver/status/1120318839630094342"/>
    <hyperlink ref="X18" r:id="rId47" display="https://twitter.com/#!/socialdriver/status/1120789189820207104"/>
    <hyperlink ref="X19" r:id="rId48" display="https://twitter.com/#!/thomassanchez/status/1120794623507664896"/>
  </hyperlinks>
  <printOptions/>
  <pageMargins left="0.7" right="0.7" top="0.75" bottom="0.75" header="0.3" footer="0.3"/>
  <pageSetup horizontalDpi="600" verticalDpi="600" orientation="portrait" r:id="rId52"/>
  <legacyDrawing r:id="rId50"/>
  <tableParts>
    <tablePart r:id="rId5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729</v>
      </c>
      <c r="B1" s="13" t="s">
        <v>34</v>
      </c>
    </row>
    <row r="2" spans="1:2" ht="15">
      <c r="A2" s="124" t="s">
        <v>219</v>
      </c>
      <c r="B2" s="85">
        <v>62</v>
      </c>
    </row>
    <row r="3" spans="1:2" ht="15">
      <c r="A3" s="124" t="s">
        <v>212</v>
      </c>
      <c r="B3" s="85">
        <v>16</v>
      </c>
    </row>
    <row r="4" spans="1:2" ht="15">
      <c r="A4" s="124" t="s">
        <v>222</v>
      </c>
      <c r="B4" s="85">
        <v>1</v>
      </c>
    </row>
    <row r="5" spans="1:2" ht="15">
      <c r="A5" s="124" t="s">
        <v>217</v>
      </c>
      <c r="B5" s="85">
        <v>1</v>
      </c>
    </row>
    <row r="6" spans="1:2" ht="15">
      <c r="A6" s="124" t="s">
        <v>223</v>
      </c>
      <c r="B6" s="85">
        <v>0</v>
      </c>
    </row>
    <row r="7" spans="1:2" ht="15">
      <c r="A7" s="124" t="s">
        <v>220</v>
      </c>
      <c r="B7" s="85">
        <v>0</v>
      </c>
    </row>
    <row r="8" spans="1:2" ht="15">
      <c r="A8" s="124" t="s">
        <v>218</v>
      </c>
      <c r="B8" s="85">
        <v>0</v>
      </c>
    </row>
    <row r="9" spans="1:2" ht="15">
      <c r="A9" s="124" t="s">
        <v>213</v>
      </c>
      <c r="B9" s="85">
        <v>0</v>
      </c>
    </row>
    <row r="10" spans="1:2" ht="15">
      <c r="A10" s="124" t="s">
        <v>221</v>
      </c>
      <c r="B10" s="85">
        <v>0</v>
      </c>
    </row>
    <row r="11" spans="1:2" ht="15">
      <c r="A11" s="124" t="s">
        <v>214</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731</v>
      </c>
      <c r="B25" t="s">
        <v>730</v>
      </c>
    </row>
    <row r="26" spans="1:2" ht="15">
      <c r="A26" s="136">
        <v>43566.66011574074</v>
      </c>
      <c r="B26" s="3">
        <v>1</v>
      </c>
    </row>
    <row r="27" spans="1:2" ht="15">
      <c r="A27" s="136">
        <v>43566.672488425924</v>
      </c>
      <c r="B27" s="3">
        <v>1</v>
      </c>
    </row>
    <row r="28" spans="1:2" ht="15">
      <c r="A28" s="136">
        <v>43566.69181712963</v>
      </c>
      <c r="B28" s="3">
        <v>1</v>
      </c>
    </row>
    <row r="29" spans="1:2" ht="15">
      <c r="A29" s="136">
        <v>43571.57665509259</v>
      </c>
      <c r="B29" s="3">
        <v>1</v>
      </c>
    </row>
    <row r="30" spans="1:2" ht="15">
      <c r="A30" s="136">
        <v>43572.81041666667</v>
      </c>
      <c r="B30" s="3">
        <v>1</v>
      </c>
    </row>
    <row r="31" spans="1:2" ht="15">
      <c r="A31" s="136">
        <v>43573.13060185185</v>
      </c>
      <c r="B31" s="3">
        <v>1</v>
      </c>
    </row>
    <row r="32" spans="1:2" ht="15">
      <c r="A32" s="136">
        <v>43574.0778587963</v>
      </c>
      <c r="B32" s="3">
        <v>1</v>
      </c>
    </row>
    <row r="33" spans="1:2" ht="15">
      <c r="A33" s="136">
        <v>43574.487974537034</v>
      </c>
      <c r="B33" s="3">
        <v>1</v>
      </c>
    </row>
    <row r="34" spans="1:2" ht="15">
      <c r="A34" s="136">
        <v>43574.50270833333</v>
      </c>
      <c r="B34" s="3">
        <v>1</v>
      </c>
    </row>
    <row r="35" spans="1:2" ht="15">
      <c r="A35" s="136">
        <v>43574.50969907407</v>
      </c>
      <c r="B35" s="3">
        <v>1</v>
      </c>
    </row>
    <row r="36" spans="1:2" ht="15">
      <c r="A36" s="136">
        <v>43574.73550925926</v>
      </c>
      <c r="B36" s="3">
        <v>1</v>
      </c>
    </row>
    <row r="37" spans="1:2" ht="15">
      <c r="A37" s="136">
        <v>43575.701585648145</v>
      </c>
      <c r="B37" s="3">
        <v>1</v>
      </c>
    </row>
    <row r="38" spans="1:2" ht="15">
      <c r="A38" s="136">
        <v>43577.5625</v>
      </c>
      <c r="B38" s="3">
        <v>1</v>
      </c>
    </row>
    <row r="39" spans="1:2" ht="15">
      <c r="A39" s="136">
        <v>43578.72324074074</v>
      </c>
      <c r="B39" s="3">
        <v>1</v>
      </c>
    </row>
    <row r="40" spans="1:2" ht="15">
      <c r="A40" s="136">
        <v>43578.72362268518</v>
      </c>
      <c r="B40" s="3">
        <v>1</v>
      </c>
    </row>
    <row r="41" spans="1:2" ht="15">
      <c r="A41" s="136">
        <v>43578.86041666667</v>
      </c>
      <c r="B41" s="3">
        <v>1</v>
      </c>
    </row>
    <row r="42" spans="1:2" ht="15">
      <c r="A42" s="136">
        <v>43578.87541666667</v>
      </c>
      <c r="B42" s="3">
        <v>1</v>
      </c>
    </row>
    <row r="43" spans="1:2" ht="15">
      <c r="A43" s="136" t="s">
        <v>732</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v>
      </c>
      <c r="AE2" s="13" t="s">
        <v>321</v>
      </c>
      <c r="AF2" s="13" t="s">
        <v>322</v>
      </c>
      <c r="AG2" s="13" t="s">
        <v>323</v>
      </c>
      <c r="AH2" s="13" t="s">
        <v>324</v>
      </c>
      <c r="AI2" s="13" t="s">
        <v>325</v>
      </c>
      <c r="AJ2" s="13" t="s">
        <v>326</v>
      </c>
      <c r="AK2" s="13" t="s">
        <v>327</v>
      </c>
      <c r="AL2" s="13" t="s">
        <v>328</v>
      </c>
      <c r="AM2" s="13" t="s">
        <v>329</v>
      </c>
      <c r="AN2" s="13" t="s">
        <v>330</v>
      </c>
      <c r="AO2" s="13" t="s">
        <v>331</v>
      </c>
      <c r="AP2" s="13" t="s">
        <v>332</v>
      </c>
      <c r="AQ2" s="13" t="s">
        <v>333</v>
      </c>
      <c r="AR2" s="13" t="s">
        <v>334</v>
      </c>
      <c r="AS2" s="13" t="s">
        <v>192</v>
      </c>
      <c r="AT2" s="13" t="s">
        <v>335</v>
      </c>
      <c r="AU2" s="13" t="s">
        <v>336</v>
      </c>
      <c r="AV2" s="13" t="s">
        <v>337</v>
      </c>
      <c r="AW2" s="13" t="s">
        <v>338</v>
      </c>
      <c r="AX2" s="13" t="s">
        <v>339</v>
      </c>
      <c r="AY2" s="13" t="s">
        <v>340</v>
      </c>
      <c r="AZ2" s="13" t="s">
        <v>471</v>
      </c>
      <c r="BA2" s="130" t="s">
        <v>614</v>
      </c>
      <c r="BB2" s="130" t="s">
        <v>616</v>
      </c>
      <c r="BC2" s="130" t="s">
        <v>617</v>
      </c>
      <c r="BD2" s="130" t="s">
        <v>618</v>
      </c>
      <c r="BE2" s="130" t="s">
        <v>619</v>
      </c>
      <c r="BF2" s="130" t="s">
        <v>620</v>
      </c>
      <c r="BG2" s="130" t="s">
        <v>623</v>
      </c>
      <c r="BH2" s="130" t="s">
        <v>632</v>
      </c>
      <c r="BI2" s="130" t="s">
        <v>636</v>
      </c>
      <c r="BJ2" s="130" t="s">
        <v>646</v>
      </c>
      <c r="BK2" s="130" t="s">
        <v>718</v>
      </c>
      <c r="BL2" s="130" t="s">
        <v>719</v>
      </c>
      <c r="BM2" s="130" t="s">
        <v>720</v>
      </c>
      <c r="BN2" s="130" t="s">
        <v>721</v>
      </c>
      <c r="BO2" s="130" t="s">
        <v>722</v>
      </c>
      <c r="BP2" s="130" t="s">
        <v>723</v>
      </c>
      <c r="BQ2" s="130" t="s">
        <v>724</v>
      </c>
      <c r="BR2" s="130" t="s">
        <v>725</v>
      </c>
      <c r="BS2" s="130" t="s">
        <v>727</v>
      </c>
      <c r="BT2" s="3"/>
      <c r="BU2" s="3"/>
    </row>
    <row r="3" spans="1:73" ht="15" customHeight="1">
      <c r="A3" s="50" t="s">
        <v>212</v>
      </c>
      <c r="B3" s="53"/>
      <c r="C3" s="53" t="s">
        <v>64</v>
      </c>
      <c r="D3" s="54">
        <v>222.6766719325961</v>
      </c>
      <c r="E3" s="55"/>
      <c r="F3" s="112" t="s">
        <v>266</v>
      </c>
      <c r="G3" s="53"/>
      <c r="H3" s="57" t="s">
        <v>212</v>
      </c>
      <c r="I3" s="56"/>
      <c r="J3" s="56"/>
      <c r="K3" s="114" t="s">
        <v>410</v>
      </c>
      <c r="L3" s="59">
        <v>2581.1290322580644</v>
      </c>
      <c r="M3" s="60">
        <v>4999.5</v>
      </c>
      <c r="N3" s="60">
        <v>1470.441162109375</v>
      </c>
      <c r="O3" s="58"/>
      <c r="P3" s="61"/>
      <c r="Q3" s="61"/>
      <c r="R3" s="51"/>
      <c r="S3" s="51">
        <v>0</v>
      </c>
      <c r="T3" s="51">
        <v>2</v>
      </c>
      <c r="U3" s="52">
        <v>16</v>
      </c>
      <c r="V3" s="52">
        <v>0.0625</v>
      </c>
      <c r="W3" s="52">
        <v>0.071904</v>
      </c>
      <c r="X3" s="52">
        <v>0.928569</v>
      </c>
      <c r="Y3" s="52">
        <v>0</v>
      </c>
      <c r="Z3" s="52">
        <v>0</v>
      </c>
      <c r="AA3" s="62">
        <v>3</v>
      </c>
      <c r="AB3" s="62"/>
      <c r="AC3" s="63"/>
      <c r="AD3" s="85" t="s">
        <v>341</v>
      </c>
      <c r="AE3" s="85">
        <v>2081</v>
      </c>
      <c r="AF3" s="85">
        <v>388</v>
      </c>
      <c r="AG3" s="85">
        <v>2952</v>
      </c>
      <c r="AH3" s="85">
        <v>1122</v>
      </c>
      <c r="AI3" s="85"/>
      <c r="AJ3" s="85" t="s">
        <v>353</v>
      </c>
      <c r="AK3" s="85" t="s">
        <v>365</v>
      </c>
      <c r="AL3" s="90" t="s">
        <v>369</v>
      </c>
      <c r="AM3" s="85"/>
      <c r="AN3" s="87">
        <v>42058.11924768519</v>
      </c>
      <c r="AO3" s="90" t="s">
        <v>377</v>
      </c>
      <c r="AP3" s="85" t="b">
        <v>0</v>
      </c>
      <c r="AQ3" s="85" t="b">
        <v>0</v>
      </c>
      <c r="AR3" s="85" t="b">
        <v>1</v>
      </c>
      <c r="AS3" s="85" t="s">
        <v>313</v>
      </c>
      <c r="AT3" s="85">
        <v>33</v>
      </c>
      <c r="AU3" s="90" t="s">
        <v>388</v>
      </c>
      <c r="AV3" s="85" t="b">
        <v>0</v>
      </c>
      <c r="AW3" s="85" t="s">
        <v>397</v>
      </c>
      <c r="AX3" s="90" t="s">
        <v>398</v>
      </c>
      <c r="AY3" s="85" t="s">
        <v>66</v>
      </c>
      <c r="AZ3" s="85" t="str">
        <f>REPLACE(INDEX(GroupVertices[Group],MATCH(Vertices[[#This Row],[Vertex]],GroupVertices[Vertex],0)),1,1,"")</f>
        <v>5</v>
      </c>
      <c r="BA3" s="51"/>
      <c r="BB3" s="51"/>
      <c r="BC3" s="51"/>
      <c r="BD3" s="51"/>
      <c r="BE3" s="51"/>
      <c r="BF3" s="51"/>
      <c r="BG3" s="131" t="s">
        <v>221</v>
      </c>
      <c r="BH3" s="131" t="s">
        <v>221</v>
      </c>
      <c r="BI3" s="131" t="s">
        <v>637</v>
      </c>
      <c r="BJ3" s="131" t="s">
        <v>637</v>
      </c>
      <c r="BK3" s="131">
        <v>0</v>
      </c>
      <c r="BL3" s="134">
        <v>0</v>
      </c>
      <c r="BM3" s="131">
        <v>0</v>
      </c>
      <c r="BN3" s="134">
        <v>0</v>
      </c>
      <c r="BO3" s="131">
        <v>0</v>
      </c>
      <c r="BP3" s="134">
        <v>0</v>
      </c>
      <c r="BQ3" s="131">
        <v>2</v>
      </c>
      <c r="BR3" s="134">
        <v>100</v>
      </c>
      <c r="BS3" s="131">
        <v>2</v>
      </c>
      <c r="BT3" s="3"/>
      <c r="BU3" s="3"/>
    </row>
    <row r="4" spans="1:76" ht="15">
      <c r="A4" s="14" t="s">
        <v>221</v>
      </c>
      <c r="B4" s="15"/>
      <c r="C4" s="15" t="s">
        <v>64</v>
      </c>
      <c r="D4" s="93">
        <v>769.6492890995261</v>
      </c>
      <c r="E4" s="81"/>
      <c r="F4" s="112" t="s">
        <v>393</v>
      </c>
      <c r="G4" s="15"/>
      <c r="H4" s="16" t="s">
        <v>221</v>
      </c>
      <c r="I4" s="66"/>
      <c r="J4" s="66"/>
      <c r="K4" s="114" t="s">
        <v>411</v>
      </c>
      <c r="L4" s="94">
        <v>1</v>
      </c>
      <c r="M4" s="95">
        <v>4999.5</v>
      </c>
      <c r="N4" s="95">
        <v>3705.51171875</v>
      </c>
      <c r="O4" s="77"/>
      <c r="P4" s="96"/>
      <c r="Q4" s="96"/>
      <c r="R4" s="97"/>
      <c r="S4" s="51">
        <v>1</v>
      </c>
      <c r="T4" s="51">
        <v>0</v>
      </c>
      <c r="U4" s="52">
        <v>0</v>
      </c>
      <c r="V4" s="52">
        <v>0.041667</v>
      </c>
      <c r="W4" s="52">
        <v>0.018788</v>
      </c>
      <c r="X4" s="52">
        <v>0.544639</v>
      </c>
      <c r="Y4" s="52">
        <v>0</v>
      </c>
      <c r="Z4" s="52">
        <v>0</v>
      </c>
      <c r="AA4" s="82">
        <v>4</v>
      </c>
      <c r="AB4" s="82"/>
      <c r="AC4" s="98"/>
      <c r="AD4" s="85" t="s">
        <v>342</v>
      </c>
      <c r="AE4" s="85">
        <v>2273</v>
      </c>
      <c r="AF4" s="85">
        <v>2867</v>
      </c>
      <c r="AG4" s="85">
        <v>3812</v>
      </c>
      <c r="AH4" s="85">
        <v>2669</v>
      </c>
      <c r="AI4" s="85"/>
      <c r="AJ4" s="85" t="s">
        <v>354</v>
      </c>
      <c r="AK4" s="85" t="s">
        <v>366</v>
      </c>
      <c r="AL4" s="85"/>
      <c r="AM4" s="85"/>
      <c r="AN4" s="87">
        <v>40078.93715277778</v>
      </c>
      <c r="AO4" s="90" t="s">
        <v>378</v>
      </c>
      <c r="AP4" s="85" t="b">
        <v>0</v>
      </c>
      <c r="AQ4" s="85" t="b">
        <v>0</v>
      </c>
      <c r="AR4" s="85" t="b">
        <v>1</v>
      </c>
      <c r="AS4" s="85" t="s">
        <v>313</v>
      </c>
      <c r="AT4" s="85">
        <v>85</v>
      </c>
      <c r="AU4" s="90" t="s">
        <v>389</v>
      </c>
      <c r="AV4" s="85" t="b">
        <v>0</v>
      </c>
      <c r="AW4" s="85" t="s">
        <v>397</v>
      </c>
      <c r="AX4" s="90" t="s">
        <v>399</v>
      </c>
      <c r="AY4" s="85" t="s">
        <v>65</v>
      </c>
      <c r="AZ4" s="85" t="str">
        <f>REPLACE(INDEX(GroupVertices[Group],MATCH(Vertices[[#This Row],[Vertex]],GroupVertices[Vertex],0)),1,1,"")</f>
        <v>5</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1000</v>
      </c>
      <c r="E5" s="81"/>
      <c r="F5" s="112" t="s">
        <v>272</v>
      </c>
      <c r="G5" s="15"/>
      <c r="H5" s="16" t="s">
        <v>219</v>
      </c>
      <c r="I5" s="66"/>
      <c r="J5" s="66"/>
      <c r="K5" s="114" t="s">
        <v>412</v>
      </c>
      <c r="L5" s="94">
        <v>9999</v>
      </c>
      <c r="M5" s="95">
        <v>2499.75</v>
      </c>
      <c r="N5" s="95">
        <v>2676.202880859375</v>
      </c>
      <c r="O5" s="77"/>
      <c r="P5" s="96"/>
      <c r="Q5" s="96"/>
      <c r="R5" s="97"/>
      <c r="S5" s="51">
        <v>7</v>
      </c>
      <c r="T5" s="51">
        <v>4</v>
      </c>
      <c r="U5" s="52">
        <v>62</v>
      </c>
      <c r="V5" s="52">
        <v>0.1</v>
      </c>
      <c r="W5" s="52">
        <v>0.25639</v>
      </c>
      <c r="X5" s="52">
        <v>3.341981</v>
      </c>
      <c r="Y5" s="52">
        <v>0.07142857142857142</v>
      </c>
      <c r="Z5" s="52">
        <v>0.125</v>
      </c>
      <c r="AA5" s="82">
        <v>5</v>
      </c>
      <c r="AB5" s="82"/>
      <c r="AC5" s="98"/>
      <c r="AD5" s="85" t="s">
        <v>343</v>
      </c>
      <c r="AE5" s="85">
        <v>3109</v>
      </c>
      <c r="AF5" s="85">
        <v>3911</v>
      </c>
      <c r="AG5" s="85">
        <v>5460</v>
      </c>
      <c r="AH5" s="85">
        <v>3559</v>
      </c>
      <c r="AI5" s="85"/>
      <c r="AJ5" s="85" t="s">
        <v>355</v>
      </c>
      <c r="AK5" s="85" t="s">
        <v>366</v>
      </c>
      <c r="AL5" s="90" t="s">
        <v>370</v>
      </c>
      <c r="AM5" s="85"/>
      <c r="AN5" s="87">
        <v>40696.81831018518</v>
      </c>
      <c r="AO5" s="90" t="s">
        <v>379</v>
      </c>
      <c r="AP5" s="85" t="b">
        <v>0</v>
      </c>
      <c r="AQ5" s="85" t="b">
        <v>0</v>
      </c>
      <c r="AR5" s="85" t="b">
        <v>1</v>
      </c>
      <c r="AS5" s="85" t="s">
        <v>313</v>
      </c>
      <c r="AT5" s="85">
        <v>394</v>
      </c>
      <c r="AU5" s="90" t="s">
        <v>388</v>
      </c>
      <c r="AV5" s="85" t="b">
        <v>0</v>
      </c>
      <c r="AW5" s="85" t="s">
        <v>397</v>
      </c>
      <c r="AX5" s="90" t="s">
        <v>400</v>
      </c>
      <c r="AY5" s="85" t="s">
        <v>66</v>
      </c>
      <c r="AZ5" s="85" t="str">
        <f>REPLACE(INDEX(GroupVertices[Group],MATCH(Vertices[[#This Row],[Vertex]],GroupVertices[Vertex],0)),1,1,"")</f>
        <v>1</v>
      </c>
      <c r="BA5" s="51" t="s">
        <v>615</v>
      </c>
      <c r="BB5" s="51" t="s">
        <v>615</v>
      </c>
      <c r="BC5" s="51" t="s">
        <v>503</v>
      </c>
      <c r="BD5" s="51" t="s">
        <v>503</v>
      </c>
      <c r="BE5" s="51" t="s">
        <v>516</v>
      </c>
      <c r="BF5" s="51" t="s">
        <v>621</v>
      </c>
      <c r="BG5" s="131" t="s">
        <v>624</v>
      </c>
      <c r="BH5" s="131" t="s">
        <v>633</v>
      </c>
      <c r="BI5" s="131" t="s">
        <v>638</v>
      </c>
      <c r="BJ5" s="131" t="s">
        <v>647</v>
      </c>
      <c r="BK5" s="131">
        <v>11</v>
      </c>
      <c r="BL5" s="134">
        <v>4.954954954954955</v>
      </c>
      <c r="BM5" s="131">
        <v>0</v>
      </c>
      <c r="BN5" s="134">
        <v>0</v>
      </c>
      <c r="BO5" s="131">
        <v>0</v>
      </c>
      <c r="BP5" s="134">
        <v>0</v>
      </c>
      <c r="BQ5" s="131">
        <v>211</v>
      </c>
      <c r="BR5" s="134">
        <v>95.04504504504504</v>
      </c>
      <c r="BS5" s="131">
        <v>222</v>
      </c>
      <c r="BT5" s="2"/>
      <c r="BU5" s="3"/>
      <c r="BV5" s="3"/>
      <c r="BW5" s="3"/>
      <c r="BX5" s="3"/>
    </row>
    <row r="6" spans="1:76" ht="15">
      <c r="A6" s="14" t="s">
        <v>213</v>
      </c>
      <c r="B6" s="15"/>
      <c r="C6" s="15" t="s">
        <v>64</v>
      </c>
      <c r="D6" s="93">
        <v>186.71195365982095</v>
      </c>
      <c r="E6" s="81"/>
      <c r="F6" s="112" t="s">
        <v>267</v>
      </c>
      <c r="G6" s="15"/>
      <c r="H6" s="16" t="s">
        <v>213</v>
      </c>
      <c r="I6" s="66"/>
      <c r="J6" s="66"/>
      <c r="K6" s="114" t="s">
        <v>413</v>
      </c>
      <c r="L6" s="94">
        <v>1</v>
      </c>
      <c r="M6" s="95">
        <v>2499.75</v>
      </c>
      <c r="N6" s="95">
        <v>7322.796875</v>
      </c>
      <c r="O6" s="77"/>
      <c r="P6" s="96"/>
      <c r="Q6" s="96"/>
      <c r="R6" s="97"/>
      <c r="S6" s="51">
        <v>0</v>
      </c>
      <c r="T6" s="51">
        <v>1</v>
      </c>
      <c r="U6" s="52">
        <v>0</v>
      </c>
      <c r="V6" s="52">
        <v>0.055556</v>
      </c>
      <c r="W6" s="52">
        <v>0.066994</v>
      </c>
      <c r="X6" s="52">
        <v>0.465629</v>
      </c>
      <c r="Y6" s="52">
        <v>0</v>
      </c>
      <c r="Z6" s="52">
        <v>0</v>
      </c>
      <c r="AA6" s="82">
        <v>6</v>
      </c>
      <c r="AB6" s="82"/>
      <c r="AC6" s="98"/>
      <c r="AD6" s="85" t="s">
        <v>344</v>
      </c>
      <c r="AE6" s="85">
        <v>653</v>
      </c>
      <c r="AF6" s="85">
        <v>225</v>
      </c>
      <c r="AG6" s="85">
        <v>245</v>
      </c>
      <c r="AH6" s="85">
        <v>139</v>
      </c>
      <c r="AI6" s="85"/>
      <c r="AJ6" s="85" t="s">
        <v>356</v>
      </c>
      <c r="AK6" s="85"/>
      <c r="AL6" s="85"/>
      <c r="AM6" s="85"/>
      <c r="AN6" s="87">
        <v>40423.21701388889</v>
      </c>
      <c r="AO6" s="90" t="s">
        <v>380</v>
      </c>
      <c r="AP6" s="85" t="b">
        <v>0</v>
      </c>
      <c r="AQ6" s="85" t="b">
        <v>0</v>
      </c>
      <c r="AR6" s="85" t="b">
        <v>0</v>
      </c>
      <c r="AS6" s="85" t="s">
        <v>313</v>
      </c>
      <c r="AT6" s="85">
        <v>10</v>
      </c>
      <c r="AU6" s="90" t="s">
        <v>390</v>
      </c>
      <c r="AV6" s="85" t="b">
        <v>0</v>
      </c>
      <c r="AW6" s="85" t="s">
        <v>397</v>
      </c>
      <c r="AX6" s="90" t="s">
        <v>401</v>
      </c>
      <c r="AY6" s="85" t="s">
        <v>66</v>
      </c>
      <c r="AZ6" s="85" t="str">
        <f>REPLACE(INDEX(GroupVertices[Group],MATCH(Vertices[[#This Row],[Vertex]],GroupVertices[Vertex],0)),1,1,"")</f>
        <v>1</v>
      </c>
      <c r="BA6" s="51"/>
      <c r="BB6" s="51"/>
      <c r="BC6" s="51"/>
      <c r="BD6" s="51"/>
      <c r="BE6" s="51"/>
      <c r="BF6" s="51"/>
      <c r="BG6" s="131" t="s">
        <v>625</v>
      </c>
      <c r="BH6" s="131" t="s">
        <v>625</v>
      </c>
      <c r="BI6" s="131" t="s">
        <v>639</v>
      </c>
      <c r="BJ6" s="131" t="s">
        <v>639</v>
      </c>
      <c r="BK6" s="131">
        <v>0</v>
      </c>
      <c r="BL6" s="134">
        <v>0</v>
      </c>
      <c r="BM6" s="131">
        <v>0</v>
      </c>
      <c r="BN6" s="134">
        <v>0</v>
      </c>
      <c r="BO6" s="131">
        <v>0</v>
      </c>
      <c r="BP6" s="134">
        <v>0</v>
      </c>
      <c r="BQ6" s="131">
        <v>25</v>
      </c>
      <c r="BR6" s="134">
        <v>100</v>
      </c>
      <c r="BS6" s="131">
        <v>25</v>
      </c>
      <c r="BT6" s="2"/>
      <c r="BU6" s="3"/>
      <c r="BV6" s="3"/>
      <c r="BW6" s="3"/>
      <c r="BX6" s="3"/>
    </row>
    <row r="7" spans="1:76" ht="15">
      <c r="A7" s="14" t="s">
        <v>214</v>
      </c>
      <c r="B7" s="15"/>
      <c r="C7" s="15" t="s">
        <v>64</v>
      </c>
      <c r="D7" s="93">
        <v>363.6671932596103</v>
      </c>
      <c r="E7" s="81"/>
      <c r="F7" s="112" t="s">
        <v>268</v>
      </c>
      <c r="G7" s="15"/>
      <c r="H7" s="16" t="s">
        <v>214</v>
      </c>
      <c r="I7" s="66"/>
      <c r="J7" s="66"/>
      <c r="K7" s="114" t="s">
        <v>414</v>
      </c>
      <c r="L7" s="94">
        <v>1</v>
      </c>
      <c r="M7" s="95">
        <v>4999.5</v>
      </c>
      <c r="N7" s="95">
        <v>8528.55859375</v>
      </c>
      <c r="O7" s="77"/>
      <c r="P7" s="96"/>
      <c r="Q7" s="96"/>
      <c r="R7" s="97"/>
      <c r="S7" s="51">
        <v>2</v>
      </c>
      <c r="T7" s="51">
        <v>1</v>
      </c>
      <c r="U7" s="52">
        <v>0</v>
      </c>
      <c r="V7" s="52">
        <v>1</v>
      </c>
      <c r="W7" s="52">
        <v>0</v>
      </c>
      <c r="X7" s="52">
        <v>1.298185</v>
      </c>
      <c r="Y7" s="52">
        <v>0</v>
      </c>
      <c r="Z7" s="52">
        <v>0</v>
      </c>
      <c r="AA7" s="82">
        <v>7</v>
      </c>
      <c r="AB7" s="82"/>
      <c r="AC7" s="98"/>
      <c r="AD7" s="85" t="s">
        <v>345</v>
      </c>
      <c r="AE7" s="85">
        <v>1194</v>
      </c>
      <c r="AF7" s="85">
        <v>1027</v>
      </c>
      <c r="AG7" s="85">
        <v>5181</v>
      </c>
      <c r="AH7" s="85">
        <v>832</v>
      </c>
      <c r="AI7" s="85"/>
      <c r="AJ7" s="85" t="s">
        <v>357</v>
      </c>
      <c r="AK7" s="85" t="s">
        <v>367</v>
      </c>
      <c r="AL7" s="90" t="s">
        <v>371</v>
      </c>
      <c r="AM7" s="85"/>
      <c r="AN7" s="87">
        <v>40679.48143518518</v>
      </c>
      <c r="AO7" s="90" t="s">
        <v>381</v>
      </c>
      <c r="AP7" s="85" t="b">
        <v>0</v>
      </c>
      <c r="AQ7" s="85" t="b">
        <v>0</v>
      </c>
      <c r="AR7" s="85" t="b">
        <v>0</v>
      </c>
      <c r="AS7" s="85" t="s">
        <v>314</v>
      </c>
      <c r="AT7" s="85">
        <v>22</v>
      </c>
      <c r="AU7" s="90" t="s">
        <v>391</v>
      </c>
      <c r="AV7" s="85" t="b">
        <v>0</v>
      </c>
      <c r="AW7" s="85" t="s">
        <v>397</v>
      </c>
      <c r="AX7" s="90" t="s">
        <v>402</v>
      </c>
      <c r="AY7" s="85" t="s">
        <v>66</v>
      </c>
      <c r="AZ7" s="85" t="str">
        <f>REPLACE(INDEX(GroupVertices[Group],MATCH(Vertices[[#This Row],[Vertex]],GroupVertices[Vertex],0)),1,1,"")</f>
        <v>4</v>
      </c>
      <c r="BA7" s="51" t="s">
        <v>243</v>
      </c>
      <c r="BB7" s="51" t="s">
        <v>243</v>
      </c>
      <c r="BC7" s="51" t="s">
        <v>250</v>
      </c>
      <c r="BD7" s="51" t="s">
        <v>250</v>
      </c>
      <c r="BE7" s="51" t="s">
        <v>256</v>
      </c>
      <c r="BF7" s="51" t="s">
        <v>622</v>
      </c>
      <c r="BG7" s="131" t="s">
        <v>626</v>
      </c>
      <c r="BH7" s="131" t="s">
        <v>634</v>
      </c>
      <c r="BI7" s="131" t="s">
        <v>640</v>
      </c>
      <c r="BJ7" s="131" t="s">
        <v>648</v>
      </c>
      <c r="BK7" s="131">
        <v>2</v>
      </c>
      <c r="BL7" s="134">
        <v>3.9215686274509802</v>
      </c>
      <c r="BM7" s="131">
        <v>0</v>
      </c>
      <c r="BN7" s="134">
        <v>0</v>
      </c>
      <c r="BO7" s="131">
        <v>0</v>
      </c>
      <c r="BP7" s="134">
        <v>0</v>
      </c>
      <c r="BQ7" s="131">
        <v>49</v>
      </c>
      <c r="BR7" s="134">
        <v>96.07843137254902</v>
      </c>
      <c r="BS7" s="131">
        <v>51</v>
      </c>
      <c r="BT7" s="2"/>
      <c r="BU7" s="3"/>
      <c r="BV7" s="3"/>
      <c r="BW7" s="3"/>
      <c r="BX7" s="3"/>
    </row>
    <row r="8" spans="1:76" ht="15">
      <c r="A8" s="14" t="s">
        <v>215</v>
      </c>
      <c r="B8" s="15"/>
      <c r="C8" s="15" t="s">
        <v>64</v>
      </c>
      <c r="D8" s="93">
        <v>321.74512901527123</v>
      </c>
      <c r="E8" s="81"/>
      <c r="F8" s="112" t="s">
        <v>269</v>
      </c>
      <c r="G8" s="15"/>
      <c r="H8" s="16" t="s">
        <v>215</v>
      </c>
      <c r="I8" s="66"/>
      <c r="J8" s="66"/>
      <c r="K8" s="114" t="s">
        <v>415</v>
      </c>
      <c r="L8" s="94">
        <v>1</v>
      </c>
      <c r="M8" s="95">
        <v>4999.5</v>
      </c>
      <c r="N8" s="95">
        <v>6293.48828125</v>
      </c>
      <c r="O8" s="77"/>
      <c r="P8" s="96"/>
      <c r="Q8" s="96"/>
      <c r="R8" s="97"/>
      <c r="S8" s="51">
        <v>0</v>
      </c>
      <c r="T8" s="51">
        <v>1</v>
      </c>
      <c r="U8" s="52">
        <v>0</v>
      </c>
      <c r="V8" s="52">
        <v>1</v>
      </c>
      <c r="W8" s="52">
        <v>0</v>
      </c>
      <c r="X8" s="52">
        <v>0.701724</v>
      </c>
      <c r="Y8" s="52">
        <v>0</v>
      </c>
      <c r="Z8" s="52">
        <v>0</v>
      </c>
      <c r="AA8" s="82">
        <v>8</v>
      </c>
      <c r="AB8" s="82"/>
      <c r="AC8" s="98"/>
      <c r="AD8" s="85" t="s">
        <v>346</v>
      </c>
      <c r="AE8" s="85">
        <v>2261</v>
      </c>
      <c r="AF8" s="85">
        <v>837</v>
      </c>
      <c r="AG8" s="85">
        <v>3552</v>
      </c>
      <c r="AH8" s="85">
        <v>1352</v>
      </c>
      <c r="AI8" s="85"/>
      <c r="AJ8" s="85" t="s">
        <v>358</v>
      </c>
      <c r="AK8" s="85"/>
      <c r="AL8" s="85"/>
      <c r="AM8" s="85"/>
      <c r="AN8" s="87">
        <v>41525.38224537037</v>
      </c>
      <c r="AO8" s="90" t="s">
        <v>382</v>
      </c>
      <c r="AP8" s="85" t="b">
        <v>0</v>
      </c>
      <c r="AQ8" s="85" t="b">
        <v>0</v>
      </c>
      <c r="AR8" s="85" t="b">
        <v>0</v>
      </c>
      <c r="AS8" s="85" t="s">
        <v>314</v>
      </c>
      <c r="AT8" s="85">
        <v>15</v>
      </c>
      <c r="AU8" s="90" t="s">
        <v>391</v>
      </c>
      <c r="AV8" s="85" t="b">
        <v>0</v>
      </c>
      <c r="AW8" s="85" t="s">
        <v>397</v>
      </c>
      <c r="AX8" s="90" t="s">
        <v>403</v>
      </c>
      <c r="AY8" s="85" t="s">
        <v>66</v>
      </c>
      <c r="AZ8" s="85" t="str">
        <f>REPLACE(INDEX(GroupVertices[Group],MATCH(Vertices[[#This Row],[Vertex]],GroupVertices[Vertex],0)),1,1,"")</f>
        <v>4</v>
      </c>
      <c r="BA8" s="51"/>
      <c r="BB8" s="51"/>
      <c r="BC8" s="51"/>
      <c r="BD8" s="51"/>
      <c r="BE8" s="51"/>
      <c r="BF8" s="51"/>
      <c r="BG8" s="131" t="s">
        <v>627</v>
      </c>
      <c r="BH8" s="131" t="s">
        <v>627</v>
      </c>
      <c r="BI8" s="131" t="s">
        <v>641</v>
      </c>
      <c r="BJ8" s="131" t="s">
        <v>641</v>
      </c>
      <c r="BK8" s="131">
        <v>1</v>
      </c>
      <c r="BL8" s="134">
        <v>5.2631578947368425</v>
      </c>
      <c r="BM8" s="131">
        <v>0</v>
      </c>
      <c r="BN8" s="134">
        <v>0</v>
      </c>
      <c r="BO8" s="131">
        <v>0</v>
      </c>
      <c r="BP8" s="134">
        <v>0</v>
      </c>
      <c r="BQ8" s="131">
        <v>18</v>
      </c>
      <c r="BR8" s="134">
        <v>94.73684210526316</v>
      </c>
      <c r="BS8" s="131">
        <v>19</v>
      </c>
      <c r="BT8" s="2"/>
      <c r="BU8" s="3"/>
      <c r="BV8" s="3"/>
      <c r="BW8" s="3"/>
      <c r="BX8" s="3"/>
    </row>
    <row r="9" spans="1:76" ht="15">
      <c r="A9" s="14" t="s">
        <v>216</v>
      </c>
      <c r="B9" s="15"/>
      <c r="C9" s="15" t="s">
        <v>64</v>
      </c>
      <c r="D9" s="93">
        <v>332.11532385466035</v>
      </c>
      <c r="E9" s="81"/>
      <c r="F9" s="112" t="s">
        <v>270</v>
      </c>
      <c r="G9" s="15"/>
      <c r="H9" s="16" t="s">
        <v>216</v>
      </c>
      <c r="I9" s="66"/>
      <c r="J9" s="66"/>
      <c r="K9" s="114" t="s">
        <v>416</v>
      </c>
      <c r="L9" s="94">
        <v>1</v>
      </c>
      <c r="M9" s="95">
        <v>8267.529296875</v>
      </c>
      <c r="N9" s="95">
        <v>3705.51171875</v>
      </c>
      <c r="O9" s="77"/>
      <c r="P9" s="96"/>
      <c r="Q9" s="96"/>
      <c r="R9" s="97"/>
      <c r="S9" s="51">
        <v>1</v>
      </c>
      <c r="T9" s="51">
        <v>2</v>
      </c>
      <c r="U9" s="52">
        <v>0</v>
      </c>
      <c r="V9" s="52">
        <v>0.058824</v>
      </c>
      <c r="W9" s="52">
        <v>0.099928</v>
      </c>
      <c r="X9" s="52">
        <v>0.780923</v>
      </c>
      <c r="Y9" s="52">
        <v>0.5</v>
      </c>
      <c r="Z9" s="52">
        <v>0.5</v>
      </c>
      <c r="AA9" s="82">
        <v>9</v>
      </c>
      <c r="AB9" s="82"/>
      <c r="AC9" s="98"/>
      <c r="AD9" s="85" t="s">
        <v>347</v>
      </c>
      <c r="AE9" s="85">
        <v>818</v>
      </c>
      <c r="AF9" s="85">
        <v>884</v>
      </c>
      <c r="AG9" s="85">
        <v>1854</v>
      </c>
      <c r="AH9" s="85">
        <v>4650</v>
      </c>
      <c r="AI9" s="85"/>
      <c r="AJ9" s="85" t="s">
        <v>359</v>
      </c>
      <c r="AK9" s="85" t="s">
        <v>368</v>
      </c>
      <c r="AL9" s="90" t="s">
        <v>372</v>
      </c>
      <c r="AM9" s="85"/>
      <c r="AN9" s="87">
        <v>40598.67988425926</v>
      </c>
      <c r="AO9" s="90" t="s">
        <v>383</v>
      </c>
      <c r="AP9" s="85" t="b">
        <v>1</v>
      </c>
      <c r="AQ9" s="85" t="b">
        <v>0</v>
      </c>
      <c r="AR9" s="85" t="b">
        <v>1</v>
      </c>
      <c r="AS9" s="85" t="s">
        <v>313</v>
      </c>
      <c r="AT9" s="85">
        <v>44</v>
      </c>
      <c r="AU9" s="90" t="s">
        <v>391</v>
      </c>
      <c r="AV9" s="85" t="b">
        <v>0</v>
      </c>
      <c r="AW9" s="85" t="s">
        <v>397</v>
      </c>
      <c r="AX9" s="90" t="s">
        <v>404</v>
      </c>
      <c r="AY9" s="85" t="s">
        <v>66</v>
      </c>
      <c r="AZ9" s="85" t="str">
        <f>REPLACE(INDEX(GroupVertices[Group],MATCH(Vertices[[#This Row],[Vertex]],GroupVertices[Vertex],0)),1,1,"")</f>
        <v>3</v>
      </c>
      <c r="BA9" s="51" t="s">
        <v>244</v>
      </c>
      <c r="BB9" s="51" t="s">
        <v>244</v>
      </c>
      <c r="BC9" s="51" t="s">
        <v>251</v>
      </c>
      <c r="BD9" s="51" t="s">
        <v>251</v>
      </c>
      <c r="BE9" s="51"/>
      <c r="BF9" s="51"/>
      <c r="BG9" s="131" t="s">
        <v>628</v>
      </c>
      <c r="BH9" s="131" t="s">
        <v>628</v>
      </c>
      <c r="BI9" s="131" t="s">
        <v>642</v>
      </c>
      <c r="BJ9" s="131" t="s">
        <v>642</v>
      </c>
      <c r="BK9" s="131">
        <v>2</v>
      </c>
      <c r="BL9" s="134">
        <v>9.523809523809524</v>
      </c>
      <c r="BM9" s="131">
        <v>0</v>
      </c>
      <c r="BN9" s="134">
        <v>0</v>
      </c>
      <c r="BO9" s="131">
        <v>0</v>
      </c>
      <c r="BP9" s="134">
        <v>0</v>
      </c>
      <c r="BQ9" s="131">
        <v>19</v>
      </c>
      <c r="BR9" s="134">
        <v>90.47619047619048</v>
      </c>
      <c r="BS9" s="131">
        <v>21</v>
      </c>
      <c r="BT9" s="2"/>
      <c r="BU9" s="3"/>
      <c r="BV9" s="3"/>
      <c r="BW9" s="3"/>
      <c r="BX9" s="3"/>
    </row>
    <row r="10" spans="1:76" ht="15">
      <c r="A10" s="14" t="s">
        <v>217</v>
      </c>
      <c r="B10" s="15"/>
      <c r="C10" s="15" t="s">
        <v>64</v>
      </c>
      <c r="D10" s="93">
        <v>1000</v>
      </c>
      <c r="E10" s="81"/>
      <c r="F10" s="112" t="s">
        <v>271</v>
      </c>
      <c r="G10" s="15"/>
      <c r="H10" s="16" t="s">
        <v>217</v>
      </c>
      <c r="I10" s="66"/>
      <c r="J10" s="66"/>
      <c r="K10" s="114" t="s">
        <v>417</v>
      </c>
      <c r="L10" s="94">
        <v>162.25806451612902</v>
      </c>
      <c r="M10" s="95">
        <v>8267.529296875</v>
      </c>
      <c r="N10" s="95">
        <v>1470.441162109375</v>
      </c>
      <c r="O10" s="77"/>
      <c r="P10" s="96"/>
      <c r="Q10" s="96"/>
      <c r="R10" s="97"/>
      <c r="S10" s="51">
        <v>1</v>
      </c>
      <c r="T10" s="51">
        <v>3</v>
      </c>
      <c r="U10" s="52">
        <v>1</v>
      </c>
      <c r="V10" s="52">
        <v>0.0625</v>
      </c>
      <c r="W10" s="52">
        <v>0.126039</v>
      </c>
      <c r="X10" s="52">
        <v>1.112812</v>
      </c>
      <c r="Y10" s="52">
        <v>0.3333333333333333</v>
      </c>
      <c r="Z10" s="52">
        <v>0.3333333333333333</v>
      </c>
      <c r="AA10" s="82">
        <v>10</v>
      </c>
      <c r="AB10" s="82"/>
      <c r="AC10" s="98"/>
      <c r="AD10" s="85" t="s">
        <v>348</v>
      </c>
      <c r="AE10" s="85">
        <v>10461</v>
      </c>
      <c r="AF10" s="85">
        <v>11408</v>
      </c>
      <c r="AG10" s="85">
        <v>6542</v>
      </c>
      <c r="AH10" s="85">
        <v>4053</v>
      </c>
      <c r="AI10" s="85"/>
      <c r="AJ10" s="85" t="s">
        <v>360</v>
      </c>
      <c r="AK10" s="85" t="s">
        <v>366</v>
      </c>
      <c r="AL10" s="90" t="s">
        <v>370</v>
      </c>
      <c r="AM10" s="85"/>
      <c r="AN10" s="87">
        <v>39646.99636574074</v>
      </c>
      <c r="AO10" s="90" t="s">
        <v>384</v>
      </c>
      <c r="AP10" s="85" t="b">
        <v>0</v>
      </c>
      <c r="AQ10" s="85" t="b">
        <v>0</v>
      </c>
      <c r="AR10" s="85" t="b">
        <v>1</v>
      </c>
      <c r="AS10" s="85" t="s">
        <v>313</v>
      </c>
      <c r="AT10" s="85">
        <v>312</v>
      </c>
      <c r="AU10" s="90" t="s">
        <v>392</v>
      </c>
      <c r="AV10" s="85" t="b">
        <v>0</v>
      </c>
      <c r="AW10" s="85" t="s">
        <v>397</v>
      </c>
      <c r="AX10" s="90" t="s">
        <v>405</v>
      </c>
      <c r="AY10" s="85" t="s">
        <v>66</v>
      </c>
      <c r="AZ10" s="85" t="str">
        <f>REPLACE(INDEX(GroupVertices[Group],MATCH(Vertices[[#This Row],[Vertex]],GroupVertices[Vertex],0)),1,1,"")</f>
        <v>3</v>
      </c>
      <c r="BA10" s="51"/>
      <c r="BB10" s="51"/>
      <c r="BC10" s="51"/>
      <c r="BD10" s="51"/>
      <c r="BE10" s="51"/>
      <c r="BF10" s="51"/>
      <c r="BG10" s="131" t="s">
        <v>629</v>
      </c>
      <c r="BH10" s="131" t="s">
        <v>635</v>
      </c>
      <c r="BI10" s="131" t="s">
        <v>643</v>
      </c>
      <c r="BJ10" s="131" t="s">
        <v>643</v>
      </c>
      <c r="BK10" s="131">
        <v>2</v>
      </c>
      <c r="BL10" s="134">
        <v>4.081632653061225</v>
      </c>
      <c r="BM10" s="131">
        <v>0</v>
      </c>
      <c r="BN10" s="134">
        <v>0</v>
      </c>
      <c r="BO10" s="131">
        <v>0</v>
      </c>
      <c r="BP10" s="134">
        <v>0</v>
      </c>
      <c r="BQ10" s="131">
        <v>47</v>
      </c>
      <c r="BR10" s="134">
        <v>95.91836734693878</v>
      </c>
      <c r="BS10" s="131">
        <v>49</v>
      </c>
      <c r="BT10" s="2"/>
      <c r="BU10" s="3"/>
      <c r="BV10" s="3"/>
      <c r="BW10" s="3"/>
      <c r="BX10" s="3"/>
    </row>
    <row r="11" spans="1:76" ht="15">
      <c r="A11" s="14" t="s">
        <v>222</v>
      </c>
      <c r="B11" s="15"/>
      <c r="C11" s="15" t="s">
        <v>64</v>
      </c>
      <c r="D11" s="93">
        <v>599.0926803580833</v>
      </c>
      <c r="E11" s="81"/>
      <c r="F11" s="112" t="s">
        <v>394</v>
      </c>
      <c r="G11" s="15"/>
      <c r="H11" s="16" t="s">
        <v>222</v>
      </c>
      <c r="I11" s="66"/>
      <c r="J11" s="66"/>
      <c r="K11" s="114" t="s">
        <v>418</v>
      </c>
      <c r="L11" s="94">
        <v>162.25806451612902</v>
      </c>
      <c r="M11" s="95">
        <v>8267.529296875</v>
      </c>
      <c r="N11" s="95">
        <v>6293.48828125</v>
      </c>
      <c r="O11" s="77"/>
      <c r="P11" s="96"/>
      <c r="Q11" s="96"/>
      <c r="R11" s="97"/>
      <c r="S11" s="51">
        <v>3</v>
      </c>
      <c r="T11" s="51">
        <v>0</v>
      </c>
      <c r="U11" s="52">
        <v>1</v>
      </c>
      <c r="V11" s="52">
        <v>0.0625</v>
      </c>
      <c r="W11" s="52">
        <v>0.126039</v>
      </c>
      <c r="X11" s="52">
        <v>1.112812</v>
      </c>
      <c r="Y11" s="52">
        <v>0.5</v>
      </c>
      <c r="Z11" s="52">
        <v>0</v>
      </c>
      <c r="AA11" s="82">
        <v>11</v>
      </c>
      <c r="AB11" s="82"/>
      <c r="AC11" s="98"/>
      <c r="AD11" s="85" t="s">
        <v>349</v>
      </c>
      <c r="AE11" s="85">
        <v>416</v>
      </c>
      <c r="AF11" s="85">
        <v>2094</v>
      </c>
      <c r="AG11" s="85">
        <v>965</v>
      </c>
      <c r="AH11" s="85">
        <v>208</v>
      </c>
      <c r="AI11" s="85"/>
      <c r="AJ11" s="85" t="s">
        <v>361</v>
      </c>
      <c r="AK11" s="85" t="s">
        <v>366</v>
      </c>
      <c r="AL11" s="90" t="s">
        <v>373</v>
      </c>
      <c r="AM11" s="85"/>
      <c r="AN11" s="87">
        <v>40042.86625</v>
      </c>
      <c r="AO11" s="90" t="s">
        <v>385</v>
      </c>
      <c r="AP11" s="85" t="b">
        <v>0</v>
      </c>
      <c r="AQ11" s="85" t="b">
        <v>0</v>
      </c>
      <c r="AR11" s="85" t="b">
        <v>1</v>
      </c>
      <c r="AS11" s="85" t="s">
        <v>313</v>
      </c>
      <c r="AT11" s="85">
        <v>83</v>
      </c>
      <c r="AU11" s="90" t="s">
        <v>391</v>
      </c>
      <c r="AV11" s="85" t="b">
        <v>0</v>
      </c>
      <c r="AW11" s="85" t="s">
        <v>397</v>
      </c>
      <c r="AX11" s="90" t="s">
        <v>406</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162</v>
      </c>
      <c r="E12" s="81"/>
      <c r="F12" s="112" t="s">
        <v>395</v>
      </c>
      <c r="G12" s="15"/>
      <c r="H12" s="16" t="s">
        <v>218</v>
      </c>
      <c r="I12" s="66"/>
      <c r="J12" s="66"/>
      <c r="K12" s="114" t="s">
        <v>419</v>
      </c>
      <c r="L12" s="94">
        <v>1</v>
      </c>
      <c r="M12" s="95">
        <v>8267.529296875</v>
      </c>
      <c r="N12" s="95">
        <v>8528.55859375</v>
      </c>
      <c r="O12" s="77"/>
      <c r="P12" s="96"/>
      <c r="Q12" s="96"/>
      <c r="R12" s="97"/>
      <c r="S12" s="51">
        <v>1</v>
      </c>
      <c r="T12" s="51">
        <v>2</v>
      </c>
      <c r="U12" s="52">
        <v>0</v>
      </c>
      <c r="V12" s="52">
        <v>0.058824</v>
      </c>
      <c r="W12" s="52">
        <v>0.099928</v>
      </c>
      <c r="X12" s="52">
        <v>0.780923</v>
      </c>
      <c r="Y12" s="52">
        <v>0.5</v>
      </c>
      <c r="Z12" s="52">
        <v>0.5</v>
      </c>
      <c r="AA12" s="82">
        <v>12</v>
      </c>
      <c r="AB12" s="82"/>
      <c r="AC12" s="98"/>
      <c r="AD12" s="85" t="s">
        <v>350</v>
      </c>
      <c r="AE12" s="85">
        <v>152</v>
      </c>
      <c r="AF12" s="85">
        <v>113</v>
      </c>
      <c r="AG12" s="85">
        <v>214</v>
      </c>
      <c r="AH12" s="85">
        <v>61</v>
      </c>
      <c r="AI12" s="85"/>
      <c r="AJ12" s="85" t="s">
        <v>362</v>
      </c>
      <c r="AK12" s="85" t="s">
        <v>365</v>
      </c>
      <c r="AL12" s="90" t="s">
        <v>374</v>
      </c>
      <c r="AM12" s="85"/>
      <c r="AN12" s="87">
        <v>40577.93400462963</v>
      </c>
      <c r="AO12" s="85"/>
      <c r="AP12" s="85" t="b">
        <v>0</v>
      </c>
      <c r="AQ12" s="85" t="b">
        <v>0</v>
      </c>
      <c r="AR12" s="85" t="b">
        <v>0</v>
      </c>
      <c r="AS12" s="85" t="s">
        <v>313</v>
      </c>
      <c r="AT12" s="85">
        <v>2</v>
      </c>
      <c r="AU12" s="90" t="s">
        <v>391</v>
      </c>
      <c r="AV12" s="85" t="b">
        <v>0</v>
      </c>
      <c r="AW12" s="85" t="s">
        <v>397</v>
      </c>
      <c r="AX12" s="90" t="s">
        <v>407</v>
      </c>
      <c r="AY12" s="85" t="s">
        <v>66</v>
      </c>
      <c r="AZ12" s="85" t="str">
        <f>REPLACE(INDEX(GroupVertices[Group],MATCH(Vertices[[#This Row],[Vertex]],GroupVertices[Vertex],0)),1,1,"")</f>
        <v>2</v>
      </c>
      <c r="BA12" s="51"/>
      <c r="BB12" s="51"/>
      <c r="BC12" s="51"/>
      <c r="BD12" s="51"/>
      <c r="BE12" s="51"/>
      <c r="BF12" s="51"/>
      <c r="BG12" s="131" t="s">
        <v>630</v>
      </c>
      <c r="BH12" s="131" t="s">
        <v>630</v>
      </c>
      <c r="BI12" s="131" t="s">
        <v>644</v>
      </c>
      <c r="BJ12" s="131" t="s">
        <v>644</v>
      </c>
      <c r="BK12" s="131">
        <v>4</v>
      </c>
      <c r="BL12" s="134">
        <v>11.428571428571429</v>
      </c>
      <c r="BM12" s="131">
        <v>0</v>
      </c>
      <c r="BN12" s="134">
        <v>0</v>
      </c>
      <c r="BO12" s="131">
        <v>0</v>
      </c>
      <c r="BP12" s="134">
        <v>0</v>
      </c>
      <c r="BQ12" s="131">
        <v>31</v>
      </c>
      <c r="BR12" s="134">
        <v>88.57142857142857</v>
      </c>
      <c r="BS12" s="131">
        <v>35</v>
      </c>
      <c r="BT12" s="2"/>
      <c r="BU12" s="3"/>
      <c r="BV12" s="3"/>
      <c r="BW12" s="3"/>
      <c r="BX12" s="3"/>
    </row>
    <row r="13" spans="1:76" ht="15">
      <c r="A13" s="14" t="s">
        <v>223</v>
      </c>
      <c r="B13" s="15"/>
      <c r="C13" s="15" t="s">
        <v>64</v>
      </c>
      <c r="D13" s="93">
        <v>1000</v>
      </c>
      <c r="E13" s="81"/>
      <c r="F13" s="112" t="s">
        <v>396</v>
      </c>
      <c r="G13" s="15"/>
      <c r="H13" s="16" t="s">
        <v>223</v>
      </c>
      <c r="I13" s="66"/>
      <c r="J13" s="66"/>
      <c r="K13" s="114" t="s">
        <v>420</v>
      </c>
      <c r="L13" s="94">
        <v>1</v>
      </c>
      <c r="M13" s="95">
        <v>963.1915283203125</v>
      </c>
      <c r="N13" s="95">
        <v>7322.796875</v>
      </c>
      <c r="O13" s="77"/>
      <c r="P13" s="96"/>
      <c r="Q13" s="96"/>
      <c r="R13" s="97"/>
      <c r="S13" s="51">
        <v>1</v>
      </c>
      <c r="T13" s="51">
        <v>0</v>
      </c>
      <c r="U13" s="52">
        <v>0</v>
      </c>
      <c r="V13" s="52">
        <v>0.055556</v>
      </c>
      <c r="W13" s="52">
        <v>0.066994</v>
      </c>
      <c r="X13" s="52">
        <v>0.465629</v>
      </c>
      <c r="Y13" s="52">
        <v>0</v>
      </c>
      <c r="Z13" s="52">
        <v>0</v>
      </c>
      <c r="AA13" s="82">
        <v>13</v>
      </c>
      <c r="AB13" s="82"/>
      <c r="AC13" s="98"/>
      <c r="AD13" s="85" t="s">
        <v>351</v>
      </c>
      <c r="AE13" s="85">
        <v>5496</v>
      </c>
      <c r="AF13" s="85">
        <v>7621</v>
      </c>
      <c r="AG13" s="85">
        <v>13162</v>
      </c>
      <c r="AH13" s="85">
        <v>10950</v>
      </c>
      <c r="AI13" s="85"/>
      <c r="AJ13" s="85" t="s">
        <v>363</v>
      </c>
      <c r="AK13" s="85" t="s">
        <v>366</v>
      </c>
      <c r="AL13" s="90" t="s">
        <v>375</v>
      </c>
      <c r="AM13" s="85"/>
      <c r="AN13" s="87">
        <v>40539.549050925925</v>
      </c>
      <c r="AO13" s="90" t="s">
        <v>386</v>
      </c>
      <c r="AP13" s="85" t="b">
        <v>0</v>
      </c>
      <c r="AQ13" s="85" t="b">
        <v>0</v>
      </c>
      <c r="AR13" s="85" t="b">
        <v>1</v>
      </c>
      <c r="AS13" s="85" t="s">
        <v>313</v>
      </c>
      <c r="AT13" s="85">
        <v>309</v>
      </c>
      <c r="AU13" s="90" t="s">
        <v>388</v>
      </c>
      <c r="AV13" s="85" t="b">
        <v>1</v>
      </c>
      <c r="AW13" s="85" t="s">
        <v>397</v>
      </c>
      <c r="AX13" s="90" t="s">
        <v>408</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99" t="s">
        <v>220</v>
      </c>
      <c r="B14" s="100"/>
      <c r="C14" s="100" t="s">
        <v>64</v>
      </c>
      <c r="D14" s="101">
        <v>1000</v>
      </c>
      <c r="E14" s="102"/>
      <c r="F14" s="113" t="s">
        <v>273</v>
      </c>
      <c r="G14" s="100"/>
      <c r="H14" s="103" t="s">
        <v>220</v>
      </c>
      <c r="I14" s="104"/>
      <c r="J14" s="104"/>
      <c r="K14" s="115" t="s">
        <v>421</v>
      </c>
      <c r="L14" s="105">
        <v>1</v>
      </c>
      <c r="M14" s="106">
        <v>963.1915283203125</v>
      </c>
      <c r="N14" s="106">
        <v>2676.202880859375</v>
      </c>
      <c r="O14" s="107"/>
      <c r="P14" s="108"/>
      <c r="Q14" s="108"/>
      <c r="R14" s="109"/>
      <c r="S14" s="51">
        <v>0</v>
      </c>
      <c r="T14" s="51">
        <v>1</v>
      </c>
      <c r="U14" s="52">
        <v>0</v>
      </c>
      <c r="V14" s="52">
        <v>0.055556</v>
      </c>
      <c r="W14" s="52">
        <v>0.066994</v>
      </c>
      <c r="X14" s="52">
        <v>0.465629</v>
      </c>
      <c r="Y14" s="52">
        <v>0</v>
      </c>
      <c r="Z14" s="52">
        <v>0</v>
      </c>
      <c r="AA14" s="110">
        <v>14</v>
      </c>
      <c r="AB14" s="110"/>
      <c r="AC14" s="111"/>
      <c r="AD14" s="85" t="s">
        <v>352</v>
      </c>
      <c r="AE14" s="85">
        <v>908</v>
      </c>
      <c r="AF14" s="85">
        <v>7436</v>
      </c>
      <c r="AG14" s="85">
        <v>9970</v>
      </c>
      <c r="AH14" s="85">
        <v>5483</v>
      </c>
      <c r="AI14" s="85"/>
      <c r="AJ14" s="85" t="s">
        <v>364</v>
      </c>
      <c r="AK14" s="85" t="s">
        <v>366</v>
      </c>
      <c r="AL14" s="90" t="s">
        <v>376</v>
      </c>
      <c r="AM14" s="85"/>
      <c r="AN14" s="87">
        <v>39643.000393518516</v>
      </c>
      <c r="AO14" s="90" t="s">
        <v>387</v>
      </c>
      <c r="AP14" s="85" t="b">
        <v>0</v>
      </c>
      <c r="AQ14" s="85" t="b">
        <v>0</v>
      </c>
      <c r="AR14" s="85" t="b">
        <v>1</v>
      </c>
      <c r="AS14" s="85" t="s">
        <v>313</v>
      </c>
      <c r="AT14" s="85">
        <v>343</v>
      </c>
      <c r="AU14" s="90" t="s">
        <v>391</v>
      </c>
      <c r="AV14" s="85" t="b">
        <v>0</v>
      </c>
      <c r="AW14" s="85" t="s">
        <v>397</v>
      </c>
      <c r="AX14" s="90" t="s">
        <v>409</v>
      </c>
      <c r="AY14" s="85" t="s">
        <v>66</v>
      </c>
      <c r="AZ14" s="85" t="str">
        <f>REPLACE(INDEX(GroupVertices[Group],MATCH(Vertices[[#This Row],[Vertex]],GroupVertices[Vertex],0)),1,1,"")</f>
        <v>1</v>
      </c>
      <c r="BA14" s="51"/>
      <c r="BB14" s="51"/>
      <c r="BC14" s="51"/>
      <c r="BD14" s="51"/>
      <c r="BE14" s="51"/>
      <c r="BF14" s="51"/>
      <c r="BG14" s="131" t="s">
        <v>631</v>
      </c>
      <c r="BH14" s="131" t="s">
        <v>631</v>
      </c>
      <c r="BI14" s="131" t="s">
        <v>645</v>
      </c>
      <c r="BJ14" s="131" t="s">
        <v>645</v>
      </c>
      <c r="BK14" s="131">
        <v>1</v>
      </c>
      <c r="BL14" s="134">
        <v>4.3478260869565215</v>
      </c>
      <c r="BM14" s="131">
        <v>0</v>
      </c>
      <c r="BN14" s="134">
        <v>0</v>
      </c>
      <c r="BO14" s="131">
        <v>0</v>
      </c>
      <c r="BP14" s="134">
        <v>0</v>
      </c>
      <c r="BQ14" s="131">
        <v>22</v>
      </c>
      <c r="BR14" s="134">
        <v>95.65217391304348</v>
      </c>
      <c r="BS14" s="131">
        <v>23</v>
      </c>
      <c r="BT14" s="2"/>
      <c r="BU14" s="3"/>
      <c r="BV14" s="3"/>
      <c r="BW14" s="3"/>
      <c r="BX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hyperlinks>
    <hyperlink ref="AL3" r:id="rId1" display="http://t.co/XqVp6d5ncm"/>
    <hyperlink ref="AL5" r:id="rId2" display="https://t.co/rO671IVecy"/>
    <hyperlink ref="AL7" r:id="rId3" display="https://t.co/60iPPXiKm4"/>
    <hyperlink ref="AL9" r:id="rId4" display="http://linkedin.com/in/jessica-powell-023abb77"/>
    <hyperlink ref="AL10" r:id="rId5" display="https://t.co/rO671IVecy"/>
    <hyperlink ref="AL11" r:id="rId6" display="http://t.co/nrrYsTh9fb"/>
    <hyperlink ref="AL12" r:id="rId7" display="https://t.co/EMUhrMhLYh"/>
    <hyperlink ref="AL13" r:id="rId8" display="https://t.co/Pgpi7DTTJq"/>
    <hyperlink ref="AL14" r:id="rId9" display="https://t.co/IO2ES7AHub"/>
    <hyperlink ref="AO3" r:id="rId10" display="https://pbs.twimg.com/profile_banners/3054675587/1554156420"/>
    <hyperlink ref="AO4" r:id="rId11" display="https://pbs.twimg.com/profile_banners/76472184/1502184293"/>
    <hyperlink ref="AO5" r:id="rId12" display="https://pbs.twimg.com/profile_banners/309849736/1531919350"/>
    <hyperlink ref="AO6" r:id="rId13" display="https://pbs.twimg.com/profile_banners/185935670/1398317323"/>
    <hyperlink ref="AO7" r:id="rId14" display="https://pbs.twimg.com/profile_banners/299603003/1524921156"/>
    <hyperlink ref="AO8" r:id="rId15" display="https://pbs.twimg.com/profile_banners/1820829650/1427478310"/>
    <hyperlink ref="AO9" r:id="rId16" display="https://pbs.twimg.com/profile_banners/257045689/1456110271"/>
    <hyperlink ref="AO10" r:id="rId17" display="https://pbs.twimg.com/profile_banners/15475837/1555684885"/>
    <hyperlink ref="AO11" r:id="rId18" display="https://pbs.twimg.com/profile_banners/66480935/1375215494"/>
    <hyperlink ref="AO13" r:id="rId19" display="https://pbs.twimg.com/profile_banners/231051167/1550703163"/>
    <hyperlink ref="AO14" r:id="rId20" display="https://pbs.twimg.com/profile_banners/15420307/1539914743"/>
    <hyperlink ref="AU3" r:id="rId21" display="http://abs.twimg.com/images/themes/theme14/bg.gif"/>
    <hyperlink ref="AU4" r:id="rId22" display="http://abs.twimg.com/images/themes/theme4/bg.gif"/>
    <hyperlink ref="AU5" r:id="rId23" display="http://abs.twimg.com/images/themes/theme14/bg.gif"/>
    <hyperlink ref="AU6" r:id="rId24" display="http://abs.twimg.com/images/themes/theme13/bg.gif"/>
    <hyperlink ref="AU7" r:id="rId25" display="http://abs.twimg.com/images/themes/theme1/bg.png"/>
    <hyperlink ref="AU8" r:id="rId26" display="http://abs.twimg.com/images/themes/theme1/bg.png"/>
    <hyperlink ref="AU9" r:id="rId27" display="http://abs.twimg.com/images/themes/theme1/bg.png"/>
    <hyperlink ref="AU10" r:id="rId28" display="http://abs.twimg.com/images/themes/theme16/bg.gif"/>
    <hyperlink ref="AU11" r:id="rId29" display="http://abs.twimg.com/images/themes/theme1/bg.png"/>
    <hyperlink ref="AU12" r:id="rId30" display="http://abs.twimg.com/images/themes/theme1/bg.png"/>
    <hyperlink ref="AU13" r:id="rId31" display="http://abs.twimg.com/images/themes/theme14/bg.gif"/>
    <hyperlink ref="AU14" r:id="rId32" display="http://abs.twimg.com/images/themes/theme1/bg.png"/>
    <hyperlink ref="F3" r:id="rId33" display="http://pbs.twimg.com/profile_images/952629915748306957/IlRS0rTR_normal.jpg"/>
    <hyperlink ref="F4" r:id="rId34" display="http://pbs.twimg.com/profile_images/921828139172614144/JN8kxK0s_normal.jpg"/>
    <hyperlink ref="F5" r:id="rId35" display="http://pbs.twimg.com/profile_images/1017878937119096834/vHRmSOoX_normal.jpg"/>
    <hyperlink ref="F6" r:id="rId36" display="http://pbs.twimg.com/profile_images/1037172361177563142/S3U5YvBC_normal.jpg"/>
    <hyperlink ref="F7" r:id="rId37" display="http://pbs.twimg.com/profile_images/1081898468925415424/epiNfrlj_normal.jpg"/>
    <hyperlink ref="F8" r:id="rId38" display="http://pbs.twimg.com/profile_images/1046008035423006720/XqH9E-8__normal.jpg"/>
    <hyperlink ref="F9" r:id="rId39" display="http://pbs.twimg.com/profile_images/701604504840441856/KIMMkWk9_normal.jpg"/>
    <hyperlink ref="F10" r:id="rId40" display="http://pbs.twimg.com/profile_images/909123964626198534/ToTMmmx3_normal.jpg"/>
    <hyperlink ref="F11" r:id="rId41" display="http://pbs.twimg.com/profile_images/378800000216160064/c2cdcba4a353cf89a9de244cf68faa55_normal.jpeg"/>
    <hyperlink ref="F12" r:id="rId42" display="http://pbs.twimg.com/profile_images/2058623268/image_normal.jpg"/>
    <hyperlink ref="F13" r:id="rId43" display="http://pbs.twimg.com/profile_images/1098333311171203078/IRVQyVAX_normal.png"/>
    <hyperlink ref="F14" r:id="rId44" display="http://pbs.twimg.com/profile_images/875762634804543488/GV6Ac82q_normal.jpg"/>
    <hyperlink ref="AX3" r:id="rId45" display="https://twitter.com/asprtweets"/>
    <hyperlink ref="AX4" r:id="rId46" display="https://twitter.com/andihauser"/>
    <hyperlink ref="AX5" r:id="rId47" display="https://twitter.com/socialdriver"/>
    <hyperlink ref="AX6" r:id="rId48" display="https://twitter.com/emilia_totzeva"/>
    <hyperlink ref="AX7" r:id="rId49" display="https://twitter.com/drivekiwinl"/>
    <hyperlink ref="AX8" r:id="rId50" display="https://twitter.com/jeffreyrouw"/>
    <hyperlink ref="AX9" r:id="rId51" display="https://twitter.com/jessicapowell82"/>
    <hyperlink ref="AX10" r:id="rId52" display="https://twitter.com/afshop"/>
    <hyperlink ref="AX11" r:id="rId53" display="https://twitter.com/publicwelfare"/>
    <hyperlink ref="AX12" r:id="rId54" display="https://twitter.com/alisemarshall"/>
    <hyperlink ref="AX13" r:id="rId55" display="https://twitter.com/wdcep"/>
    <hyperlink ref="AX14" r:id="rId56" display="https://twitter.com/thomassanchez"/>
  </hyperlinks>
  <printOptions/>
  <pageMargins left="0.7" right="0.7" top="0.75" bottom="0.75" header="0.3" footer="0.3"/>
  <pageSetup horizontalDpi="600" verticalDpi="600" orientation="portrait" r:id="rId60"/>
  <legacyDrawing r:id="rId58"/>
  <tableParts>
    <tablePart r:id="rId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494</v>
      </c>
      <c r="Z2" s="13" t="s">
        <v>502</v>
      </c>
      <c r="AA2" s="13" t="s">
        <v>515</v>
      </c>
      <c r="AB2" s="13" t="s">
        <v>550</v>
      </c>
      <c r="AC2" s="13" t="s">
        <v>582</v>
      </c>
      <c r="AD2" s="13" t="s">
        <v>597</v>
      </c>
      <c r="AE2" s="13" t="s">
        <v>598</v>
      </c>
      <c r="AF2" s="13" t="s">
        <v>608</v>
      </c>
      <c r="AG2" s="67" t="s">
        <v>718</v>
      </c>
      <c r="AH2" s="67" t="s">
        <v>719</v>
      </c>
      <c r="AI2" s="67" t="s">
        <v>720</v>
      </c>
      <c r="AJ2" s="67" t="s">
        <v>721</v>
      </c>
      <c r="AK2" s="67" t="s">
        <v>722</v>
      </c>
      <c r="AL2" s="67" t="s">
        <v>723</v>
      </c>
      <c r="AM2" s="67" t="s">
        <v>724</v>
      </c>
      <c r="AN2" s="67" t="s">
        <v>725</v>
      </c>
      <c r="AO2" s="67" t="s">
        <v>728</v>
      </c>
    </row>
    <row r="3" spans="1:41" ht="15">
      <c r="A3" s="125" t="s">
        <v>461</v>
      </c>
      <c r="B3" s="126" t="s">
        <v>466</v>
      </c>
      <c r="C3" s="126" t="s">
        <v>56</v>
      </c>
      <c r="D3" s="117"/>
      <c r="E3" s="116"/>
      <c r="F3" s="118" t="s">
        <v>735</v>
      </c>
      <c r="G3" s="119"/>
      <c r="H3" s="119"/>
      <c r="I3" s="120">
        <v>3</v>
      </c>
      <c r="J3" s="121"/>
      <c r="K3" s="51">
        <v>4</v>
      </c>
      <c r="L3" s="51">
        <v>3</v>
      </c>
      <c r="M3" s="51">
        <v>3</v>
      </c>
      <c r="N3" s="51">
        <v>6</v>
      </c>
      <c r="O3" s="51">
        <v>3</v>
      </c>
      <c r="P3" s="52">
        <v>0</v>
      </c>
      <c r="Q3" s="52">
        <v>0</v>
      </c>
      <c r="R3" s="51">
        <v>1</v>
      </c>
      <c r="S3" s="51">
        <v>0</v>
      </c>
      <c r="T3" s="51">
        <v>4</v>
      </c>
      <c r="U3" s="51">
        <v>6</v>
      </c>
      <c r="V3" s="51">
        <v>2</v>
      </c>
      <c r="W3" s="52">
        <v>1.125</v>
      </c>
      <c r="X3" s="52">
        <v>0.25</v>
      </c>
      <c r="Y3" s="85" t="s">
        <v>495</v>
      </c>
      <c r="Z3" s="85" t="s">
        <v>503</v>
      </c>
      <c r="AA3" s="85" t="s">
        <v>516</v>
      </c>
      <c r="AB3" s="91" t="s">
        <v>551</v>
      </c>
      <c r="AC3" s="91" t="s">
        <v>583</v>
      </c>
      <c r="AD3" s="91"/>
      <c r="AE3" s="91" t="s">
        <v>599</v>
      </c>
      <c r="AF3" s="91" t="s">
        <v>609</v>
      </c>
      <c r="AG3" s="131">
        <v>12</v>
      </c>
      <c r="AH3" s="134">
        <v>4.444444444444445</v>
      </c>
      <c r="AI3" s="131">
        <v>0</v>
      </c>
      <c r="AJ3" s="134">
        <v>0</v>
      </c>
      <c r="AK3" s="131">
        <v>0</v>
      </c>
      <c r="AL3" s="134">
        <v>0</v>
      </c>
      <c r="AM3" s="131">
        <v>258</v>
      </c>
      <c r="AN3" s="134">
        <v>95.55555555555556</v>
      </c>
      <c r="AO3" s="131">
        <v>270</v>
      </c>
    </row>
    <row r="4" spans="1:41" ht="15">
      <c r="A4" s="125" t="s">
        <v>462</v>
      </c>
      <c r="B4" s="126" t="s">
        <v>467</v>
      </c>
      <c r="C4" s="126" t="s">
        <v>56</v>
      </c>
      <c r="D4" s="122"/>
      <c r="E4" s="100"/>
      <c r="F4" s="103" t="s">
        <v>736</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c r="AB4" s="91" t="s">
        <v>536</v>
      </c>
      <c r="AC4" s="91" t="s">
        <v>310</v>
      </c>
      <c r="AD4" s="91"/>
      <c r="AE4" s="91" t="s">
        <v>600</v>
      </c>
      <c r="AF4" s="91" t="s">
        <v>610</v>
      </c>
      <c r="AG4" s="131">
        <v>4</v>
      </c>
      <c r="AH4" s="134">
        <v>11.428571428571429</v>
      </c>
      <c r="AI4" s="131">
        <v>0</v>
      </c>
      <c r="AJ4" s="134">
        <v>0</v>
      </c>
      <c r="AK4" s="131">
        <v>0</v>
      </c>
      <c r="AL4" s="134">
        <v>0</v>
      </c>
      <c r="AM4" s="131">
        <v>31</v>
      </c>
      <c r="AN4" s="134">
        <v>88.57142857142857</v>
      </c>
      <c r="AO4" s="131">
        <v>35</v>
      </c>
    </row>
    <row r="5" spans="1:41" ht="15">
      <c r="A5" s="125" t="s">
        <v>463</v>
      </c>
      <c r="B5" s="126" t="s">
        <v>468</v>
      </c>
      <c r="C5" s="126" t="s">
        <v>56</v>
      </c>
      <c r="D5" s="122"/>
      <c r="E5" s="100"/>
      <c r="F5" s="103" t="s">
        <v>737</v>
      </c>
      <c r="G5" s="107"/>
      <c r="H5" s="107"/>
      <c r="I5" s="123">
        <v>5</v>
      </c>
      <c r="J5" s="110"/>
      <c r="K5" s="51">
        <v>2</v>
      </c>
      <c r="L5" s="51">
        <v>2</v>
      </c>
      <c r="M5" s="51">
        <v>0</v>
      </c>
      <c r="N5" s="51">
        <v>2</v>
      </c>
      <c r="O5" s="51">
        <v>0</v>
      </c>
      <c r="P5" s="52">
        <v>1</v>
      </c>
      <c r="Q5" s="52">
        <v>1</v>
      </c>
      <c r="R5" s="51">
        <v>1</v>
      </c>
      <c r="S5" s="51">
        <v>0</v>
      </c>
      <c r="T5" s="51">
        <v>2</v>
      </c>
      <c r="U5" s="51">
        <v>2</v>
      </c>
      <c r="V5" s="51">
        <v>1</v>
      </c>
      <c r="W5" s="52">
        <v>0.5</v>
      </c>
      <c r="X5" s="52">
        <v>1</v>
      </c>
      <c r="Y5" s="85" t="s">
        <v>244</v>
      </c>
      <c r="Z5" s="85" t="s">
        <v>251</v>
      </c>
      <c r="AA5" s="85"/>
      <c r="AB5" s="91" t="s">
        <v>552</v>
      </c>
      <c r="AC5" s="91" t="s">
        <v>310</v>
      </c>
      <c r="AD5" s="91" t="s">
        <v>216</v>
      </c>
      <c r="AE5" s="91" t="s">
        <v>601</v>
      </c>
      <c r="AF5" s="91" t="s">
        <v>611</v>
      </c>
      <c r="AG5" s="131">
        <v>4</v>
      </c>
      <c r="AH5" s="134">
        <v>5.714285714285714</v>
      </c>
      <c r="AI5" s="131">
        <v>0</v>
      </c>
      <c r="AJ5" s="134">
        <v>0</v>
      </c>
      <c r="AK5" s="131">
        <v>0</v>
      </c>
      <c r="AL5" s="134">
        <v>0</v>
      </c>
      <c r="AM5" s="131">
        <v>66</v>
      </c>
      <c r="AN5" s="134">
        <v>94.28571428571429</v>
      </c>
      <c r="AO5" s="131">
        <v>70</v>
      </c>
    </row>
    <row r="6" spans="1:41" ht="15">
      <c r="A6" s="125" t="s">
        <v>464</v>
      </c>
      <c r="B6" s="126" t="s">
        <v>469</v>
      </c>
      <c r="C6" s="126" t="s">
        <v>56</v>
      </c>
      <c r="D6" s="122"/>
      <c r="E6" s="100"/>
      <c r="F6" s="103" t="s">
        <v>738</v>
      </c>
      <c r="G6" s="107"/>
      <c r="H6" s="107"/>
      <c r="I6" s="123">
        <v>6</v>
      </c>
      <c r="J6" s="110"/>
      <c r="K6" s="51">
        <v>2</v>
      </c>
      <c r="L6" s="51">
        <v>1</v>
      </c>
      <c r="M6" s="51">
        <v>2</v>
      </c>
      <c r="N6" s="51">
        <v>3</v>
      </c>
      <c r="O6" s="51">
        <v>2</v>
      </c>
      <c r="P6" s="52">
        <v>0</v>
      </c>
      <c r="Q6" s="52">
        <v>0</v>
      </c>
      <c r="R6" s="51">
        <v>1</v>
      </c>
      <c r="S6" s="51">
        <v>0</v>
      </c>
      <c r="T6" s="51">
        <v>2</v>
      </c>
      <c r="U6" s="51">
        <v>3</v>
      </c>
      <c r="V6" s="51">
        <v>1</v>
      </c>
      <c r="W6" s="52">
        <v>0.5</v>
      </c>
      <c r="X6" s="52">
        <v>0.5</v>
      </c>
      <c r="Y6" s="85" t="s">
        <v>243</v>
      </c>
      <c r="Z6" s="85" t="s">
        <v>250</v>
      </c>
      <c r="AA6" s="85" t="s">
        <v>256</v>
      </c>
      <c r="AB6" s="91" t="s">
        <v>553</v>
      </c>
      <c r="AC6" s="91" t="s">
        <v>584</v>
      </c>
      <c r="AD6" s="91"/>
      <c r="AE6" s="91" t="s">
        <v>214</v>
      </c>
      <c r="AF6" s="91" t="s">
        <v>612</v>
      </c>
      <c r="AG6" s="131">
        <v>3</v>
      </c>
      <c r="AH6" s="134">
        <v>4.285714285714286</v>
      </c>
      <c r="AI6" s="131">
        <v>0</v>
      </c>
      <c r="AJ6" s="134">
        <v>0</v>
      </c>
      <c r="AK6" s="131">
        <v>0</v>
      </c>
      <c r="AL6" s="134">
        <v>0</v>
      </c>
      <c r="AM6" s="131">
        <v>67</v>
      </c>
      <c r="AN6" s="134">
        <v>95.71428571428571</v>
      </c>
      <c r="AO6" s="131">
        <v>70</v>
      </c>
    </row>
    <row r="7" spans="1:41" ht="15">
      <c r="A7" s="125" t="s">
        <v>465</v>
      </c>
      <c r="B7" s="126" t="s">
        <v>470</v>
      </c>
      <c r="C7" s="126" t="s">
        <v>56</v>
      </c>
      <c r="D7" s="122"/>
      <c r="E7" s="100"/>
      <c r="F7" s="103" t="s">
        <v>465</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310</v>
      </c>
      <c r="AC7" s="91" t="s">
        <v>310</v>
      </c>
      <c r="AD7" s="91" t="s">
        <v>221</v>
      </c>
      <c r="AE7" s="91" t="s">
        <v>219</v>
      </c>
      <c r="AF7" s="91" t="s">
        <v>613</v>
      </c>
      <c r="AG7" s="131">
        <v>0</v>
      </c>
      <c r="AH7" s="134">
        <v>0</v>
      </c>
      <c r="AI7" s="131">
        <v>0</v>
      </c>
      <c r="AJ7" s="134">
        <v>0</v>
      </c>
      <c r="AK7" s="131">
        <v>0</v>
      </c>
      <c r="AL7" s="134">
        <v>0</v>
      </c>
      <c r="AM7" s="131">
        <v>2</v>
      </c>
      <c r="AN7" s="134">
        <v>100</v>
      </c>
      <c r="AO7" s="131">
        <v>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461</v>
      </c>
      <c r="B2" s="91" t="s">
        <v>220</v>
      </c>
      <c r="C2" s="85">
        <f>VLOOKUP(GroupVertices[[#This Row],[Vertex]],Vertices[],MATCH("ID",Vertices[[#Headers],[Vertex]:[Vertex Content Word Count]],0),FALSE)</f>
        <v>14</v>
      </c>
    </row>
    <row r="3" spans="1:3" ht="15">
      <c r="A3" s="85" t="s">
        <v>461</v>
      </c>
      <c r="B3" s="91" t="s">
        <v>219</v>
      </c>
      <c r="C3" s="85">
        <f>VLOOKUP(GroupVertices[[#This Row],[Vertex]],Vertices[],MATCH("ID",Vertices[[#Headers],[Vertex]:[Vertex Content Word Count]],0),FALSE)</f>
        <v>5</v>
      </c>
    </row>
    <row r="4" spans="1:3" ht="15">
      <c r="A4" s="85" t="s">
        <v>461</v>
      </c>
      <c r="B4" s="91" t="s">
        <v>223</v>
      </c>
      <c r="C4" s="85">
        <f>VLOOKUP(GroupVertices[[#This Row],[Vertex]],Vertices[],MATCH("ID",Vertices[[#Headers],[Vertex]:[Vertex Content Word Count]],0),FALSE)</f>
        <v>13</v>
      </c>
    </row>
    <row r="5" spans="1:3" ht="15">
      <c r="A5" s="85" t="s">
        <v>461</v>
      </c>
      <c r="B5" s="91" t="s">
        <v>213</v>
      </c>
      <c r="C5" s="85">
        <f>VLOOKUP(GroupVertices[[#This Row],[Vertex]],Vertices[],MATCH("ID",Vertices[[#Headers],[Vertex]:[Vertex Content Word Count]],0),FALSE)</f>
        <v>6</v>
      </c>
    </row>
    <row r="6" spans="1:3" ht="15">
      <c r="A6" s="85" t="s">
        <v>462</v>
      </c>
      <c r="B6" s="91" t="s">
        <v>218</v>
      </c>
      <c r="C6" s="85">
        <f>VLOOKUP(GroupVertices[[#This Row],[Vertex]],Vertices[],MATCH("ID",Vertices[[#Headers],[Vertex]:[Vertex Content Word Count]],0),FALSE)</f>
        <v>12</v>
      </c>
    </row>
    <row r="7" spans="1:3" ht="15">
      <c r="A7" s="85" t="s">
        <v>462</v>
      </c>
      <c r="B7" s="91" t="s">
        <v>222</v>
      </c>
      <c r="C7" s="85">
        <f>VLOOKUP(GroupVertices[[#This Row],[Vertex]],Vertices[],MATCH("ID",Vertices[[#Headers],[Vertex]:[Vertex Content Word Count]],0),FALSE)</f>
        <v>11</v>
      </c>
    </row>
    <row r="8" spans="1:3" ht="15">
      <c r="A8" s="85" t="s">
        <v>463</v>
      </c>
      <c r="B8" s="91" t="s">
        <v>217</v>
      </c>
      <c r="C8" s="85">
        <f>VLOOKUP(GroupVertices[[#This Row],[Vertex]],Vertices[],MATCH("ID",Vertices[[#Headers],[Vertex]:[Vertex Content Word Count]],0),FALSE)</f>
        <v>10</v>
      </c>
    </row>
    <row r="9" spans="1:3" ht="15">
      <c r="A9" s="85" t="s">
        <v>463</v>
      </c>
      <c r="B9" s="91" t="s">
        <v>216</v>
      </c>
      <c r="C9" s="85">
        <f>VLOOKUP(GroupVertices[[#This Row],[Vertex]],Vertices[],MATCH("ID",Vertices[[#Headers],[Vertex]:[Vertex Content Word Count]],0),FALSE)</f>
        <v>9</v>
      </c>
    </row>
    <row r="10" spans="1:3" ht="15">
      <c r="A10" s="85" t="s">
        <v>464</v>
      </c>
      <c r="B10" s="91" t="s">
        <v>215</v>
      </c>
      <c r="C10" s="85">
        <f>VLOOKUP(GroupVertices[[#This Row],[Vertex]],Vertices[],MATCH("ID",Vertices[[#Headers],[Vertex]:[Vertex Content Word Count]],0),FALSE)</f>
        <v>8</v>
      </c>
    </row>
    <row r="11" spans="1:3" ht="15">
      <c r="A11" s="85" t="s">
        <v>464</v>
      </c>
      <c r="B11" s="91" t="s">
        <v>214</v>
      </c>
      <c r="C11" s="85">
        <f>VLOOKUP(GroupVertices[[#This Row],[Vertex]],Vertices[],MATCH("ID",Vertices[[#Headers],[Vertex]:[Vertex Content Word Count]],0),FALSE)</f>
        <v>7</v>
      </c>
    </row>
    <row r="12" spans="1:3" ht="15">
      <c r="A12" s="85" t="s">
        <v>465</v>
      </c>
      <c r="B12" s="91" t="s">
        <v>212</v>
      </c>
      <c r="C12" s="85">
        <f>VLOOKUP(GroupVertices[[#This Row],[Vertex]],Vertices[],MATCH("ID",Vertices[[#Headers],[Vertex]:[Vertex Content Word Count]],0),FALSE)</f>
        <v>3</v>
      </c>
    </row>
    <row r="13" spans="1:3" ht="15">
      <c r="A13" s="85" t="s">
        <v>465</v>
      </c>
      <c r="B13" s="91" t="s">
        <v>221</v>
      </c>
      <c r="C1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477</v>
      </c>
      <c r="B2" s="36" t="s">
        <v>422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0.041667</v>
      </c>
      <c r="M2" s="40">
        <f>COUNTIF(Vertices[Closeness Centrality],"&gt;= "&amp;L2)-COUNTIF(Vertices[Closeness Centrality],"&gt;="&amp;L3)</f>
        <v>6</v>
      </c>
      <c r="N2" s="39">
        <f>MIN(Vertices[Eigenvector Centrality])</f>
        <v>0</v>
      </c>
      <c r="O2" s="40">
        <f>COUNTIF(Vertices[Eigenvector Centrality],"&gt;= "&amp;N2)-COUNTIF(Vertices[Eigenvector Centrality],"&gt;="&amp;N3)</f>
        <v>2</v>
      </c>
      <c r="P2" s="39">
        <f>MIN(Vertices[PageRank])</f>
        <v>0.465629</v>
      </c>
      <c r="Q2" s="40">
        <f>COUNTIF(Vertices[PageRank],"&gt;= "&amp;P2)-COUNTIF(Vertices[PageRank],"&gt;="&amp;P3)</f>
        <v>3</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1.1272727272727272</v>
      </c>
      <c r="K3" s="42">
        <f>COUNTIF(Vertices[Betweenness Centrality],"&gt;= "&amp;J3)-COUNTIF(Vertices[Betweenness Centrality],"&gt;="&amp;J4)</f>
        <v>0</v>
      </c>
      <c r="L3" s="41">
        <f aca="true" t="shared" si="5" ref="L3:L26">L2+($L$57-$L$2)/BinDivisor</f>
        <v>0.05909123636363636</v>
      </c>
      <c r="M3" s="42">
        <f>COUNTIF(Vertices[Closeness Centrality],"&gt;= "&amp;L3)-COUNTIF(Vertices[Closeness Centrality],"&gt;="&amp;L4)</f>
        <v>3</v>
      </c>
      <c r="N3" s="41">
        <f aca="true" t="shared" si="6" ref="N3:N26">N2+($N$57-$N$2)/BinDivisor</f>
        <v>0.0046616363636363635</v>
      </c>
      <c r="O3" s="42">
        <f>COUNTIF(Vertices[Eigenvector Centrality],"&gt;= "&amp;N3)-COUNTIF(Vertices[Eigenvector Centrality],"&gt;="&amp;N4)</f>
        <v>0</v>
      </c>
      <c r="P3" s="41">
        <f aca="true" t="shared" si="7" ref="P3:P26">P2+($P$57-$P$2)/BinDivisor</f>
        <v>0.5179263090909091</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2.2545454545454544</v>
      </c>
      <c r="K4" s="40">
        <f>COUNTIF(Vertices[Betweenness Centrality],"&gt;= "&amp;J4)-COUNTIF(Vertices[Betweenness Centrality],"&gt;="&amp;J5)</f>
        <v>0</v>
      </c>
      <c r="L4" s="39">
        <f t="shared" si="5"/>
        <v>0.07651547272727273</v>
      </c>
      <c r="M4" s="40">
        <f>COUNTIF(Vertices[Closeness Centrality],"&gt;= "&amp;L4)-COUNTIF(Vertices[Closeness Centrality],"&gt;="&amp;L5)</f>
        <v>0</v>
      </c>
      <c r="N4" s="39">
        <f t="shared" si="6"/>
        <v>0.009323272727272727</v>
      </c>
      <c r="O4" s="40">
        <f>COUNTIF(Vertices[Eigenvector Centrality],"&gt;= "&amp;N4)-COUNTIF(Vertices[Eigenvector Centrality],"&gt;="&amp;N5)</f>
        <v>0</v>
      </c>
      <c r="P4" s="39">
        <f t="shared" si="7"/>
        <v>0.5702236181818182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3.381818181818182</v>
      </c>
      <c r="K5" s="42">
        <f>COUNTIF(Vertices[Betweenness Centrality],"&gt;= "&amp;J5)-COUNTIF(Vertices[Betweenness Centrality],"&gt;="&amp;J6)</f>
        <v>0</v>
      </c>
      <c r="L5" s="41">
        <f t="shared" si="5"/>
        <v>0.0939397090909091</v>
      </c>
      <c r="M5" s="42">
        <f>COUNTIF(Vertices[Closeness Centrality],"&gt;= "&amp;L5)-COUNTIF(Vertices[Closeness Centrality],"&gt;="&amp;L6)</f>
        <v>1</v>
      </c>
      <c r="N5" s="41">
        <f t="shared" si="6"/>
        <v>0.01398490909090909</v>
      </c>
      <c r="O5" s="42">
        <f>COUNTIF(Vertices[Eigenvector Centrality],"&gt;= "&amp;N5)-COUNTIF(Vertices[Eigenvector Centrality],"&gt;="&amp;N6)</f>
        <v>0</v>
      </c>
      <c r="P5" s="41">
        <f t="shared" si="7"/>
        <v>0.6225209272727273</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4.509090909090909</v>
      </c>
      <c r="K6" s="40">
        <f>COUNTIF(Vertices[Betweenness Centrality],"&gt;= "&amp;J6)-COUNTIF(Vertices[Betweenness Centrality],"&gt;="&amp;J7)</f>
        <v>0</v>
      </c>
      <c r="L6" s="39">
        <f t="shared" si="5"/>
        <v>0.11136394545454546</v>
      </c>
      <c r="M6" s="40">
        <f>COUNTIF(Vertices[Closeness Centrality],"&gt;= "&amp;L6)-COUNTIF(Vertices[Closeness Centrality],"&gt;="&amp;L7)</f>
        <v>0</v>
      </c>
      <c r="N6" s="39">
        <f t="shared" si="6"/>
        <v>0.018646545454545454</v>
      </c>
      <c r="O6" s="40">
        <f>COUNTIF(Vertices[Eigenvector Centrality],"&gt;= "&amp;N6)-COUNTIF(Vertices[Eigenvector Centrality],"&gt;="&amp;N7)</f>
        <v>1</v>
      </c>
      <c r="P6" s="39">
        <f t="shared" si="7"/>
        <v>0.6748182363636365</v>
      </c>
      <c r="Q6" s="40">
        <f>COUNTIF(Vertices[PageRank],"&gt;= "&amp;P6)-COUNTIF(Vertices[PageRank],"&gt;="&amp;P7)</f>
        <v>1</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5.636363636363636</v>
      </c>
      <c r="K7" s="42">
        <f>COUNTIF(Vertices[Betweenness Centrality],"&gt;= "&amp;J7)-COUNTIF(Vertices[Betweenness Centrality],"&gt;="&amp;J8)</f>
        <v>0</v>
      </c>
      <c r="L7" s="41">
        <f t="shared" si="5"/>
        <v>0.12878818181818183</v>
      </c>
      <c r="M7" s="42">
        <f>COUNTIF(Vertices[Closeness Centrality],"&gt;= "&amp;L7)-COUNTIF(Vertices[Closeness Centrality],"&gt;="&amp;L8)</f>
        <v>0</v>
      </c>
      <c r="N7" s="41">
        <f t="shared" si="6"/>
        <v>0.023308181818181818</v>
      </c>
      <c r="O7" s="42">
        <f>COUNTIF(Vertices[Eigenvector Centrality],"&gt;= "&amp;N7)-COUNTIF(Vertices[Eigenvector Centrality],"&gt;="&amp;N8)</f>
        <v>0</v>
      </c>
      <c r="P7" s="41">
        <f t="shared" si="7"/>
        <v>0.7271155454545456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6.763636363636363</v>
      </c>
      <c r="K8" s="40">
        <f>COUNTIF(Vertices[Betweenness Centrality],"&gt;= "&amp;J8)-COUNTIF(Vertices[Betweenness Centrality],"&gt;="&amp;J9)</f>
        <v>0</v>
      </c>
      <c r="L8" s="39">
        <f t="shared" si="5"/>
        <v>0.14621241818181818</v>
      </c>
      <c r="M8" s="40">
        <f>COUNTIF(Vertices[Closeness Centrality],"&gt;= "&amp;L8)-COUNTIF(Vertices[Closeness Centrality],"&gt;="&amp;L9)</f>
        <v>0</v>
      </c>
      <c r="N8" s="39">
        <f t="shared" si="6"/>
        <v>0.027969818181818182</v>
      </c>
      <c r="O8" s="40">
        <f>COUNTIF(Vertices[Eigenvector Centrality],"&gt;= "&amp;N8)-COUNTIF(Vertices[Eigenvector Centrality],"&gt;="&amp;N9)</f>
        <v>0</v>
      </c>
      <c r="P8" s="39">
        <f t="shared" si="7"/>
        <v>0.7794128545454547</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5</v>
      </c>
      <c r="H9" s="41">
        <f t="shared" si="3"/>
        <v>0.5090909090909091</v>
      </c>
      <c r="I9" s="42">
        <f>COUNTIF(Vertices[Out-Degree],"&gt;= "&amp;H9)-COUNTIF(Vertices[Out-Degree],"&gt;="&amp;H10)</f>
        <v>0</v>
      </c>
      <c r="J9" s="41">
        <f t="shared" si="4"/>
        <v>7.89090909090909</v>
      </c>
      <c r="K9" s="42">
        <f>COUNTIF(Vertices[Betweenness Centrality],"&gt;= "&amp;J9)-COUNTIF(Vertices[Betweenness Centrality],"&gt;="&amp;J10)</f>
        <v>0</v>
      </c>
      <c r="L9" s="41">
        <f t="shared" si="5"/>
        <v>0.16363665454545454</v>
      </c>
      <c r="M9" s="42">
        <f>COUNTIF(Vertices[Closeness Centrality],"&gt;= "&amp;L9)-COUNTIF(Vertices[Closeness Centrality],"&gt;="&amp;L10)</f>
        <v>0</v>
      </c>
      <c r="N9" s="41">
        <f t="shared" si="6"/>
        <v>0.03263145454545455</v>
      </c>
      <c r="O9" s="42">
        <f>COUNTIF(Vertices[Eigenvector Centrality],"&gt;= "&amp;N9)-COUNTIF(Vertices[Eigenvector Centrality],"&gt;="&amp;N10)</f>
        <v>0</v>
      </c>
      <c r="P9" s="41">
        <f t="shared" si="7"/>
        <v>0.8317101636363639</v>
      </c>
      <c r="Q9" s="42">
        <f>COUNTIF(Vertices[PageRank],"&gt;= "&amp;P9)-COUNTIF(Vertices[PageRank],"&gt;="&amp;P10)</f>
        <v>0</v>
      </c>
      <c r="R9" s="41">
        <f t="shared" si="8"/>
        <v>0.06363636363636364</v>
      </c>
      <c r="S9" s="46">
        <f>COUNTIF(Vertices[Clustering Coefficient],"&gt;= "&amp;R9)-COUNTIF(Vertices[Clustering Coefficient],"&gt;="&amp;R10)</f>
        <v>1</v>
      </c>
      <c r="T9" s="41" t="e">
        <f ca="1" t="shared" si="9"/>
        <v>#REF!</v>
      </c>
      <c r="U9" s="42" t="e">
        <f ca="1" t="shared" si="0"/>
        <v>#REF!</v>
      </c>
    </row>
    <row r="10" spans="1:21" ht="15">
      <c r="A10" s="36" t="s">
        <v>478</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9.018181818181818</v>
      </c>
      <c r="K10" s="40">
        <f>COUNTIF(Vertices[Betweenness Centrality],"&gt;= "&amp;J10)-COUNTIF(Vertices[Betweenness Centrality],"&gt;="&amp;J11)</f>
        <v>0</v>
      </c>
      <c r="L10" s="39">
        <f t="shared" si="5"/>
        <v>0.1810608909090909</v>
      </c>
      <c r="M10" s="40">
        <f>COUNTIF(Vertices[Closeness Centrality],"&gt;= "&amp;L10)-COUNTIF(Vertices[Closeness Centrality],"&gt;="&amp;L11)</f>
        <v>0</v>
      </c>
      <c r="N10" s="39">
        <f t="shared" si="6"/>
        <v>0.03729309090909091</v>
      </c>
      <c r="O10" s="40">
        <f>COUNTIF(Vertices[Eigenvector Centrality],"&gt;= "&amp;N10)-COUNTIF(Vertices[Eigenvector Centrality],"&gt;="&amp;N11)</f>
        <v>0</v>
      </c>
      <c r="P10" s="39">
        <f t="shared" si="7"/>
        <v>0.884007472727273</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10.145454545454545</v>
      </c>
      <c r="K11" s="42">
        <f>COUNTIF(Vertices[Betweenness Centrality],"&gt;= "&amp;J11)-COUNTIF(Vertices[Betweenness Centrality],"&gt;="&amp;J12)</f>
        <v>0</v>
      </c>
      <c r="L11" s="41">
        <f t="shared" si="5"/>
        <v>0.19848512727272724</v>
      </c>
      <c r="M11" s="42">
        <f>COUNTIF(Vertices[Closeness Centrality],"&gt;= "&amp;L11)-COUNTIF(Vertices[Closeness Centrality],"&gt;="&amp;L12)</f>
        <v>0</v>
      </c>
      <c r="N11" s="41">
        <f t="shared" si="6"/>
        <v>0.04195472727272727</v>
      </c>
      <c r="O11" s="42">
        <f>COUNTIF(Vertices[Eigenvector Centrality],"&gt;= "&amp;N11)-COUNTIF(Vertices[Eigenvector Centrality],"&gt;="&amp;N12)</f>
        <v>0</v>
      </c>
      <c r="P11" s="41">
        <f t="shared" si="7"/>
        <v>0.9363047818181821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225</v>
      </c>
      <c r="B12" s="36">
        <v>16</v>
      </c>
      <c r="D12" s="34">
        <f t="shared" si="1"/>
        <v>0</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11.272727272727272</v>
      </c>
      <c r="K12" s="40">
        <f>COUNTIF(Vertices[Betweenness Centrality],"&gt;= "&amp;J12)-COUNTIF(Vertices[Betweenness Centrality],"&gt;="&amp;J13)</f>
        <v>0</v>
      </c>
      <c r="L12" s="39">
        <f t="shared" si="5"/>
        <v>0.2159093636363636</v>
      </c>
      <c r="M12" s="40">
        <f>COUNTIF(Vertices[Closeness Centrality],"&gt;= "&amp;L12)-COUNTIF(Vertices[Closeness Centrality],"&gt;="&amp;L13)</f>
        <v>0</v>
      </c>
      <c r="N12" s="39">
        <f t="shared" si="6"/>
        <v>0.04661636363636363</v>
      </c>
      <c r="O12" s="40">
        <f>COUNTIF(Vertices[Eigenvector Centrality],"&gt;= "&amp;N12)-COUNTIF(Vertices[Eigenvector Centrality],"&gt;="&amp;N13)</f>
        <v>0</v>
      </c>
      <c r="P12" s="39">
        <f t="shared" si="7"/>
        <v>0.9886020909090912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224</v>
      </c>
      <c r="B13" s="36">
        <v>2</v>
      </c>
      <c r="D13" s="34">
        <f t="shared" si="1"/>
        <v>0</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12.399999999999999</v>
      </c>
      <c r="K13" s="42">
        <f>COUNTIF(Vertices[Betweenness Centrality],"&gt;= "&amp;J13)-COUNTIF(Vertices[Betweenness Centrality],"&gt;="&amp;J14)</f>
        <v>0</v>
      </c>
      <c r="L13" s="41">
        <f t="shared" si="5"/>
        <v>0.23333359999999995</v>
      </c>
      <c r="M13" s="42">
        <f>COUNTIF(Vertices[Closeness Centrality],"&gt;= "&amp;L13)-COUNTIF(Vertices[Closeness Centrality],"&gt;="&amp;L14)</f>
        <v>0</v>
      </c>
      <c r="N13" s="41">
        <f t="shared" si="6"/>
        <v>0.05127799999999999</v>
      </c>
      <c r="O13" s="42">
        <f>COUNTIF(Vertices[Eigenvector Centrality],"&gt;= "&amp;N13)-COUNTIF(Vertices[Eigenvector Centrality],"&gt;="&amp;N14)</f>
        <v>0</v>
      </c>
      <c r="P13" s="41">
        <f t="shared" si="7"/>
        <v>1.0408994000000003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13.527272727272726</v>
      </c>
      <c r="K14" s="40">
        <f>COUNTIF(Vertices[Betweenness Centrality],"&gt;= "&amp;J14)-COUNTIF(Vertices[Betweenness Centrality],"&gt;="&amp;J15)</f>
        <v>0</v>
      </c>
      <c r="L14" s="39">
        <f t="shared" si="5"/>
        <v>0.2507578363636363</v>
      </c>
      <c r="M14" s="40">
        <f>COUNTIF(Vertices[Closeness Centrality],"&gt;= "&amp;L14)-COUNTIF(Vertices[Closeness Centrality],"&gt;="&amp;L15)</f>
        <v>0</v>
      </c>
      <c r="N14" s="39">
        <f t="shared" si="6"/>
        <v>0.05593963636363635</v>
      </c>
      <c r="O14" s="40">
        <f>COUNTIF(Vertices[Eigenvector Centrality],"&gt;= "&amp;N14)-COUNTIF(Vertices[Eigenvector Centrality],"&gt;="&amp;N15)</f>
        <v>0</v>
      </c>
      <c r="P14" s="39">
        <f t="shared" si="7"/>
        <v>1.0931967090909094</v>
      </c>
      <c r="Q14" s="40">
        <f>COUNTIF(Vertices[PageRank],"&gt;= "&amp;P14)-COUNTIF(Vertices[PageRank],"&gt;="&amp;P15)</f>
        <v>2</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4</v>
      </c>
      <c r="J15" s="41">
        <f t="shared" si="4"/>
        <v>14.654545454545453</v>
      </c>
      <c r="K15" s="42">
        <f>COUNTIF(Vertices[Betweenness Centrality],"&gt;= "&amp;J15)-COUNTIF(Vertices[Betweenness Centrality],"&gt;="&amp;J16)</f>
        <v>0</v>
      </c>
      <c r="L15" s="41">
        <f t="shared" si="5"/>
        <v>0.2681820727272727</v>
      </c>
      <c r="M15" s="42">
        <f>COUNTIF(Vertices[Closeness Centrality],"&gt;= "&amp;L15)-COUNTIF(Vertices[Closeness Centrality],"&gt;="&amp;L16)</f>
        <v>0</v>
      </c>
      <c r="N15" s="41">
        <f t="shared" si="6"/>
        <v>0.06060127272727271</v>
      </c>
      <c r="O15" s="42">
        <f>COUNTIF(Vertices[Eigenvector Centrality],"&gt;= "&amp;N15)-COUNTIF(Vertices[Eigenvector Centrality],"&gt;="&amp;N16)</f>
        <v>0</v>
      </c>
      <c r="P15" s="41">
        <f t="shared" si="7"/>
        <v>1.1454940181818185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15.78181818181818</v>
      </c>
      <c r="K16" s="40">
        <f>COUNTIF(Vertices[Betweenness Centrality],"&gt;= "&amp;J16)-COUNTIF(Vertices[Betweenness Centrality],"&gt;="&amp;J17)</f>
        <v>1</v>
      </c>
      <c r="L16" s="39">
        <f t="shared" si="5"/>
        <v>0.28560630909090906</v>
      </c>
      <c r="M16" s="40">
        <f>COUNTIF(Vertices[Closeness Centrality],"&gt;= "&amp;L16)-COUNTIF(Vertices[Closeness Centrality],"&gt;="&amp;L17)</f>
        <v>0</v>
      </c>
      <c r="N16" s="39">
        <f t="shared" si="6"/>
        <v>0.06526290909090908</v>
      </c>
      <c r="O16" s="40">
        <f>COUNTIF(Vertices[Eigenvector Centrality],"&gt;= "&amp;N16)-COUNTIF(Vertices[Eigenvector Centrality],"&gt;="&amp;N17)</f>
        <v>3</v>
      </c>
      <c r="P16" s="39">
        <f t="shared" si="7"/>
        <v>1.1977913272727276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1.9090909090909083</v>
      </c>
      <c r="G17" s="42">
        <f>COUNTIF(Vertices[In-Degree],"&gt;= "&amp;F17)-COUNTIF(Vertices[In-Degree],"&gt;="&amp;F18)</f>
        <v>1</v>
      </c>
      <c r="H17" s="41">
        <f t="shared" si="3"/>
        <v>1.090909090909091</v>
      </c>
      <c r="I17" s="42">
        <f>COUNTIF(Vertices[Out-Degree],"&gt;= "&amp;H17)-COUNTIF(Vertices[Out-Degree],"&gt;="&amp;H18)</f>
        <v>0</v>
      </c>
      <c r="J17" s="41">
        <f t="shared" si="4"/>
        <v>16.909090909090907</v>
      </c>
      <c r="K17" s="42">
        <f>COUNTIF(Vertices[Betweenness Centrality],"&gt;= "&amp;J17)-COUNTIF(Vertices[Betweenness Centrality],"&gt;="&amp;J18)</f>
        <v>0</v>
      </c>
      <c r="L17" s="41">
        <f t="shared" si="5"/>
        <v>0.30303054545454544</v>
      </c>
      <c r="M17" s="42">
        <f>COUNTIF(Vertices[Closeness Centrality],"&gt;= "&amp;L17)-COUNTIF(Vertices[Closeness Centrality],"&gt;="&amp;L18)</f>
        <v>0</v>
      </c>
      <c r="N17" s="41">
        <f t="shared" si="6"/>
        <v>0.06992454545454545</v>
      </c>
      <c r="O17" s="42">
        <f>COUNTIF(Vertices[Eigenvector Centrality],"&gt;= "&amp;N17)-COUNTIF(Vertices[Eigenvector Centrality],"&gt;="&amp;N18)</f>
        <v>1</v>
      </c>
      <c r="P17" s="41">
        <f t="shared" si="7"/>
        <v>1.2500886363636368</v>
      </c>
      <c r="Q17" s="42">
        <f>COUNTIF(Vertices[PageRank],"&gt;= "&amp;P17)-COUNTIF(Vertices[PageRank],"&gt;="&amp;P18)</f>
        <v>1</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0.15384615384615385</v>
      </c>
      <c r="D18" s="34">
        <f t="shared" si="1"/>
        <v>0</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18.036363636363635</v>
      </c>
      <c r="K18" s="40">
        <f>COUNTIF(Vertices[Betweenness Centrality],"&gt;= "&amp;J18)-COUNTIF(Vertices[Betweenness Centrality],"&gt;="&amp;J19)</f>
        <v>0</v>
      </c>
      <c r="L18" s="39">
        <f t="shared" si="5"/>
        <v>0.3204547818181818</v>
      </c>
      <c r="M18" s="40">
        <f>COUNTIF(Vertices[Closeness Centrality],"&gt;= "&amp;L18)-COUNTIF(Vertices[Closeness Centrality],"&gt;="&amp;L19)</f>
        <v>0</v>
      </c>
      <c r="N18" s="39">
        <f t="shared" si="6"/>
        <v>0.07458618181818182</v>
      </c>
      <c r="O18" s="40">
        <f>COUNTIF(Vertices[Eigenvector Centrality],"&gt;= "&amp;N18)-COUNTIF(Vertices[Eigenvector Centrality],"&gt;="&amp;N19)</f>
        <v>0</v>
      </c>
      <c r="P18" s="39">
        <f t="shared" si="7"/>
        <v>1.302385945454546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0.26666666666666666</v>
      </c>
      <c r="D19" s="34">
        <f t="shared" si="1"/>
        <v>0</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19.163636363636364</v>
      </c>
      <c r="K19" s="42">
        <f>COUNTIF(Vertices[Betweenness Centrality],"&gt;= "&amp;J19)-COUNTIF(Vertices[Betweenness Centrality],"&gt;="&amp;J20)</f>
        <v>0</v>
      </c>
      <c r="L19" s="41">
        <f t="shared" si="5"/>
        <v>0.3378790181818182</v>
      </c>
      <c r="M19" s="42">
        <f>COUNTIF(Vertices[Closeness Centrality],"&gt;= "&amp;L19)-COUNTIF(Vertices[Closeness Centrality],"&gt;="&amp;L20)</f>
        <v>0</v>
      </c>
      <c r="N19" s="41">
        <f t="shared" si="6"/>
        <v>0.07924781818181818</v>
      </c>
      <c r="O19" s="42">
        <f>COUNTIF(Vertices[Eigenvector Centrality],"&gt;= "&amp;N19)-COUNTIF(Vertices[Eigenvector Centrality],"&gt;="&amp;N20)</f>
        <v>0</v>
      </c>
      <c r="P19" s="41">
        <f t="shared" si="7"/>
        <v>1.354683254545455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20.290909090909093</v>
      </c>
      <c r="K20" s="40">
        <f>COUNTIF(Vertices[Betweenness Centrality],"&gt;= "&amp;J20)-COUNTIF(Vertices[Betweenness Centrality],"&gt;="&amp;J21)</f>
        <v>0</v>
      </c>
      <c r="L20" s="39">
        <f t="shared" si="5"/>
        <v>0.3553032545454546</v>
      </c>
      <c r="M20" s="40">
        <f>COUNTIF(Vertices[Closeness Centrality],"&gt;= "&amp;L20)-COUNTIF(Vertices[Closeness Centrality],"&gt;="&amp;L21)</f>
        <v>0</v>
      </c>
      <c r="N20" s="39">
        <f t="shared" si="6"/>
        <v>0.08390945454545455</v>
      </c>
      <c r="O20" s="40">
        <f>COUNTIF(Vertices[Eigenvector Centrality],"&gt;= "&amp;N20)-COUNTIF(Vertices[Eigenvector Centrality],"&gt;="&amp;N21)</f>
        <v>0</v>
      </c>
      <c r="P20" s="39">
        <f t="shared" si="7"/>
        <v>1.4069805636363641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21.41818181818182</v>
      </c>
      <c r="K21" s="42">
        <f>COUNTIF(Vertices[Betweenness Centrality],"&gt;= "&amp;J21)-COUNTIF(Vertices[Betweenness Centrality],"&gt;="&amp;J22)</f>
        <v>0</v>
      </c>
      <c r="L21" s="41">
        <f t="shared" si="5"/>
        <v>0.37272749090909096</v>
      </c>
      <c r="M21" s="42">
        <f>COUNTIF(Vertices[Closeness Centrality],"&gt;= "&amp;L21)-COUNTIF(Vertices[Closeness Centrality],"&gt;="&amp;L22)</f>
        <v>0</v>
      </c>
      <c r="N21" s="41">
        <f t="shared" si="6"/>
        <v>0.08857109090909092</v>
      </c>
      <c r="O21" s="42">
        <f>COUNTIF(Vertices[Eigenvector Centrality],"&gt;= "&amp;N21)-COUNTIF(Vertices[Eigenvector Centrality],"&gt;="&amp;N22)</f>
        <v>0</v>
      </c>
      <c r="P21" s="41">
        <f t="shared" si="7"/>
        <v>1.4592778727272733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22.54545454545455</v>
      </c>
      <c r="K22" s="40">
        <f>COUNTIF(Vertices[Betweenness Centrality],"&gt;= "&amp;J22)-COUNTIF(Vertices[Betweenness Centrality],"&gt;="&amp;J23)</f>
        <v>0</v>
      </c>
      <c r="L22" s="39">
        <f t="shared" si="5"/>
        <v>0.39015172727272734</v>
      </c>
      <c r="M22" s="40">
        <f>COUNTIF(Vertices[Closeness Centrality],"&gt;= "&amp;L22)-COUNTIF(Vertices[Closeness Centrality],"&gt;="&amp;L23)</f>
        <v>0</v>
      </c>
      <c r="N22" s="39">
        <f t="shared" si="6"/>
        <v>0.09323272727272729</v>
      </c>
      <c r="O22" s="40">
        <f>COUNTIF(Vertices[Eigenvector Centrality],"&gt;= "&amp;N22)-COUNTIF(Vertices[Eigenvector Centrality],"&gt;="&amp;N23)</f>
        <v>0</v>
      </c>
      <c r="P22" s="39">
        <f t="shared" si="7"/>
        <v>1.5115751818181824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23.67272727272728</v>
      </c>
      <c r="K23" s="42">
        <f>COUNTIF(Vertices[Betweenness Centrality],"&gt;= "&amp;J23)-COUNTIF(Vertices[Betweenness Centrality],"&gt;="&amp;J24)</f>
        <v>0</v>
      </c>
      <c r="L23" s="41">
        <f t="shared" si="5"/>
        <v>0.4075759636363637</v>
      </c>
      <c r="M23" s="42">
        <f>COUNTIF(Vertices[Closeness Centrality],"&gt;= "&amp;L23)-COUNTIF(Vertices[Closeness Centrality],"&gt;="&amp;L24)</f>
        <v>0</v>
      </c>
      <c r="N23" s="41">
        <f t="shared" si="6"/>
        <v>0.09789436363636365</v>
      </c>
      <c r="O23" s="42">
        <f>COUNTIF(Vertices[Eigenvector Centrality],"&gt;= "&amp;N23)-COUNTIF(Vertices[Eigenvector Centrality],"&gt;="&amp;N24)</f>
        <v>2</v>
      </c>
      <c r="P23" s="41">
        <f t="shared" si="7"/>
        <v>1.5638724909090915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20</v>
      </c>
      <c r="D24" s="34">
        <f t="shared" si="1"/>
        <v>0</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24.800000000000008</v>
      </c>
      <c r="K24" s="40">
        <f>COUNTIF(Vertices[Betweenness Centrality],"&gt;= "&amp;J24)-COUNTIF(Vertices[Betweenness Centrality],"&gt;="&amp;J25)</f>
        <v>0</v>
      </c>
      <c r="L24" s="39">
        <f t="shared" si="5"/>
        <v>0.4250002000000001</v>
      </c>
      <c r="M24" s="40">
        <f>COUNTIF(Vertices[Closeness Centrality],"&gt;= "&amp;L24)-COUNTIF(Vertices[Closeness Centrality],"&gt;="&amp;L25)</f>
        <v>0</v>
      </c>
      <c r="N24" s="39">
        <f t="shared" si="6"/>
        <v>0.10255600000000002</v>
      </c>
      <c r="O24" s="40">
        <f>COUNTIF(Vertices[Eigenvector Centrality],"&gt;= "&amp;N24)-COUNTIF(Vertices[Eigenvector Centrality],"&gt;="&amp;N25)</f>
        <v>0</v>
      </c>
      <c r="P24" s="39">
        <f t="shared" si="7"/>
        <v>1.6161698000000007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2.9272727272727277</v>
      </c>
      <c r="G25" s="42">
        <f>COUNTIF(Vertices[In-Degree],"&gt;= "&amp;F25)-COUNTIF(Vertices[In-Degree],"&gt;="&amp;F26)</f>
        <v>1</v>
      </c>
      <c r="H25" s="41">
        <f t="shared" si="3"/>
        <v>1.672727272727273</v>
      </c>
      <c r="I25" s="42">
        <f>COUNTIF(Vertices[Out-Degree],"&gt;= "&amp;H25)-COUNTIF(Vertices[Out-Degree],"&gt;="&amp;H26)</f>
        <v>0</v>
      </c>
      <c r="J25" s="41">
        <f t="shared" si="4"/>
        <v>25.927272727272737</v>
      </c>
      <c r="K25" s="42">
        <f>COUNTIF(Vertices[Betweenness Centrality],"&gt;= "&amp;J25)-COUNTIF(Vertices[Betweenness Centrality],"&gt;="&amp;J26)</f>
        <v>0</v>
      </c>
      <c r="L25" s="41">
        <f t="shared" si="5"/>
        <v>0.4424244363636365</v>
      </c>
      <c r="M25" s="42">
        <f>COUNTIF(Vertices[Closeness Centrality],"&gt;= "&amp;L25)-COUNTIF(Vertices[Closeness Centrality],"&gt;="&amp;L26)</f>
        <v>0</v>
      </c>
      <c r="N25" s="41">
        <f t="shared" si="6"/>
        <v>0.10721763636363639</v>
      </c>
      <c r="O25" s="42">
        <f>COUNTIF(Vertices[Eigenvector Centrality],"&gt;= "&amp;N25)-COUNTIF(Vertices[Eigenvector Centrality],"&gt;="&amp;N26)</f>
        <v>0</v>
      </c>
      <c r="P25" s="41">
        <f t="shared" si="7"/>
        <v>1.6684671090909098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27.054545454545465</v>
      </c>
      <c r="K26" s="40">
        <f>COUNTIF(Vertices[Betweenness Centrality],"&gt;= "&amp;J26)-COUNTIF(Vertices[Betweenness Centrality],"&gt;="&amp;J28)</f>
        <v>0</v>
      </c>
      <c r="L26" s="39">
        <f t="shared" si="5"/>
        <v>0.45984867272727287</v>
      </c>
      <c r="M26" s="40">
        <f>COUNTIF(Vertices[Closeness Centrality],"&gt;= "&amp;L26)-COUNTIF(Vertices[Closeness Centrality],"&gt;="&amp;L28)</f>
        <v>0</v>
      </c>
      <c r="N26" s="39">
        <f t="shared" si="6"/>
        <v>0.11187927272727276</v>
      </c>
      <c r="O26" s="40">
        <f>COUNTIF(Vertices[Eigenvector Centrality],"&gt;= "&amp;N26)-COUNTIF(Vertices[Eigenvector Centrality],"&gt;="&amp;N28)</f>
        <v>0</v>
      </c>
      <c r="P26" s="39">
        <f t="shared" si="7"/>
        <v>1.720764418181819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1.653846</v>
      </c>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28.181818181818194</v>
      </c>
      <c r="K28" s="42">
        <f>COUNTIF(Vertices[Betweenness Centrality],"&gt;= "&amp;J28)-COUNTIF(Vertices[Betweenness Centrality],"&gt;="&amp;J40)</f>
        <v>0</v>
      </c>
      <c r="L28" s="41">
        <f>L26+($L$57-$L$2)/BinDivisor</f>
        <v>0.47727290909090925</v>
      </c>
      <c r="M28" s="42">
        <f>COUNTIF(Vertices[Closeness Centrality],"&gt;= "&amp;L28)-COUNTIF(Vertices[Closeness Centrality],"&gt;="&amp;L40)</f>
        <v>0</v>
      </c>
      <c r="N28" s="41">
        <f>N26+($N$57-$N$2)/BinDivisor</f>
        <v>0.11654090909090913</v>
      </c>
      <c r="O28" s="42">
        <f>COUNTIF(Vertices[Eigenvector Centrality],"&gt;= "&amp;N28)-COUNTIF(Vertices[Eigenvector Centrality],"&gt;="&amp;N40)</f>
        <v>0</v>
      </c>
      <c r="P28" s="41">
        <f>P26+($P$57-$P$2)/BinDivisor</f>
        <v>1.773061727272728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0.11363636363636363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479</v>
      </c>
      <c r="B30" s="36">
        <v>0.247637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480</v>
      </c>
      <c r="B32" s="36" t="s">
        <v>481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29.309090909090923</v>
      </c>
      <c r="K40" s="40">
        <f>COUNTIF(Vertices[Betweenness Centrality],"&gt;= "&amp;J40)-COUNTIF(Vertices[Betweenness Centrality],"&gt;="&amp;J41)</f>
        <v>0</v>
      </c>
      <c r="L40" s="39">
        <f>L28+($L$57-$L$2)/BinDivisor</f>
        <v>0.49469714545454563</v>
      </c>
      <c r="M40" s="40">
        <f>COUNTIF(Vertices[Closeness Centrality],"&gt;= "&amp;L40)-COUNTIF(Vertices[Closeness Centrality],"&gt;="&amp;L41)</f>
        <v>0</v>
      </c>
      <c r="N40" s="39">
        <f>N28+($N$57-$N$2)/BinDivisor</f>
        <v>0.1212025454545455</v>
      </c>
      <c r="O40" s="40">
        <f>COUNTIF(Vertices[Eigenvector Centrality],"&gt;= "&amp;N40)-COUNTIF(Vertices[Eigenvector Centrality],"&gt;="&amp;N41)</f>
        <v>0</v>
      </c>
      <c r="P40" s="39">
        <f>P28+($P$57-$P$2)/BinDivisor</f>
        <v>1.8253590363636372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3</v>
      </c>
      <c r="J41" s="41">
        <f aca="true" t="shared" si="13" ref="J41:J56">J40+($J$57-$J$2)/BinDivisor</f>
        <v>30.43636363636365</v>
      </c>
      <c r="K41" s="42">
        <f>COUNTIF(Vertices[Betweenness Centrality],"&gt;= "&amp;J41)-COUNTIF(Vertices[Betweenness Centrality],"&gt;="&amp;J42)</f>
        <v>0</v>
      </c>
      <c r="L41" s="41">
        <f aca="true" t="shared" si="14" ref="L41:L56">L40+($L$57-$L$2)/BinDivisor</f>
        <v>0.512121381818182</v>
      </c>
      <c r="M41" s="42">
        <f>COUNTIF(Vertices[Closeness Centrality],"&gt;= "&amp;L41)-COUNTIF(Vertices[Closeness Centrality],"&gt;="&amp;L42)</f>
        <v>0</v>
      </c>
      <c r="N41" s="41">
        <f aca="true" t="shared" si="15" ref="N41:N56">N40+($N$57-$N$2)/BinDivisor</f>
        <v>0.12586418181818185</v>
      </c>
      <c r="O41" s="42">
        <f>COUNTIF(Vertices[Eigenvector Centrality],"&gt;= "&amp;N41)-COUNTIF(Vertices[Eigenvector Centrality],"&gt;="&amp;N42)</f>
        <v>2</v>
      </c>
      <c r="P41" s="41">
        <f aca="true" t="shared" si="16" ref="P41:P56">P40+($P$57-$P$2)/BinDivisor</f>
        <v>1.8776563454545463</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31.56363636363638</v>
      </c>
      <c r="K42" s="40">
        <f>COUNTIF(Vertices[Betweenness Centrality],"&gt;= "&amp;J42)-COUNTIF(Vertices[Betweenness Centrality],"&gt;="&amp;J43)</f>
        <v>0</v>
      </c>
      <c r="L42" s="39">
        <f t="shared" si="14"/>
        <v>0.5295456181818183</v>
      </c>
      <c r="M42" s="40">
        <f>COUNTIF(Vertices[Closeness Centrality],"&gt;= "&amp;L42)-COUNTIF(Vertices[Closeness Centrality],"&gt;="&amp;L43)</f>
        <v>0</v>
      </c>
      <c r="N42" s="39">
        <f t="shared" si="15"/>
        <v>0.13052581818181822</v>
      </c>
      <c r="O42" s="40">
        <f>COUNTIF(Vertices[Eigenvector Centrality],"&gt;= "&amp;N42)-COUNTIF(Vertices[Eigenvector Centrality],"&gt;="&amp;N43)</f>
        <v>0</v>
      </c>
      <c r="P42" s="39">
        <f t="shared" si="16"/>
        <v>1.9299536545454554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32.69090909090911</v>
      </c>
      <c r="K43" s="42">
        <f>COUNTIF(Vertices[Betweenness Centrality],"&gt;= "&amp;J43)-COUNTIF(Vertices[Betweenness Centrality],"&gt;="&amp;J44)</f>
        <v>0</v>
      </c>
      <c r="L43" s="41">
        <f t="shared" si="14"/>
        <v>0.5469698545454547</v>
      </c>
      <c r="M43" s="42">
        <f>COUNTIF(Vertices[Closeness Centrality],"&gt;= "&amp;L43)-COUNTIF(Vertices[Closeness Centrality],"&gt;="&amp;L44)</f>
        <v>0</v>
      </c>
      <c r="N43" s="41">
        <f t="shared" si="15"/>
        <v>0.13518745454545458</v>
      </c>
      <c r="O43" s="42">
        <f>COUNTIF(Vertices[Eigenvector Centrality],"&gt;= "&amp;N43)-COUNTIF(Vertices[Eigenvector Centrality],"&gt;="&amp;N44)</f>
        <v>0</v>
      </c>
      <c r="P43" s="41">
        <f t="shared" si="16"/>
        <v>1.9822509636363645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33.818181818181834</v>
      </c>
      <c r="K44" s="40">
        <f>COUNTIF(Vertices[Betweenness Centrality],"&gt;= "&amp;J44)-COUNTIF(Vertices[Betweenness Centrality],"&gt;="&amp;J45)</f>
        <v>0</v>
      </c>
      <c r="L44" s="39">
        <f t="shared" si="14"/>
        <v>0.564394090909091</v>
      </c>
      <c r="M44" s="40">
        <f>COUNTIF(Vertices[Closeness Centrality],"&gt;= "&amp;L44)-COUNTIF(Vertices[Closeness Centrality],"&gt;="&amp;L45)</f>
        <v>0</v>
      </c>
      <c r="N44" s="39">
        <f t="shared" si="15"/>
        <v>0.13984909090909095</v>
      </c>
      <c r="O44" s="40">
        <f>COUNTIF(Vertices[Eigenvector Centrality],"&gt;= "&amp;N44)-COUNTIF(Vertices[Eigenvector Centrality],"&gt;="&amp;N45)</f>
        <v>0</v>
      </c>
      <c r="P44" s="39">
        <f t="shared" si="16"/>
        <v>2.0345482727272737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2.254545454545455</v>
      </c>
      <c r="I45" s="42">
        <f>COUNTIF(Vertices[Out-Degree],"&gt;= "&amp;H45)-COUNTIF(Vertices[Out-Degree],"&gt;="&amp;H46)</f>
        <v>0</v>
      </c>
      <c r="J45" s="41">
        <f t="shared" si="13"/>
        <v>34.94545454545456</v>
      </c>
      <c r="K45" s="42">
        <f>COUNTIF(Vertices[Betweenness Centrality],"&gt;= "&amp;J45)-COUNTIF(Vertices[Betweenness Centrality],"&gt;="&amp;J46)</f>
        <v>0</v>
      </c>
      <c r="L45" s="41">
        <f t="shared" si="14"/>
        <v>0.5818183272727273</v>
      </c>
      <c r="M45" s="42">
        <f>COUNTIF(Vertices[Closeness Centrality],"&gt;= "&amp;L45)-COUNTIF(Vertices[Closeness Centrality],"&gt;="&amp;L46)</f>
        <v>0</v>
      </c>
      <c r="N45" s="41">
        <f t="shared" si="15"/>
        <v>0.14451072727272732</v>
      </c>
      <c r="O45" s="42">
        <f>COUNTIF(Vertices[Eigenvector Centrality],"&gt;= "&amp;N45)-COUNTIF(Vertices[Eigenvector Centrality],"&gt;="&amp;N46)</f>
        <v>0</v>
      </c>
      <c r="P45" s="41">
        <f t="shared" si="16"/>
        <v>2.086845581818183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36.072727272727285</v>
      </c>
      <c r="K46" s="40">
        <f>COUNTIF(Vertices[Betweenness Centrality],"&gt;= "&amp;J46)-COUNTIF(Vertices[Betweenness Centrality],"&gt;="&amp;J47)</f>
        <v>0</v>
      </c>
      <c r="L46" s="39">
        <f t="shared" si="14"/>
        <v>0.5992425636363636</v>
      </c>
      <c r="M46" s="40">
        <f>COUNTIF(Vertices[Closeness Centrality],"&gt;= "&amp;L46)-COUNTIF(Vertices[Closeness Centrality],"&gt;="&amp;L47)</f>
        <v>0</v>
      </c>
      <c r="N46" s="39">
        <f t="shared" si="15"/>
        <v>0.1491723636363637</v>
      </c>
      <c r="O46" s="40">
        <f>COUNTIF(Vertices[Eigenvector Centrality],"&gt;= "&amp;N46)-COUNTIF(Vertices[Eigenvector Centrality],"&gt;="&amp;N47)</f>
        <v>0</v>
      </c>
      <c r="P46" s="39">
        <f t="shared" si="16"/>
        <v>2.139142890909092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37.20000000000001</v>
      </c>
      <c r="K47" s="42">
        <f>COUNTIF(Vertices[Betweenness Centrality],"&gt;= "&amp;J47)-COUNTIF(Vertices[Betweenness Centrality],"&gt;="&amp;J48)</f>
        <v>0</v>
      </c>
      <c r="L47" s="41">
        <f t="shared" si="14"/>
        <v>0.6166668</v>
      </c>
      <c r="M47" s="42">
        <f>COUNTIF(Vertices[Closeness Centrality],"&gt;= "&amp;L47)-COUNTIF(Vertices[Closeness Centrality],"&gt;="&amp;L48)</f>
        <v>0</v>
      </c>
      <c r="N47" s="41">
        <f t="shared" si="15"/>
        <v>0.15383400000000005</v>
      </c>
      <c r="O47" s="42">
        <f>COUNTIF(Vertices[Eigenvector Centrality],"&gt;= "&amp;N47)-COUNTIF(Vertices[Eigenvector Centrality],"&gt;="&amp;N48)</f>
        <v>0</v>
      </c>
      <c r="P47" s="41">
        <f t="shared" si="16"/>
        <v>2.191440200000001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38.327272727272735</v>
      </c>
      <c r="K48" s="40">
        <f>COUNTIF(Vertices[Betweenness Centrality],"&gt;= "&amp;J48)-COUNTIF(Vertices[Betweenness Centrality],"&gt;="&amp;J49)</f>
        <v>0</v>
      </c>
      <c r="L48" s="39">
        <f t="shared" si="14"/>
        <v>0.6340910363636363</v>
      </c>
      <c r="M48" s="40">
        <f>COUNTIF(Vertices[Closeness Centrality],"&gt;= "&amp;L48)-COUNTIF(Vertices[Closeness Centrality],"&gt;="&amp;L49)</f>
        <v>0</v>
      </c>
      <c r="N48" s="39">
        <f t="shared" si="15"/>
        <v>0.15849563636363642</v>
      </c>
      <c r="O48" s="40">
        <f>COUNTIF(Vertices[Eigenvector Centrality],"&gt;= "&amp;N48)-COUNTIF(Vertices[Eigenvector Centrality],"&gt;="&amp;N49)</f>
        <v>0</v>
      </c>
      <c r="P48" s="39">
        <f t="shared" si="16"/>
        <v>2.24373750909091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39.45454545454546</v>
      </c>
      <c r="K49" s="42">
        <f>COUNTIF(Vertices[Betweenness Centrality],"&gt;= "&amp;J49)-COUNTIF(Vertices[Betweenness Centrality],"&gt;="&amp;J50)</f>
        <v>0</v>
      </c>
      <c r="L49" s="41">
        <f t="shared" si="14"/>
        <v>0.6515152727272726</v>
      </c>
      <c r="M49" s="42">
        <f>COUNTIF(Vertices[Closeness Centrality],"&gt;= "&amp;L49)-COUNTIF(Vertices[Closeness Centrality],"&gt;="&amp;L50)</f>
        <v>0</v>
      </c>
      <c r="N49" s="41">
        <f t="shared" si="15"/>
        <v>0.1631572727272728</v>
      </c>
      <c r="O49" s="42">
        <f>COUNTIF(Vertices[Eigenvector Centrality],"&gt;= "&amp;N49)-COUNTIF(Vertices[Eigenvector Centrality],"&gt;="&amp;N50)</f>
        <v>0</v>
      </c>
      <c r="P49" s="41">
        <f t="shared" si="16"/>
        <v>2.2960348181818193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40.581818181818186</v>
      </c>
      <c r="K50" s="40">
        <f>COUNTIF(Vertices[Betweenness Centrality],"&gt;= "&amp;J50)-COUNTIF(Vertices[Betweenness Centrality],"&gt;="&amp;J51)</f>
        <v>0</v>
      </c>
      <c r="L50" s="39">
        <f t="shared" si="14"/>
        <v>0.6689395090909089</v>
      </c>
      <c r="M50" s="40">
        <f>COUNTIF(Vertices[Closeness Centrality],"&gt;= "&amp;L50)-COUNTIF(Vertices[Closeness Centrality],"&gt;="&amp;L51)</f>
        <v>0</v>
      </c>
      <c r="N50" s="39">
        <f t="shared" si="15"/>
        <v>0.16781890909090916</v>
      </c>
      <c r="O50" s="40">
        <f>COUNTIF(Vertices[Eigenvector Centrality],"&gt;= "&amp;N50)-COUNTIF(Vertices[Eigenvector Centrality],"&gt;="&amp;N51)</f>
        <v>0</v>
      </c>
      <c r="P50" s="39">
        <f t="shared" si="16"/>
        <v>2.3483321272727284</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41.70909090909091</v>
      </c>
      <c r="K51" s="42">
        <f>COUNTIF(Vertices[Betweenness Centrality],"&gt;= "&amp;J51)-COUNTIF(Vertices[Betweenness Centrality],"&gt;="&amp;J52)</f>
        <v>0</v>
      </c>
      <c r="L51" s="41">
        <f t="shared" si="14"/>
        <v>0.6863637454545453</v>
      </c>
      <c r="M51" s="42">
        <f>COUNTIF(Vertices[Closeness Centrality],"&gt;= "&amp;L51)-COUNTIF(Vertices[Closeness Centrality],"&gt;="&amp;L52)</f>
        <v>0</v>
      </c>
      <c r="N51" s="41">
        <f t="shared" si="15"/>
        <v>0.17248054545454553</v>
      </c>
      <c r="O51" s="42">
        <f>COUNTIF(Vertices[Eigenvector Centrality],"&gt;= "&amp;N51)-COUNTIF(Vertices[Eigenvector Centrality],"&gt;="&amp;N52)</f>
        <v>0</v>
      </c>
      <c r="P51" s="41">
        <f t="shared" si="16"/>
        <v>2.4006294363636376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42.836363636363636</v>
      </c>
      <c r="K52" s="40">
        <f>COUNTIF(Vertices[Betweenness Centrality],"&gt;= "&amp;J52)-COUNTIF(Vertices[Betweenness Centrality],"&gt;="&amp;J53)</f>
        <v>0</v>
      </c>
      <c r="L52" s="39">
        <f t="shared" si="14"/>
        <v>0.7037879818181816</v>
      </c>
      <c r="M52" s="40">
        <f>COUNTIF(Vertices[Closeness Centrality],"&gt;= "&amp;L52)-COUNTIF(Vertices[Closeness Centrality],"&gt;="&amp;L53)</f>
        <v>0</v>
      </c>
      <c r="N52" s="39">
        <f t="shared" si="15"/>
        <v>0.1771421818181819</v>
      </c>
      <c r="O52" s="40">
        <f>COUNTIF(Vertices[Eigenvector Centrality],"&gt;= "&amp;N52)-COUNTIF(Vertices[Eigenvector Centrality],"&gt;="&amp;N53)</f>
        <v>0</v>
      </c>
      <c r="P52" s="39">
        <f t="shared" si="16"/>
        <v>2.4529267454545467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2.836363636363637</v>
      </c>
      <c r="I53" s="42">
        <f>COUNTIF(Vertices[Out-Degree],"&gt;= "&amp;H53)-COUNTIF(Vertices[Out-Degree],"&gt;="&amp;H54)</f>
        <v>0</v>
      </c>
      <c r="J53" s="41">
        <f t="shared" si="13"/>
        <v>43.96363636363636</v>
      </c>
      <c r="K53" s="42">
        <f>COUNTIF(Vertices[Betweenness Centrality],"&gt;= "&amp;J53)-COUNTIF(Vertices[Betweenness Centrality],"&gt;="&amp;J54)</f>
        <v>0</v>
      </c>
      <c r="L53" s="41">
        <f t="shared" si="14"/>
        <v>0.7212122181818179</v>
      </c>
      <c r="M53" s="42">
        <f>COUNTIF(Vertices[Closeness Centrality],"&gt;= "&amp;L53)-COUNTIF(Vertices[Closeness Centrality],"&gt;="&amp;L54)</f>
        <v>0</v>
      </c>
      <c r="N53" s="41">
        <f t="shared" si="15"/>
        <v>0.18180381818181826</v>
      </c>
      <c r="O53" s="42">
        <f>COUNTIF(Vertices[Eigenvector Centrality],"&gt;= "&amp;N53)-COUNTIF(Vertices[Eigenvector Centrality],"&gt;="&amp;N54)</f>
        <v>0</v>
      </c>
      <c r="P53" s="41">
        <f t="shared" si="16"/>
        <v>2.505224054545456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45.090909090909086</v>
      </c>
      <c r="K54" s="40">
        <f>COUNTIF(Vertices[Betweenness Centrality],"&gt;= "&amp;J54)-COUNTIF(Vertices[Betweenness Centrality],"&gt;="&amp;J55)</f>
        <v>0</v>
      </c>
      <c r="L54" s="39">
        <f t="shared" si="14"/>
        <v>0.7386364545454542</v>
      </c>
      <c r="M54" s="40">
        <f>COUNTIF(Vertices[Closeness Centrality],"&gt;= "&amp;L54)-COUNTIF(Vertices[Closeness Centrality],"&gt;="&amp;L55)</f>
        <v>0</v>
      </c>
      <c r="N54" s="39">
        <f t="shared" si="15"/>
        <v>0.18646545454545463</v>
      </c>
      <c r="O54" s="40">
        <f>COUNTIF(Vertices[Eigenvector Centrality],"&gt;= "&amp;N54)-COUNTIF(Vertices[Eigenvector Centrality],"&gt;="&amp;N55)</f>
        <v>0</v>
      </c>
      <c r="P54" s="39">
        <f t="shared" si="16"/>
        <v>2.557521363636365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1</v>
      </c>
      <c r="J55" s="41">
        <f t="shared" si="13"/>
        <v>46.21818181818181</v>
      </c>
      <c r="K55" s="42">
        <f>COUNTIF(Vertices[Betweenness Centrality],"&gt;= "&amp;J55)-COUNTIF(Vertices[Betweenness Centrality],"&gt;="&amp;J56)</f>
        <v>0</v>
      </c>
      <c r="L55" s="41">
        <f t="shared" si="14"/>
        <v>0.7560606909090906</v>
      </c>
      <c r="M55" s="42">
        <f>COUNTIF(Vertices[Closeness Centrality],"&gt;= "&amp;L55)-COUNTIF(Vertices[Closeness Centrality],"&gt;="&amp;L56)</f>
        <v>0</v>
      </c>
      <c r="N55" s="41">
        <f t="shared" si="15"/>
        <v>0.191127090909091</v>
      </c>
      <c r="O55" s="42">
        <f>COUNTIF(Vertices[Eigenvector Centrality],"&gt;= "&amp;N55)-COUNTIF(Vertices[Eigenvector Centrality],"&gt;="&amp;N56)</f>
        <v>0</v>
      </c>
      <c r="P55" s="41">
        <f t="shared" si="16"/>
        <v>2.609818672727274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3.054545454545455</v>
      </c>
      <c r="I56" s="40">
        <f>COUNTIF(Vertices[Out-Degree],"&gt;= "&amp;H56)-COUNTIF(Vertices[Out-Degree],"&gt;="&amp;H57)</f>
        <v>0</v>
      </c>
      <c r="J56" s="39">
        <f t="shared" si="13"/>
        <v>47.34545454545454</v>
      </c>
      <c r="K56" s="40">
        <f>COUNTIF(Vertices[Betweenness Centrality],"&gt;= "&amp;J56)-COUNTIF(Vertices[Betweenness Centrality],"&gt;="&amp;J57)</f>
        <v>0</v>
      </c>
      <c r="L56" s="39">
        <f t="shared" si="14"/>
        <v>0.7734849272727269</v>
      </c>
      <c r="M56" s="40">
        <f>COUNTIF(Vertices[Closeness Centrality],"&gt;= "&amp;L56)-COUNTIF(Vertices[Closeness Centrality],"&gt;="&amp;L57)</f>
        <v>0</v>
      </c>
      <c r="N56" s="39">
        <f t="shared" si="15"/>
        <v>0.19578872727272736</v>
      </c>
      <c r="O56" s="40">
        <f>COUNTIF(Vertices[Eigenvector Centrality],"&gt;= "&amp;N56)-COUNTIF(Vertices[Eigenvector Centrality],"&gt;="&amp;N57)</f>
        <v>0</v>
      </c>
      <c r="P56" s="39">
        <f t="shared" si="16"/>
        <v>2.662115981818183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62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0.25639</v>
      </c>
      <c r="O57" s="44">
        <f>COUNTIF(Vertices[Eigenvector Centrality],"&gt;= "&amp;N57)-COUNTIF(Vertices[Eigenvector Centrality],"&gt;="&amp;N58)</f>
        <v>1</v>
      </c>
      <c r="P57" s="43">
        <f>MAX(Vertices[PageRank])</f>
        <v>3.341981</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1.4166666666666667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1.4166666666666667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62</v>
      </c>
    </row>
    <row r="99" spans="1:2" ht="15">
      <c r="A99" s="35" t="s">
        <v>102</v>
      </c>
      <c r="B99" s="49">
        <f>_xlfn.IFERROR(AVERAGE(Vertices[Betweenness Centrality]),NoMetricMessage)</f>
        <v>6.666666666666667</v>
      </c>
    </row>
    <row r="100" spans="1:2" ht="15">
      <c r="A100" s="35" t="s">
        <v>103</v>
      </c>
      <c r="B100" s="49">
        <f>_xlfn.IFERROR(MEDIAN(Vertices[Betweenness Centrality]),NoMetricMessage)</f>
        <v>0</v>
      </c>
    </row>
    <row r="111" spans="1:2" ht="15">
      <c r="A111" s="35" t="s">
        <v>106</v>
      </c>
      <c r="B111" s="49">
        <f>IF(COUNT(Vertices[Closeness Centrality])&gt;0,L2,NoMetricMessage)</f>
        <v>0.041667</v>
      </c>
    </row>
    <row r="112" spans="1:2" ht="15">
      <c r="A112" s="35" t="s">
        <v>107</v>
      </c>
      <c r="B112" s="49">
        <f>IF(COUNT(Vertices[Closeness Centrality])&gt;0,L57,NoMetricMessage)</f>
        <v>1</v>
      </c>
    </row>
    <row r="113" spans="1:2" ht="15">
      <c r="A113" s="35" t="s">
        <v>108</v>
      </c>
      <c r="B113" s="49">
        <f>_xlfn.IFERROR(AVERAGE(Vertices[Closeness Centrality]),NoMetricMessage)</f>
        <v>0.21779025000000005</v>
      </c>
    </row>
    <row r="114" spans="1:2" ht="15">
      <c r="A114" s="35" t="s">
        <v>109</v>
      </c>
      <c r="B114" s="49">
        <f>_xlfn.IFERROR(MEDIAN(Vertices[Closeness Centrality]),NoMetricMessage)</f>
        <v>0.060662</v>
      </c>
    </row>
    <row r="125" spans="1:2" ht="15">
      <c r="A125" s="35" t="s">
        <v>112</v>
      </c>
      <c r="B125" s="49">
        <f>IF(COUNT(Vertices[Eigenvector Centrality])&gt;0,N2,NoMetricMessage)</f>
        <v>0</v>
      </c>
    </row>
    <row r="126" spans="1:2" ht="15">
      <c r="A126" s="35" t="s">
        <v>113</v>
      </c>
      <c r="B126" s="49">
        <f>IF(COUNT(Vertices[Eigenvector Centrality])&gt;0,N57,NoMetricMessage)</f>
        <v>0.25639</v>
      </c>
    </row>
    <row r="127" spans="1:2" ht="15">
      <c r="A127" s="35" t="s">
        <v>114</v>
      </c>
      <c r="B127" s="49">
        <f>_xlfn.IFERROR(AVERAGE(Vertices[Eigenvector Centrality]),NoMetricMessage)</f>
        <v>0.08333316666666667</v>
      </c>
    </row>
    <row r="128" spans="1:2" ht="15">
      <c r="A128" s="35" t="s">
        <v>115</v>
      </c>
      <c r="B128" s="49">
        <f>_xlfn.IFERROR(MEDIAN(Vertices[Eigenvector Centrality]),NoMetricMessage)</f>
        <v>0.069449</v>
      </c>
    </row>
    <row r="139" spans="1:2" ht="15">
      <c r="A139" s="35" t="s">
        <v>140</v>
      </c>
      <c r="B139" s="49">
        <f>IF(COUNT(Vertices[PageRank])&gt;0,P2,NoMetricMessage)</f>
        <v>0.465629</v>
      </c>
    </row>
    <row r="140" spans="1:2" ht="15">
      <c r="A140" s="35" t="s">
        <v>141</v>
      </c>
      <c r="B140" s="49">
        <f>IF(COUNT(Vertices[PageRank])&gt;0,P57,NoMetricMessage)</f>
        <v>3.341981</v>
      </c>
    </row>
    <row r="141" spans="1:2" ht="15">
      <c r="A141" s="35" t="s">
        <v>142</v>
      </c>
      <c r="B141" s="49">
        <f>_xlfn.IFERROR(AVERAGE(Vertices[PageRank]),NoMetricMessage)</f>
        <v>0.9999545833333333</v>
      </c>
    </row>
    <row r="142" spans="1:2" ht="15">
      <c r="A142" s="35" t="s">
        <v>143</v>
      </c>
      <c r="B142" s="49">
        <f>_xlfn.IFERROR(MEDIAN(Vertices[PageRank]),NoMetricMessage)</f>
        <v>0.780923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0.15873015873015872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424</v>
      </c>
      <c r="K7" s="13" t="s">
        <v>425</v>
      </c>
    </row>
    <row r="8" spans="1:11" ht="409.5">
      <c r="A8"/>
      <c r="B8">
        <v>2</v>
      </c>
      <c r="C8">
        <v>2</v>
      </c>
      <c r="D8" t="s">
        <v>61</v>
      </c>
      <c r="E8" t="s">
        <v>61</v>
      </c>
      <c r="H8" t="s">
        <v>73</v>
      </c>
      <c r="J8" t="s">
        <v>426</v>
      </c>
      <c r="K8" s="13" t="s">
        <v>427</v>
      </c>
    </row>
    <row r="9" spans="1:11" ht="409.5">
      <c r="A9"/>
      <c r="B9">
        <v>3</v>
      </c>
      <c r="C9">
        <v>4</v>
      </c>
      <c r="D9" t="s">
        <v>62</v>
      </c>
      <c r="E9" t="s">
        <v>62</v>
      </c>
      <c r="H9" t="s">
        <v>74</v>
      </c>
      <c r="J9" t="s">
        <v>428</v>
      </c>
      <c r="K9" s="13" t="s">
        <v>429</v>
      </c>
    </row>
    <row r="10" spans="1:11" ht="409.5">
      <c r="A10"/>
      <c r="B10">
        <v>4</v>
      </c>
      <c r="D10" t="s">
        <v>63</v>
      </c>
      <c r="E10" t="s">
        <v>63</v>
      </c>
      <c r="H10" t="s">
        <v>75</v>
      </c>
      <c r="J10" t="s">
        <v>430</v>
      </c>
      <c r="K10" s="13" t="s">
        <v>431</v>
      </c>
    </row>
    <row r="11" spans="1:11" ht="15">
      <c r="A11"/>
      <c r="B11">
        <v>5</v>
      </c>
      <c r="D11" t="s">
        <v>46</v>
      </c>
      <c r="E11">
        <v>1</v>
      </c>
      <c r="H11" t="s">
        <v>76</v>
      </c>
      <c r="J11" t="s">
        <v>432</v>
      </c>
      <c r="K11" t="s">
        <v>433</v>
      </c>
    </row>
    <row r="12" spans="1:11" ht="15">
      <c r="A12"/>
      <c r="B12"/>
      <c r="D12" t="s">
        <v>64</v>
      </c>
      <c r="E12">
        <v>2</v>
      </c>
      <c r="H12">
        <v>0</v>
      </c>
      <c r="J12" t="s">
        <v>434</v>
      </c>
      <c r="K12" t="s">
        <v>435</v>
      </c>
    </row>
    <row r="13" spans="1:11" ht="15">
      <c r="A13"/>
      <c r="B13"/>
      <c r="D13">
        <v>1</v>
      </c>
      <c r="E13">
        <v>3</v>
      </c>
      <c r="H13">
        <v>1</v>
      </c>
      <c r="J13" t="s">
        <v>436</v>
      </c>
      <c r="K13" t="s">
        <v>437</v>
      </c>
    </row>
    <row r="14" spans="4:11" ht="15">
      <c r="D14">
        <v>2</v>
      </c>
      <c r="E14">
        <v>4</v>
      </c>
      <c r="H14">
        <v>2</v>
      </c>
      <c r="J14" t="s">
        <v>438</v>
      </c>
      <c r="K14" t="s">
        <v>439</v>
      </c>
    </row>
    <row r="15" spans="4:11" ht="15">
      <c r="D15">
        <v>3</v>
      </c>
      <c r="E15">
        <v>5</v>
      </c>
      <c r="H15">
        <v>3</v>
      </c>
      <c r="J15" t="s">
        <v>440</v>
      </c>
      <c r="K15" t="s">
        <v>441</v>
      </c>
    </row>
    <row r="16" spans="4:11" ht="15">
      <c r="D16">
        <v>4</v>
      </c>
      <c r="E16">
        <v>6</v>
      </c>
      <c r="H16">
        <v>4</v>
      </c>
      <c r="J16" t="s">
        <v>442</v>
      </c>
      <c r="K16" t="s">
        <v>443</v>
      </c>
    </row>
    <row r="17" spans="4:11" ht="15">
      <c r="D17">
        <v>5</v>
      </c>
      <c r="E17">
        <v>7</v>
      </c>
      <c r="H17">
        <v>5</v>
      </c>
      <c r="J17" t="s">
        <v>444</v>
      </c>
      <c r="K17" t="s">
        <v>445</v>
      </c>
    </row>
    <row r="18" spans="4:11" ht="15">
      <c r="D18">
        <v>6</v>
      </c>
      <c r="E18">
        <v>8</v>
      </c>
      <c r="H18">
        <v>6</v>
      </c>
      <c r="J18" t="s">
        <v>446</v>
      </c>
      <c r="K18" t="s">
        <v>447</v>
      </c>
    </row>
    <row r="19" spans="4:11" ht="15">
      <c r="D19">
        <v>7</v>
      </c>
      <c r="E19">
        <v>9</v>
      </c>
      <c r="H19">
        <v>7</v>
      </c>
      <c r="J19" t="s">
        <v>448</v>
      </c>
      <c r="K19" t="s">
        <v>449</v>
      </c>
    </row>
    <row r="20" spans="4:11" ht="15">
      <c r="D20">
        <v>8</v>
      </c>
      <c r="H20">
        <v>8</v>
      </c>
      <c r="J20" t="s">
        <v>450</v>
      </c>
      <c r="K20" t="s">
        <v>451</v>
      </c>
    </row>
    <row r="21" spans="4:11" ht="409.5">
      <c r="D21">
        <v>9</v>
      </c>
      <c r="H21">
        <v>9</v>
      </c>
      <c r="J21" t="s">
        <v>452</v>
      </c>
      <c r="K21" s="13" t="s">
        <v>453</v>
      </c>
    </row>
    <row r="22" spans="4:11" ht="409.5">
      <c r="D22">
        <v>10</v>
      </c>
      <c r="J22" t="s">
        <v>454</v>
      </c>
      <c r="K22" s="13" t="s">
        <v>455</v>
      </c>
    </row>
    <row r="23" spans="4:11" ht="409.5">
      <c r="D23">
        <v>11</v>
      </c>
      <c r="J23" t="s">
        <v>456</v>
      </c>
      <c r="K23" s="13" t="s">
        <v>457</v>
      </c>
    </row>
    <row r="24" spans="10:11" ht="409.5">
      <c r="J24" t="s">
        <v>458</v>
      </c>
      <c r="K24" s="13" t="s">
        <v>741</v>
      </c>
    </row>
    <row r="25" spans="10:11" ht="15">
      <c r="J25" t="s">
        <v>459</v>
      </c>
      <c r="K25" t="b">
        <v>0</v>
      </c>
    </row>
    <row r="26" spans="10:11" ht="15">
      <c r="J26" t="s">
        <v>739</v>
      </c>
      <c r="K26" t="s">
        <v>740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474</v>
      </c>
      <c r="B2" s="128" t="s">
        <v>475</v>
      </c>
      <c r="C2" s="67" t="s">
        <v>476</v>
      </c>
    </row>
    <row r="3" spans="1:3" ht="15">
      <c r="A3" s="127" t="s">
        <v>461</v>
      </c>
      <c r="B3" s="127" t="s">
        <v>461</v>
      </c>
      <c r="C3" s="36">
        <v>6</v>
      </c>
    </row>
    <row r="4" spans="1:3" ht="15">
      <c r="A4" s="127" t="s">
        <v>461</v>
      </c>
      <c r="B4" s="127" t="s">
        <v>462</v>
      </c>
      <c r="C4" s="36">
        <v>3</v>
      </c>
    </row>
    <row r="5" spans="1:3" ht="15">
      <c r="A5" s="127" t="s">
        <v>462</v>
      </c>
      <c r="B5" s="127" t="s">
        <v>461</v>
      </c>
      <c r="C5" s="36">
        <v>1</v>
      </c>
    </row>
    <row r="6" spans="1:3" ht="15">
      <c r="A6" s="127" t="s">
        <v>462</v>
      </c>
      <c r="B6" s="127" t="s">
        <v>462</v>
      </c>
      <c r="C6" s="36">
        <v>1</v>
      </c>
    </row>
    <row r="7" spans="1:3" ht="15">
      <c r="A7" s="127" t="s">
        <v>463</v>
      </c>
      <c r="B7" s="127" t="s">
        <v>461</v>
      </c>
      <c r="C7" s="36">
        <v>4</v>
      </c>
    </row>
    <row r="8" spans="1:3" ht="15">
      <c r="A8" s="127" t="s">
        <v>463</v>
      </c>
      <c r="B8" s="127" t="s">
        <v>462</v>
      </c>
      <c r="C8" s="36">
        <v>1</v>
      </c>
    </row>
    <row r="9" spans="1:3" ht="15">
      <c r="A9" s="127" t="s">
        <v>463</v>
      </c>
      <c r="B9" s="127" t="s">
        <v>463</v>
      </c>
      <c r="C9" s="36">
        <v>2</v>
      </c>
    </row>
    <row r="10" spans="1:3" ht="15">
      <c r="A10" s="127" t="s">
        <v>464</v>
      </c>
      <c r="B10" s="127" t="s">
        <v>464</v>
      </c>
      <c r="C10" s="36">
        <v>3</v>
      </c>
    </row>
    <row r="11" spans="1:3" ht="15">
      <c r="A11" s="127" t="s">
        <v>465</v>
      </c>
      <c r="B11" s="127" t="s">
        <v>461</v>
      </c>
      <c r="C11" s="36">
        <v>1</v>
      </c>
    </row>
    <row r="12" spans="1:3" ht="15">
      <c r="A12" s="127" t="s">
        <v>465</v>
      </c>
      <c r="B12" s="127" t="s">
        <v>465</v>
      </c>
      <c r="C12"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482</v>
      </c>
      <c r="B1" s="13" t="s">
        <v>483</v>
      </c>
      <c r="C1" s="13" t="s">
        <v>484</v>
      </c>
      <c r="D1" s="13" t="s">
        <v>486</v>
      </c>
      <c r="E1" s="85" t="s">
        <v>485</v>
      </c>
      <c r="F1" s="85" t="s">
        <v>488</v>
      </c>
      <c r="G1" s="13" t="s">
        <v>487</v>
      </c>
      <c r="H1" s="13" t="s">
        <v>490</v>
      </c>
      <c r="I1" s="13" t="s">
        <v>489</v>
      </c>
      <c r="J1" s="13" t="s">
        <v>492</v>
      </c>
      <c r="K1" s="85" t="s">
        <v>491</v>
      </c>
      <c r="L1" s="85" t="s">
        <v>493</v>
      </c>
    </row>
    <row r="2" spans="1:12" ht="15">
      <c r="A2" s="90" t="s">
        <v>246</v>
      </c>
      <c r="B2" s="85">
        <v>1</v>
      </c>
      <c r="C2" s="90" t="s">
        <v>246</v>
      </c>
      <c r="D2" s="85">
        <v>1</v>
      </c>
      <c r="E2" s="85"/>
      <c r="F2" s="85"/>
      <c r="G2" s="90" t="s">
        <v>244</v>
      </c>
      <c r="H2" s="85">
        <v>1</v>
      </c>
      <c r="I2" s="90" t="s">
        <v>243</v>
      </c>
      <c r="J2" s="85">
        <v>1</v>
      </c>
      <c r="K2" s="85"/>
      <c r="L2" s="85"/>
    </row>
    <row r="3" spans="1:12" ht="15">
      <c r="A3" s="90" t="s">
        <v>245</v>
      </c>
      <c r="B3" s="85">
        <v>1</v>
      </c>
      <c r="C3" s="90" t="s">
        <v>247</v>
      </c>
      <c r="D3" s="85">
        <v>1</v>
      </c>
      <c r="E3" s="85"/>
      <c r="F3" s="85"/>
      <c r="G3" s="85"/>
      <c r="H3" s="85"/>
      <c r="I3" s="85"/>
      <c r="J3" s="85"/>
      <c r="K3" s="85"/>
      <c r="L3" s="85"/>
    </row>
    <row r="4" spans="1:12" ht="15">
      <c r="A4" s="90" t="s">
        <v>244</v>
      </c>
      <c r="B4" s="85">
        <v>1</v>
      </c>
      <c r="C4" s="90" t="s">
        <v>248</v>
      </c>
      <c r="D4" s="85">
        <v>1</v>
      </c>
      <c r="E4" s="85"/>
      <c r="F4" s="85"/>
      <c r="G4" s="85"/>
      <c r="H4" s="85"/>
      <c r="I4" s="85"/>
      <c r="J4" s="85"/>
      <c r="K4" s="85"/>
      <c r="L4" s="85"/>
    </row>
    <row r="5" spans="1:12" ht="15">
      <c r="A5" s="90" t="s">
        <v>243</v>
      </c>
      <c r="B5" s="85">
        <v>1</v>
      </c>
      <c r="C5" s="90" t="s">
        <v>249</v>
      </c>
      <c r="D5" s="85">
        <v>1</v>
      </c>
      <c r="E5" s="85"/>
      <c r="F5" s="85"/>
      <c r="G5" s="85"/>
      <c r="H5" s="85"/>
      <c r="I5" s="85"/>
      <c r="J5" s="85"/>
      <c r="K5" s="85"/>
      <c r="L5" s="85"/>
    </row>
    <row r="6" spans="1:12" ht="15">
      <c r="A6" s="90" t="s">
        <v>249</v>
      </c>
      <c r="B6" s="85">
        <v>1</v>
      </c>
      <c r="C6" s="90" t="s">
        <v>245</v>
      </c>
      <c r="D6" s="85">
        <v>1</v>
      </c>
      <c r="E6" s="85"/>
      <c r="F6" s="85"/>
      <c r="G6" s="85"/>
      <c r="H6" s="85"/>
      <c r="I6" s="85"/>
      <c r="J6" s="85"/>
      <c r="K6" s="85"/>
      <c r="L6" s="85"/>
    </row>
    <row r="7" spans="1:12" ht="15">
      <c r="A7" s="90" t="s">
        <v>248</v>
      </c>
      <c r="B7" s="85">
        <v>1</v>
      </c>
      <c r="C7" s="85"/>
      <c r="D7" s="85"/>
      <c r="E7" s="85"/>
      <c r="F7" s="85"/>
      <c r="G7" s="85"/>
      <c r="H7" s="85"/>
      <c r="I7" s="85"/>
      <c r="J7" s="85"/>
      <c r="K7" s="85"/>
      <c r="L7" s="85"/>
    </row>
    <row r="8" spans="1:12" ht="15">
      <c r="A8" s="90" t="s">
        <v>247</v>
      </c>
      <c r="B8" s="85">
        <v>1</v>
      </c>
      <c r="C8" s="85"/>
      <c r="D8" s="85"/>
      <c r="E8" s="85"/>
      <c r="F8" s="85"/>
      <c r="G8" s="85"/>
      <c r="H8" s="85"/>
      <c r="I8" s="85"/>
      <c r="J8" s="85"/>
      <c r="K8" s="85"/>
      <c r="L8" s="85"/>
    </row>
    <row r="11" spans="1:12" ht="15" customHeight="1">
      <c r="A11" s="13" t="s">
        <v>496</v>
      </c>
      <c r="B11" s="13" t="s">
        <v>483</v>
      </c>
      <c r="C11" s="13" t="s">
        <v>497</v>
      </c>
      <c r="D11" s="13" t="s">
        <v>486</v>
      </c>
      <c r="E11" s="85" t="s">
        <v>498</v>
      </c>
      <c r="F11" s="85" t="s">
        <v>488</v>
      </c>
      <c r="G11" s="13" t="s">
        <v>499</v>
      </c>
      <c r="H11" s="13" t="s">
        <v>490</v>
      </c>
      <c r="I11" s="13" t="s">
        <v>500</v>
      </c>
      <c r="J11" s="13" t="s">
        <v>492</v>
      </c>
      <c r="K11" s="85" t="s">
        <v>501</v>
      </c>
      <c r="L11" s="85" t="s">
        <v>493</v>
      </c>
    </row>
    <row r="12" spans="1:12" ht="15">
      <c r="A12" s="85" t="s">
        <v>253</v>
      </c>
      <c r="B12" s="85">
        <v>2</v>
      </c>
      <c r="C12" s="85" t="s">
        <v>253</v>
      </c>
      <c r="D12" s="85">
        <v>2</v>
      </c>
      <c r="E12" s="85"/>
      <c r="F12" s="85"/>
      <c r="G12" s="85" t="s">
        <v>251</v>
      </c>
      <c r="H12" s="85">
        <v>1</v>
      </c>
      <c r="I12" s="85" t="s">
        <v>250</v>
      </c>
      <c r="J12" s="85">
        <v>1</v>
      </c>
      <c r="K12" s="85"/>
      <c r="L12" s="85"/>
    </row>
    <row r="13" spans="1:12" ht="15">
      <c r="A13" s="85" t="s">
        <v>254</v>
      </c>
      <c r="B13" s="85">
        <v>2</v>
      </c>
      <c r="C13" s="85" t="s">
        <v>254</v>
      </c>
      <c r="D13" s="85">
        <v>2</v>
      </c>
      <c r="E13" s="85"/>
      <c r="F13" s="85"/>
      <c r="G13" s="85"/>
      <c r="H13" s="85"/>
      <c r="I13" s="85"/>
      <c r="J13" s="85"/>
      <c r="K13" s="85"/>
      <c r="L13" s="85"/>
    </row>
    <row r="14" spans="1:12" ht="15">
      <c r="A14" s="85" t="s">
        <v>252</v>
      </c>
      <c r="B14" s="85">
        <v>1</v>
      </c>
      <c r="C14" s="85" t="s">
        <v>252</v>
      </c>
      <c r="D14" s="85">
        <v>1</v>
      </c>
      <c r="E14" s="85"/>
      <c r="F14" s="85"/>
      <c r="G14" s="85"/>
      <c r="H14" s="85"/>
      <c r="I14" s="85"/>
      <c r="J14" s="85"/>
      <c r="K14" s="85"/>
      <c r="L14" s="85"/>
    </row>
    <row r="15" spans="1:12" ht="15">
      <c r="A15" s="85" t="s">
        <v>251</v>
      </c>
      <c r="B15" s="85">
        <v>1</v>
      </c>
      <c r="C15" s="85"/>
      <c r="D15" s="85"/>
      <c r="E15" s="85"/>
      <c r="F15" s="85"/>
      <c r="G15" s="85"/>
      <c r="H15" s="85"/>
      <c r="I15" s="85"/>
      <c r="J15" s="85"/>
      <c r="K15" s="85"/>
      <c r="L15" s="85"/>
    </row>
    <row r="16" spans="1:12" ht="15">
      <c r="A16" s="85" t="s">
        <v>250</v>
      </c>
      <c r="B16" s="85">
        <v>1</v>
      </c>
      <c r="C16" s="85"/>
      <c r="D16" s="85"/>
      <c r="E16" s="85"/>
      <c r="F16" s="85"/>
      <c r="G16" s="85"/>
      <c r="H16" s="85"/>
      <c r="I16" s="85"/>
      <c r="J16" s="85"/>
      <c r="K16" s="85"/>
      <c r="L16" s="85"/>
    </row>
    <row r="19" spans="1:12" ht="15" customHeight="1">
      <c r="A19" s="13" t="s">
        <v>504</v>
      </c>
      <c r="B19" s="13" t="s">
        <v>483</v>
      </c>
      <c r="C19" s="13" t="s">
        <v>510</v>
      </c>
      <c r="D19" s="13" t="s">
        <v>486</v>
      </c>
      <c r="E19" s="85" t="s">
        <v>511</v>
      </c>
      <c r="F19" s="85" t="s">
        <v>488</v>
      </c>
      <c r="G19" s="85" t="s">
        <v>512</v>
      </c>
      <c r="H19" s="85" t="s">
        <v>490</v>
      </c>
      <c r="I19" s="13" t="s">
        <v>513</v>
      </c>
      <c r="J19" s="13" t="s">
        <v>492</v>
      </c>
      <c r="K19" s="85" t="s">
        <v>514</v>
      </c>
      <c r="L19" s="85" t="s">
        <v>493</v>
      </c>
    </row>
    <row r="20" spans="1:12" ht="15">
      <c r="A20" s="85" t="s">
        <v>505</v>
      </c>
      <c r="B20" s="85">
        <v>2</v>
      </c>
      <c r="C20" s="85" t="s">
        <v>258</v>
      </c>
      <c r="D20" s="85">
        <v>2</v>
      </c>
      <c r="E20" s="85"/>
      <c r="F20" s="85"/>
      <c r="G20" s="85"/>
      <c r="H20" s="85"/>
      <c r="I20" s="85" t="s">
        <v>505</v>
      </c>
      <c r="J20" s="85">
        <v>2</v>
      </c>
      <c r="K20" s="85"/>
      <c r="L20" s="85"/>
    </row>
    <row r="21" spans="1:12" ht="15">
      <c r="A21" s="85" t="s">
        <v>506</v>
      </c>
      <c r="B21" s="85">
        <v>2</v>
      </c>
      <c r="C21" s="85" t="s">
        <v>507</v>
      </c>
      <c r="D21" s="85">
        <v>1</v>
      </c>
      <c r="E21" s="85"/>
      <c r="F21" s="85"/>
      <c r="G21" s="85"/>
      <c r="H21" s="85"/>
      <c r="I21" s="85" t="s">
        <v>506</v>
      </c>
      <c r="J21" s="85">
        <v>2</v>
      </c>
      <c r="K21" s="85"/>
      <c r="L21" s="85"/>
    </row>
    <row r="22" spans="1:12" ht="15">
      <c r="A22" s="85" t="s">
        <v>258</v>
      </c>
      <c r="B22" s="85">
        <v>2</v>
      </c>
      <c r="C22" s="85" t="s">
        <v>508</v>
      </c>
      <c r="D22" s="85">
        <v>1</v>
      </c>
      <c r="E22" s="85"/>
      <c r="F22" s="85"/>
      <c r="G22" s="85"/>
      <c r="H22" s="85"/>
      <c r="I22" s="85" t="s">
        <v>509</v>
      </c>
      <c r="J22" s="85">
        <v>1</v>
      </c>
      <c r="K22" s="85"/>
      <c r="L22" s="85"/>
    </row>
    <row r="23" spans="1:12" ht="15">
      <c r="A23" s="85" t="s">
        <v>507</v>
      </c>
      <c r="B23" s="85">
        <v>1</v>
      </c>
      <c r="C23" s="85"/>
      <c r="D23" s="85"/>
      <c r="E23" s="85"/>
      <c r="F23" s="85"/>
      <c r="G23" s="85"/>
      <c r="H23" s="85"/>
      <c r="I23" s="85"/>
      <c r="J23" s="85"/>
      <c r="K23" s="85"/>
      <c r="L23" s="85"/>
    </row>
    <row r="24" spans="1:12" ht="15">
      <c r="A24" s="85" t="s">
        <v>508</v>
      </c>
      <c r="B24" s="85">
        <v>1</v>
      </c>
      <c r="C24" s="85"/>
      <c r="D24" s="85"/>
      <c r="E24" s="85"/>
      <c r="F24" s="85"/>
      <c r="G24" s="85"/>
      <c r="H24" s="85"/>
      <c r="I24" s="85"/>
      <c r="J24" s="85"/>
      <c r="K24" s="85"/>
      <c r="L24" s="85"/>
    </row>
    <row r="25" spans="1:12" ht="15">
      <c r="A25" s="85" t="s">
        <v>509</v>
      </c>
      <c r="B25" s="85">
        <v>1</v>
      </c>
      <c r="C25" s="85"/>
      <c r="D25" s="85"/>
      <c r="E25" s="85"/>
      <c r="F25" s="85"/>
      <c r="G25" s="85"/>
      <c r="H25" s="85"/>
      <c r="I25" s="85"/>
      <c r="J25" s="85"/>
      <c r="K25" s="85"/>
      <c r="L25" s="85"/>
    </row>
    <row r="28" spans="1:12" ht="15" customHeight="1">
      <c r="A28" s="13" t="s">
        <v>517</v>
      </c>
      <c r="B28" s="13" t="s">
        <v>483</v>
      </c>
      <c r="C28" s="13" t="s">
        <v>527</v>
      </c>
      <c r="D28" s="13" t="s">
        <v>486</v>
      </c>
      <c r="E28" s="13" t="s">
        <v>535</v>
      </c>
      <c r="F28" s="13" t="s">
        <v>488</v>
      </c>
      <c r="G28" s="13" t="s">
        <v>537</v>
      </c>
      <c r="H28" s="13" t="s">
        <v>490</v>
      </c>
      <c r="I28" s="13" t="s">
        <v>541</v>
      </c>
      <c r="J28" s="13" t="s">
        <v>492</v>
      </c>
      <c r="K28" s="85" t="s">
        <v>549</v>
      </c>
      <c r="L28" s="85" t="s">
        <v>493</v>
      </c>
    </row>
    <row r="29" spans="1:12" ht="15">
      <c r="A29" s="91" t="s">
        <v>518</v>
      </c>
      <c r="B29" s="91">
        <v>23</v>
      </c>
      <c r="C29" s="91" t="s">
        <v>526</v>
      </c>
      <c r="D29" s="91">
        <v>5</v>
      </c>
      <c r="E29" s="91" t="s">
        <v>536</v>
      </c>
      <c r="F29" s="91">
        <v>2</v>
      </c>
      <c r="G29" s="91" t="s">
        <v>219</v>
      </c>
      <c r="H29" s="91">
        <v>4</v>
      </c>
      <c r="I29" s="91" t="s">
        <v>524</v>
      </c>
      <c r="J29" s="91">
        <v>6</v>
      </c>
      <c r="K29" s="91"/>
      <c r="L29" s="91"/>
    </row>
    <row r="30" spans="1:12" ht="15">
      <c r="A30" s="91" t="s">
        <v>519</v>
      </c>
      <c r="B30" s="91">
        <v>0</v>
      </c>
      <c r="C30" s="91" t="s">
        <v>523</v>
      </c>
      <c r="D30" s="91">
        <v>4</v>
      </c>
      <c r="E30" s="91"/>
      <c r="F30" s="91"/>
      <c r="G30" s="91" t="s">
        <v>538</v>
      </c>
      <c r="H30" s="91">
        <v>3</v>
      </c>
      <c r="I30" s="91" t="s">
        <v>525</v>
      </c>
      <c r="J30" s="91">
        <v>5</v>
      </c>
      <c r="K30" s="91"/>
      <c r="L30" s="91"/>
    </row>
    <row r="31" spans="1:12" ht="15">
      <c r="A31" s="91" t="s">
        <v>520</v>
      </c>
      <c r="B31" s="91">
        <v>0</v>
      </c>
      <c r="C31" s="91" t="s">
        <v>219</v>
      </c>
      <c r="D31" s="91">
        <v>3</v>
      </c>
      <c r="E31" s="91"/>
      <c r="F31" s="91"/>
      <c r="G31" s="91" t="s">
        <v>539</v>
      </c>
      <c r="H31" s="91">
        <v>2</v>
      </c>
      <c r="I31" s="91" t="s">
        <v>542</v>
      </c>
      <c r="J31" s="91">
        <v>3</v>
      </c>
      <c r="K31" s="91"/>
      <c r="L31" s="91"/>
    </row>
    <row r="32" spans="1:12" ht="15">
      <c r="A32" s="91" t="s">
        <v>521</v>
      </c>
      <c r="B32" s="91">
        <v>424</v>
      </c>
      <c r="C32" s="91" t="s">
        <v>528</v>
      </c>
      <c r="D32" s="91">
        <v>3</v>
      </c>
      <c r="E32" s="91"/>
      <c r="F32" s="91"/>
      <c r="G32" s="91" t="s">
        <v>523</v>
      </c>
      <c r="H32" s="91">
        <v>2</v>
      </c>
      <c r="I32" s="91" t="s">
        <v>505</v>
      </c>
      <c r="J32" s="91">
        <v>3</v>
      </c>
      <c r="K32" s="91"/>
      <c r="L32" s="91"/>
    </row>
    <row r="33" spans="1:12" ht="15">
      <c r="A33" s="91" t="s">
        <v>522</v>
      </c>
      <c r="B33" s="91">
        <v>447</v>
      </c>
      <c r="C33" s="91" t="s">
        <v>529</v>
      </c>
      <c r="D33" s="91">
        <v>3</v>
      </c>
      <c r="E33" s="91"/>
      <c r="F33" s="91"/>
      <c r="G33" s="91" t="s">
        <v>540</v>
      </c>
      <c r="H33" s="91">
        <v>2</v>
      </c>
      <c r="I33" s="91" t="s">
        <v>543</v>
      </c>
      <c r="J33" s="91">
        <v>3</v>
      </c>
      <c r="K33" s="91"/>
      <c r="L33" s="91"/>
    </row>
    <row r="34" spans="1:12" ht="15">
      <c r="A34" s="91" t="s">
        <v>219</v>
      </c>
      <c r="B34" s="91">
        <v>12</v>
      </c>
      <c r="C34" s="91" t="s">
        <v>530</v>
      </c>
      <c r="D34" s="91">
        <v>3</v>
      </c>
      <c r="E34" s="91"/>
      <c r="F34" s="91"/>
      <c r="G34" s="91"/>
      <c r="H34" s="91"/>
      <c r="I34" s="91" t="s">
        <v>544</v>
      </c>
      <c r="J34" s="91">
        <v>3</v>
      </c>
      <c r="K34" s="91"/>
      <c r="L34" s="91"/>
    </row>
    <row r="35" spans="1:12" ht="15">
      <c r="A35" s="91" t="s">
        <v>523</v>
      </c>
      <c r="B35" s="91">
        <v>6</v>
      </c>
      <c r="C35" s="91" t="s">
        <v>531</v>
      </c>
      <c r="D35" s="91">
        <v>3</v>
      </c>
      <c r="E35" s="91"/>
      <c r="F35" s="91"/>
      <c r="G35" s="91"/>
      <c r="H35" s="91"/>
      <c r="I35" s="91" t="s">
        <v>545</v>
      </c>
      <c r="J35" s="91">
        <v>3</v>
      </c>
      <c r="K35" s="91"/>
      <c r="L35" s="91"/>
    </row>
    <row r="36" spans="1:12" ht="15">
      <c r="A36" s="91" t="s">
        <v>524</v>
      </c>
      <c r="B36" s="91">
        <v>6</v>
      </c>
      <c r="C36" s="91" t="s">
        <v>532</v>
      </c>
      <c r="D36" s="91">
        <v>3</v>
      </c>
      <c r="E36" s="91"/>
      <c r="F36" s="91"/>
      <c r="G36" s="91"/>
      <c r="H36" s="91"/>
      <c r="I36" s="91" t="s">
        <v>546</v>
      </c>
      <c r="J36" s="91">
        <v>3</v>
      </c>
      <c r="K36" s="91"/>
      <c r="L36" s="91"/>
    </row>
    <row r="37" spans="1:12" ht="15">
      <c r="A37" s="91" t="s">
        <v>525</v>
      </c>
      <c r="B37" s="91">
        <v>5</v>
      </c>
      <c r="C37" s="91" t="s">
        <v>533</v>
      </c>
      <c r="D37" s="91">
        <v>2</v>
      </c>
      <c r="E37" s="91"/>
      <c r="F37" s="91"/>
      <c r="G37" s="91"/>
      <c r="H37" s="91"/>
      <c r="I37" s="91" t="s">
        <v>547</v>
      </c>
      <c r="J37" s="91">
        <v>3</v>
      </c>
      <c r="K37" s="91"/>
      <c r="L37" s="91"/>
    </row>
    <row r="38" spans="1:12" ht="15">
      <c r="A38" s="91" t="s">
        <v>526</v>
      </c>
      <c r="B38" s="91">
        <v>5</v>
      </c>
      <c r="C38" s="91" t="s">
        <v>534</v>
      </c>
      <c r="D38" s="91">
        <v>2</v>
      </c>
      <c r="E38" s="91"/>
      <c r="F38" s="91"/>
      <c r="G38" s="91"/>
      <c r="H38" s="91"/>
      <c r="I38" s="91" t="s">
        <v>548</v>
      </c>
      <c r="J38" s="91">
        <v>3</v>
      </c>
      <c r="K38" s="91"/>
      <c r="L38" s="91"/>
    </row>
    <row r="41" spans="1:12" ht="15" customHeight="1">
      <c r="A41" s="13" t="s">
        <v>554</v>
      </c>
      <c r="B41" s="13" t="s">
        <v>483</v>
      </c>
      <c r="C41" s="13" t="s">
        <v>565</v>
      </c>
      <c r="D41" s="13" t="s">
        <v>486</v>
      </c>
      <c r="E41" s="85" t="s">
        <v>576</v>
      </c>
      <c r="F41" s="85" t="s">
        <v>488</v>
      </c>
      <c r="G41" s="85" t="s">
        <v>577</v>
      </c>
      <c r="H41" s="85" t="s">
        <v>490</v>
      </c>
      <c r="I41" s="13" t="s">
        <v>578</v>
      </c>
      <c r="J41" s="13" t="s">
        <v>492</v>
      </c>
      <c r="K41" s="85" t="s">
        <v>581</v>
      </c>
      <c r="L41" s="85" t="s">
        <v>493</v>
      </c>
    </row>
    <row r="42" spans="1:12" ht="15">
      <c r="A42" s="91" t="s">
        <v>555</v>
      </c>
      <c r="B42" s="91">
        <v>3</v>
      </c>
      <c r="C42" s="91" t="s">
        <v>566</v>
      </c>
      <c r="D42" s="91">
        <v>3</v>
      </c>
      <c r="E42" s="91"/>
      <c r="F42" s="91"/>
      <c r="G42" s="91"/>
      <c r="H42" s="91"/>
      <c r="I42" s="91" t="s">
        <v>557</v>
      </c>
      <c r="J42" s="91">
        <v>3</v>
      </c>
      <c r="K42" s="91"/>
      <c r="L42" s="91"/>
    </row>
    <row r="43" spans="1:12" ht="15">
      <c r="A43" s="91" t="s">
        <v>556</v>
      </c>
      <c r="B43" s="91">
        <v>3</v>
      </c>
      <c r="C43" s="91" t="s">
        <v>567</v>
      </c>
      <c r="D43" s="91">
        <v>2</v>
      </c>
      <c r="E43" s="91"/>
      <c r="F43" s="91"/>
      <c r="G43" s="91"/>
      <c r="H43" s="91"/>
      <c r="I43" s="91" t="s">
        <v>558</v>
      </c>
      <c r="J43" s="91">
        <v>3</v>
      </c>
      <c r="K43" s="91"/>
      <c r="L43" s="91"/>
    </row>
    <row r="44" spans="1:12" ht="15">
      <c r="A44" s="91" t="s">
        <v>557</v>
      </c>
      <c r="B44" s="91">
        <v>3</v>
      </c>
      <c r="C44" s="91" t="s">
        <v>568</v>
      </c>
      <c r="D44" s="91">
        <v>2</v>
      </c>
      <c r="E44" s="91"/>
      <c r="F44" s="91"/>
      <c r="G44" s="91"/>
      <c r="H44" s="91"/>
      <c r="I44" s="91" t="s">
        <v>559</v>
      </c>
      <c r="J44" s="91">
        <v>3</v>
      </c>
      <c r="K44" s="91"/>
      <c r="L44" s="91"/>
    </row>
    <row r="45" spans="1:12" ht="15">
      <c r="A45" s="91" t="s">
        <v>558</v>
      </c>
      <c r="B45" s="91">
        <v>3</v>
      </c>
      <c r="C45" s="91" t="s">
        <v>569</v>
      </c>
      <c r="D45" s="91">
        <v>2</v>
      </c>
      <c r="E45" s="91"/>
      <c r="F45" s="91"/>
      <c r="G45" s="91"/>
      <c r="H45" s="91"/>
      <c r="I45" s="91" t="s">
        <v>560</v>
      </c>
      <c r="J45" s="91">
        <v>3</v>
      </c>
      <c r="K45" s="91"/>
      <c r="L45" s="91"/>
    </row>
    <row r="46" spans="1:12" ht="15">
      <c r="A46" s="91" t="s">
        <v>559</v>
      </c>
      <c r="B46" s="91">
        <v>3</v>
      </c>
      <c r="C46" s="91" t="s">
        <v>570</v>
      </c>
      <c r="D46" s="91">
        <v>2</v>
      </c>
      <c r="E46" s="91"/>
      <c r="F46" s="91"/>
      <c r="G46" s="91"/>
      <c r="H46" s="91"/>
      <c r="I46" s="91" t="s">
        <v>561</v>
      </c>
      <c r="J46" s="91">
        <v>3</v>
      </c>
      <c r="K46" s="91"/>
      <c r="L46" s="91"/>
    </row>
    <row r="47" spans="1:12" ht="15">
      <c r="A47" s="91" t="s">
        <v>560</v>
      </c>
      <c r="B47" s="91">
        <v>3</v>
      </c>
      <c r="C47" s="91" t="s">
        <v>571</v>
      </c>
      <c r="D47" s="91">
        <v>2</v>
      </c>
      <c r="E47" s="91"/>
      <c r="F47" s="91"/>
      <c r="G47" s="91"/>
      <c r="H47" s="91"/>
      <c r="I47" s="91" t="s">
        <v>562</v>
      </c>
      <c r="J47" s="91">
        <v>3</v>
      </c>
      <c r="K47" s="91"/>
      <c r="L47" s="91"/>
    </row>
    <row r="48" spans="1:12" ht="15">
      <c r="A48" s="91" t="s">
        <v>561</v>
      </c>
      <c r="B48" s="91">
        <v>3</v>
      </c>
      <c r="C48" s="91" t="s">
        <v>572</v>
      </c>
      <c r="D48" s="91">
        <v>2</v>
      </c>
      <c r="E48" s="91"/>
      <c r="F48" s="91"/>
      <c r="G48" s="91"/>
      <c r="H48" s="91"/>
      <c r="I48" s="91" t="s">
        <v>563</v>
      </c>
      <c r="J48" s="91">
        <v>3</v>
      </c>
      <c r="K48" s="91"/>
      <c r="L48" s="91"/>
    </row>
    <row r="49" spans="1:12" ht="15">
      <c r="A49" s="91" t="s">
        <v>562</v>
      </c>
      <c r="B49" s="91">
        <v>3</v>
      </c>
      <c r="C49" s="91" t="s">
        <v>573</v>
      </c>
      <c r="D49" s="91">
        <v>2</v>
      </c>
      <c r="E49" s="91"/>
      <c r="F49" s="91"/>
      <c r="G49" s="91"/>
      <c r="H49" s="91"/>
      <c r="I49" s="91" t="s">
        <v>564</v>
      </c>
      <c r="J49" s="91">
        <v>3</v>
      </c>
      <c r="K49" s="91"/>
      <c r="L49" s="91"/>
    </row>
    <row r="50" spans="1:12" ht="15">
      <c r="A50" s="91" t="s">
        <v>563</v>
      </c>
      <c r="B50" s="91">
        <v>3</v>
      </c>
      <c r="C50" s="91" t="s">
        <v>574</v>
      </c>
      <c r="D50" s="91">
        <v>2</v>
      </c>
      <c r="E50" s="91"/>
      <c r="F50" s="91"/>
      <c r="G50" s="91"/>
      <c r="H50" s="91"/>
      <c r="I50" s="91" t="s">
        <v>579</v>
      </c>
      <c r="J50" s="91">
        <v>3</v>
      </c>
      <c r="K50" s="91"/>
      <c r="L50" s="91"/>
    </row>
    <row r="51" spans="1:12" ht="15">
      <c r="A51" s="91" t="s">
        <v>564</v>
      </c>
      <c r="B51" s="91">
        <v>3</v>
      </c>
      <c r="C51" s="91" t="s">
        <v>575</v>
      </c>
      <c r="D51" s="91">
        <v>2</v>
      </c>
      <c r="E51" s="91"/>
      <c r="F51" s="91"/>
      <c r="G51" s="91"/>
      <c r="H51" s="91"/>
      <c r="I51" s="91" t="s">
        <v>580</v>
      </c>
      <c r="J51" s="91">
        <v>3</v>
      </c>
      <c r="K51" s="91"/>
      <c r="L51" s="91"/>
    </row>
    <row r="54" spans="1:12" ht="15" customHeight="1">
      <c r="A54" s="13" t="s">
        <v>585</v>
      </c>
      <c r="B54" s="13" t="s">
        <v>483</v>
      </c>
      <c r="C54" s="85" t="s">
        <v>587</v>
      </c>
      <c r="D54" s="85" t="s">
        <v>486</v>
      </c>
      <c r="E54" s="85" t="s">
        <v>588</v>
      </c>
      <c r="F54" s="85" t="s">
        <v>488</v>
      </c>
      <c r="G54" s="13" t="s">
        <v>591</v>
      </c>
      <c r="H54" s="13" t="s">
        <v>490</v>
      </c>
      <c r="I54" s="85" t="s">
        <v>593</v>
      </c>
      <c r="J54" s="85" t="s">
        <v>492</v>
      </c>
      <c r="K54" s="13" t="s">
        <v>595</v>
      </c>
      <c r="L54" s="13" t="s">
        <v>493</v>
      </c>
    </row>
    <row r="55" spans="1:12" ht="15">
      <c r="A55" s="85" t="s">
        <v>216</v>
      </c>
      <c r="B55" s="85">
        <v>1</v>
      </c>
      <c r="C55" s="85"/>
      <c r="D55" s="85"/>
      <c r="E55" s="85"/>
      <c r="F55" s="85"/>
      <c r="G55" s="85" t="s">
        <v>216</v>
      </c>
      <c r="H55" s="85">
        <v>1</v>
      </c>
      <c r="I55" s="85"/>
      <c r="J55" s="85"/>
      <c r="K55" s="85" t="s">
        <v>221</v>
      </c>
      <c r="L55" s="85">
        <v>1</v>
      </c>
    </row>
    <row r="56" spans="1:12" ht="15">
      <c r="A56" s="85" t="s">
        <v>221</v>
      </c>
      <c r="B56" s="85">
        <v>1</v>
      </c>
      <c r="C56" s="85"/>
      <c r="D56" s="85"/>
      <c r="E56" s="85"/>
      <c r="F56" s="85"/>
      <c r="G56" s="85"/>
      <c r="H56" s="85"/>
      <c r="I56" s="85"/>
      <c r="J56" s="85"/>
      <c r="K56" s="85"/>
      <c r="L56" s="85"/>
    </row>
    <row r="59" spans="1:12" ht="15" customHeight="1">
      <c r="A59" s="13" t="s">
        <v>586</v>
      </c>
      <c r="B59" s="13" t="s">
        <v>483</v>
      </c>
      <c r="C59" s="13" t="s">
        <v>589</v>
      </c>
      <c r="D59" s="13" t="s">
        <v>486</v>
      </c>
      <c r="E59" s="13" t="s">
        <v>590</v>
      </c>
      <c r="F59" s="13" t="s">
        <v>488</v>
      </c>
      <c r="G59" s="13" t="s">
        <v>592</v>
      </c>
      <c r="H59" s="13" t="s">
        <v>490</v>
      </c>
      <c r="I59" s="13" t="s">
        <v>594</v>
      </c>
      <c r="J59" s="13" t="s">
        <v>492</v>
      </c>
      <c r="K59" s="13" t="s">
        <v>596</v>
      </c>
      <c r="L59" s="13" t="s">
        <v>493</v>
      </c>
    </row>
    <row r="60" spans="1:12" ht="15">
      <c r="A60" s="85" t="s">
        <v>219</v>
      </c>
      <c r="B60" s="85">
        <v>9</v>
      </c>
      <c r="C60" s="85" t="s">
        <v>219</v>
      </c>
      <c r="D60" s="85">
        <v>3</v>
      </c>
      <c r="E60" s="85" t="s">
        <v>219</v>
      </c>
      <c r="F60" s="85">
        <v>1</v>
      </c>
      <c r="G60" s="85" t="s">
        <v>219</v>
      </c>
      <c r="H60" s="85">
        <v>4</v>
      </c>
      <c r="I60" s="85" t="s">
        <v>214</v>
      </c>
      <c r="J60" s="85">
        <v>1</v>
      </c>
      <c r="K60" s="85" t="s">
        <v>219</v>
      </c>
      <c r="L60" s="85">
        <v>1</v>
      </c>
    </row>
    <row r="61" spans="1:12" ht="15">
      <c r="A61" s="85" t="s">
        <v>222</v>
      </c>
      <c r="B61" s="85">
        <v>4</v>
      </c>
      <c r="C61" s="85" t="s">
        <v>222</v>
      </c>
      <c r="D61" s="85">
        <v>2</v>
      </c>
      <c r="E61" s="85" t="s">
        <v>222</v>
      </c>
      <c r="F61" s="85">
        <v>1</v>
      </c>
      <c r="G61" s="85" t="s">
        <v>222</v>
      </c>
      <c r="H61" s="85">
        <v>1</v>
      </c>
      <c r="I61" s="85"/>
      <c r="J61" s="85"/>
      <c r="K61" s="85"/>
      <c r="L61" s="85"/>
    </row>
    <row r="62" spans="1:12" ht="15">
      <c r="A62" s="85" t="s">
        <v>223</v>
      </c>
      <c r="B62" s="85">
        <v>1</v>
      </c>
      <c r="C62" s="85" t="s">
        <v>223</v>
      </c>
      <c r="D62" s="85">
        <v>1</v>
      </c>
      <c r="E62" s="85"/>
      <c r="F62" s="85"/>
      <c r="G62" s="85" t="s">
        <v>217</v>
      </c>
      <c r="H62" s="85">
        <v>1</v>
      </c>
      <c r="I62" s="85"/>
      <c r="J62" s="85"/>
      <c r="K62" s="85"/>
      <c r="L62" s="85"/>
    </row>
    <row r="63" spans="1:12" ht="15">
      <c r="A63" s="85" t="s">
        <v>218</v>
      </c>
      <c r="B63" s="85">
        <v>1</v>
      </c>
      <c r="C63" s="85" t="s">
        <v>218</v>
      </c>
      <c r="D63" s="85">
        <v>1</v>
      </c>
      <c r="E63" s="85"/>
      <c r="F63" s="85"/>
      <c r="G63" s="85"/>
      <c r="H63" s="85"/>
      <c r="I63" s="85"/>
      <c r="J63" s="85"/>
      <c r="K63" s="85"/>
      <c r="L63" s="85"/>
    </row>
    <row r="64" spans="1:12" ht="15">
      <c r="A64" s="85" t="s">
        <v>217</v>
      </c>
      <c r="B64" s="85">
        <v>1</v>
      </c>
      <c r="C64" s="85"/>
      <c r="D64" s="85"/>
      <c r="E64" s="85"/>
      <c r="F64" s="85"/>
      <c r="G64" s="85"/>
      <c r="H64" s="85"/>
      <c r="I64" s="85"/>
      <c r="J64" s="85"/>
      <c r="K64" s="85"/>
      <c r="L64" s="85"/>
    </row>
    <row r="65" spans="1:12" ht="15">
      <c r="A65" s="85" t="s">
        <v>214</v>
      </c>
      <c r="B65" s="85">
        <v>1</v>
      </c>
      <c r="C65" s="85"/>
      <c r="D65" s="85"/>
      <c r="E65" s="85"/>
      <c r="F65" s="85"/>
      <c r="G65" s="85"/>
      <c r="H65" s="85"/>
      <c r="I65" s="85"/>
      <c r="J65" s="85"/>
      <c r="K65" s="85"/>
      <c r="L65" s="85"/>
    </row>
    <row r="68" spans="1:12" ht="15" customHeight="1">
      <c r="A68" s="13" t="s">
        <v>602</v>
      </c>
      <c r="B68" s="13" t="s">
        <v>483</v>
      </c>
      <c r="C68" s="13" t="s">
        <v>603</v>
      </c>
      <c r="D68" s="13" t="s">
        <v>486</v>
      </c>
      <c r="E68" s="13" t="s">
        <v>604</v>
      </c>
      <c r="F68" s="13" t="s">
        <v>488</v>
      </c>
      <c r="G68" s="13" t="s">
        <v>605</v>
      </c>
      <c r="H68" s="13" t="s">
        <v>490</v>
      </c>
      <c r="I68" s="13" t="s">
        <v>606</v>
      </c>
      <c r="J68" s="13" t="s">
        <v>492</v>
      </c>
      <c r="K68" s="13" t="s">
        <v>607</v>
      </c>
      <c r="L68" s="13" t="s">
        <v>493</v>
      </c>
    </row>
    <row r="69" spans="1:12" ht="15">
      <c r="A69" s="124" t="s">
        <v>223</v>
      </c>
      <c r="B69" s="85">
        <v>13162</v>
      </c>
      <c r="C69" s="124" t="s">
        <v>223</v>
      </c>
      <c r="D69" s="85">
        <v>13162</v>
      </c>
      <c r="E69" s="124" t="s">
        <v>222</v>
      </c>
      <c r="F69" s="85">
        <v>965</v>
      </c>
      <c r="G69" s="124" t="s">
        <v>217</v>
      </c>
      <c r="H69" s="85">
        <v>6542</v>
      </c>
      <c r="I69" s="124" t="s">
        <v>214</v>
      </c>
      <c r="J69" s="85">
        <v>5181</v>
      </c>
      <c r="K69" s="124" t="s">
        <v>221</v>
      </c>
      <c r="L69" s="85">
        <v>3812</v>
      </c>
    </row>
    <row r="70" spans="1:12" ht="15">
      <c r="A70" s="124" t="s">
        <v>220</v>
      </c>
      <c r="B70" s="85">
        <v>9970</v>
      </c>
      <c r="C70" s="124" t="s">
        <v>220</v>
      </c>
      <c r="D70" s="85">
        <v>9970</v>
      </c>
      <c r="E70" s="124" t="s">
        <v>218</v>
      </c>
      <c r="F70" s="85">
        <v>214</v>
      </c>
      <c r="G70" s="124" t="s">
        <v>216</v>
      </c>
      <c r="H70" s="85">
        <v>1854</v>
      </c>
      <c r="I70" s="124" t="s">
        <v>215</v>
      </c>
      <c r="J70" s="85">
        <v>3552</v>
      </c>
      <c r="K70" s="124" t="s">
        <v>212</v>
      </c>
      <c r="L70" s="85">
        <v>2952</v>
      </c>
    </row>
    <row r="71" spans="1:12" ht="15">
      <c r="A71" s="124" t="s">
        <v>217</v>
      </c>
      <c r="B71" s="85">
        <v>6542</v>
      </c>
      <c r="C71" s="124" t="s">
        <v>219</v>
      </c>
      <c r="D71" s="85">
        <v>5460</v>
      </c>
      <c r="E71" s="124"/>
      <c r="F71" s="85"/>
      <c r="G71" s="124"/>
      <c r="H71" s="85"/>
      <c r="I71" s="124"/>
      <c r="J71" s="85"/>
      <c r="K71" s="124"/>
      <c r="L71" s="85"/>
    </row>
    <row r="72" spans="1:12" ht="15">
      <c r="A72" s="124" t="s">
        <v>219</v>
      </c>
      <c r="B72" s="85">
        <v>5460</v>
      </c>
      <c r="C72" s="124" t="s">
        <v>213</v>
      </c>
      <c r="D72" s="85">
        <v>245</v>
      </c>
      <c r="E72" s="124"/>
      <c r="F72" s="85"/>
      <c r="G72" s="124"/>
      <c r="H72" s="85"/>
      <c r="I72" s="124"/>
      <c r="J72" s="85"/>
      <c r="K72" s="124"/>
      <c r="L72" s="85"/>
    </row>
    <row r="73" spans="1:12" ht="15">
      <c r="A73" s="124" t="s">
        <v>214</v>
      </c>
      <c r="B73" s="85">
        <v>5181</v>
      </c>
      <c r="C73" s="124"/>
      <c r="D73" s="85"/>
      <c r="E73" s="124"/>
      <c r="F73" s="85"/>
      <c r="G73" s="124"/>
      <c r="H73" s="85"/>
      <c r="I73" s="124"/>
      <c r="J73" s="85"/>
      <c r="K73" s="124"/>
      <c r="L73" s="85"/>
    </row>
    <row r="74" spans="1:12" ht="15">
      <c r="A74" s="124" t="s">
        <v>221</v>
      </c>
      <c r="B74" s="85">
        <v>3812</v>
      </c>
      <c r="C74" s="124"/>
      <c r="D74" s="85"/>
      <c r="E74" s="124"/>
      <c r="F74" s="85"/>
      <c r="G74" s="124"/>
      <c r="H74" s="85"/>
      <c r="I74" s="124"/>
      <c r="J74" s="85"/>
      <c r="K74" s="124"/>
      <c r="L74" s="85"/>
    </row>
    <row r="75" spans="1:12" ht="15">
      <c r="A75" s="124" t="s">
        <v>215</v>
      </c>
      <c r="B75" s="85">
        <v>3552</v>
      </c>
      <c r="C75" s="124"/>
      <c r="D75" s="85"/>
      <c r="E75" s="124"/>
      <c r="F75" s="85"/>
      <c r="G75" s="124"/>
      <c r="H75" s="85"/>
      <c r="I75" s="124"/>
      <c r="J75" s="85"/>
      <c r="K75" s="124"/>
      <c r="L75" s="85"/>
    </row>
    <row r="76" spans="1:12" ht="15">
      <c r="A76" s="124" t="s">
        <v>212</v>
      </c>
      <c r="B76" s="85">
        <v>2952</v>
      </c>
      <c r="C76" s="124"/>
      <c r="D76" s="85"/>
      <c r="E76" s="124"/>
      <c r="F76" s="85"/>
      <c r="G76" s="124"/>
      <c r="H76" s="85"/>
      <c r="I76" s="124"/>
      <c r="J76" s="85"/>
      <c r="K76" s="124"/>
      <c r="L76" s="85"/>
    </row>
    <row r="77" spans="1:12" ht="15">
      <c r="A77" s="124" t="s">
        <v>216</v>
      </c>
      <c r="B77" s="85">
        <v>1854</v>
      </c>
      <c r="C77" s="124"/>
      <c r="D77" s="85"/>
      <c r="E77" s="124"/>
      <c r="F77" s="85"/>
      <c r="G77" s="124"/>
      <c r="H77" s="85"/>
      <c r="I77" s="124"/>
      <c r="J77" s="85"/>
      <c r="K77" s="124"/>
      <c r="L77" s="85"/>
    </row>
    <row r="78" spans="1:12" ht="15">
      <c r="A78" s="124" t="s">
        <v>222</v>
      </c>
      <c r="B78" s="85">
        <v>965</v>
      </c>
      <c r="C78" s="124"/>
      <c r="D78" s="85"/>
      <c r="E78" s="124"/>
      <c r="F78" s="85"/>
      <c r="G78" s="124"/>
      <c r="H78" s="85"/>
      <c r="I78" s="124"/>
      <c r="J78" s="85"/>
      <c r="K78" s="124"/>
      <c r="L78" s="85"/>
    </row>
  </sheetData>
  <hyperlinks>
    <hyperlink ref="A2" r:id="rId1" display="https://www.socialdriver.com/social-media-case-stories/wedc-sxsw?utm_source=twitter&amp;utm_medium=o"/>
    <hyperlink ref="A3" r:id="rId2" display="https://www.publicwelfare.org/"/>
    <hyperlink ref="A4" r:id="rId3" display="https://www.linkedin.com/pulse/nglcc-helps-businesses-become-more-competitive-confident-anthony-shop/"/>
    <hyperlink ref="A5" r:id="rId4" display="https://www.instagram.com/p/Bwb5N_qgU9P/?utm_source=ig_twitter_share&amp;igshid=q2oxmvhyt6br"/>
    <hyperlink ref="A6" r:id="rId5" display="https://www.socialdriver.com/posts/social-driver-reaches-new-milestone-with-13-website-launches-in-2-months?utm_source=twitter&amp;utm_medium=o"/>
    <hyperlink ref="A7" r:id="rId6" display="https://socialdriver.bamboohr.com/jobs/view.php?id=5&amp;utm_source=twitter&amp;utm_medium=o"/>
    <hyperlink ref="A8" r:id="rId7" display="https://socialdriver.bamboohr.com/jobs/view.php?id=13&amp;utm_source=twitter&amp;utm_medium=o"/>
    <hyperlink ref="C2" r:id="rId8" display="https://www.socialdriver.com/social-media-case-stories/wedc-sxsw?utm_source=twitter&amp;utm_medium=o"/>
    <hyperlink ref="C3" r:id="rId9" display="https://socialdriver.bamboohr.com/jobs/view.php?id=13&amp;utm_source=twitter&amp;utm_medium=o"/>
    <hyperlink ref="C4" r:id="rId10" display="https://socialdriver.bamboohr.com/jobs/view.php?id=5&amp;utm_source=twitter&amp;utm_medium=o"/>
    <hyperlink ref="C5" r:id="rId11" display="https://www.socialdriver.com/posts/social-driver-reaches-new-milestone-with-13-website-launches-in-2-months?utm_source=twitter&amp;utm_medium=o"/>
    <hyperlink ref="C6" r:id="rId12" display="https://www.publicwelfare.org/"/>
    <hyperlink ref="G2" r:id="rId13" display="https://www.linkedin.com/pulse/nglcc-helps-businesses-become-more-competitive-confident-anthony-shop/"/>
    <hyperlink ref="I2" r:id="rId14" display="https://www.instagram.com/p/Bwb5N_qgU9P/?utm_source=ig_twitter_share&amp;igshid=q2oxmvhyt6br"/>
  </hyperlinks>
  <printOptions/>
  <pageMargins left="0.7" right="0.7" top="0.75" bottom="0.75" header="0.3" footer="0.3"/>
  <pageSetup orientation="portrait" paperSize="9"/>
  <tableParts>
    <tablePart r:id="rId17"/>
    <tablePart r:id="rId22"/>
    <tablePart r:id="rId19"/>
    <tablePart r:id="rId18"/>
    <tablePart r:id="rId16"/>
    <tablePart r:id="rId21"/>
    <tablePart r:id="rId20"/>
    <tablePart r:id="rId1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2019-04-25T17:07:48Z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