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<sst xmlns="http://schemas.openxmlformats.org/spreadsheetml/2006/main" count="3957" uniqueCount="1380">
  <si>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</si>
  <si>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</si>
  <si>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</si>
  <si>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</si>
  <si>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</si>
  <si>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</si>
  <si>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</si>
  <si>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</si>
  <si>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</si>
  <si>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</si>
  <si>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</si>
  <si>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</si>
  <si>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</si>
  <si>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</si>
  <si>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</si>
  <si>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</si>
  <si>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</si>
  <si>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</si>
  <si>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</si>
  <si>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</si>
  <si>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</si>
  <si>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</si>
  <si>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</si>
  <si>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</si>
  <si>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</si>
  <si>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</si>
  <si>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</si>
  <si>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</si>
  <si>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</si>
  <si>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</si>
  <si>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</si>
  <si>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</si>
  <si>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</si>
  <si>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</si>
  <si>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</si>
  <si>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</si>
  <si>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</si>
  <si>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</si>
  <si>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</si>
  <si>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</si>
  <si>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</si>
  <si>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</si>
  <si>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</si>
  <si>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</si>
  <si>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</si>
  <si>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</si>
  <si>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</si>
  <si>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</si>
  <si>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</si>
  <si>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</si>
  <si>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</si>
  <si>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</si>
  <si>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</si>
  <si>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</si>
  <si>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</si>
  <si>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</si>
  <si>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</si>
  <si>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</si>
  <si>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</si>
  <si>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</si>
  <si>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</si>
  <si>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</si>
  <si>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</si>
  <si>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</si>
  <si>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</si>
  <si>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</si>
  <si>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</si>
  <si>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</si>
  <si>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</si>
  <si>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</si>
  <si>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</si>
  <si>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</si>
  <si>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</si>
  <si>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</si>
  <si>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</si>
  <si>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</si>
  <si>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</si>
  <si>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</si>
  <si>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</si>
  <si>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</si>
  <si>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</si>
  <si>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</si>
  <si>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</si>
  <si>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</si>
  <si>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</si>
  <si>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</si>
  <si>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</si>
  <si>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</si>
  <si>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</si>
  <si>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</si>
  <si>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</si>
  <si>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</si>
  <si>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</si>
  <si>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</si>
  <si>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</si>
  <si>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</si>
  <si>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</si>
  <si>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</si>
  <si>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</si>
  <si>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</si>
  <si>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</si>
  <si>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</si>
  <si>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</si>
  <si>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</si>
  <si>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</si>
  <si>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</si>
  <si>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</si>
  <si>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</si>
  <si>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</si>
  <si>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</si>
  <si>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</si>
  <si>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</si>
  <si>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</si>
  <si>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</si>
  <si>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</si>
  <si>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</si>
  <si>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</si>
  <si>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</si>
  <si>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</si>
  <si>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</si>
  <si>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</si>
  <si>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</si>
  <si>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</si>
  <si>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</si>
  <si>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</si>
  <si>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</si>
  <si>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</si>
  <si>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</si>
  <si>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</si>
  <si>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</si>
  <si>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</si>
  <si>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</si>
  <si>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</si>
  <si>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</si>
  <si>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</si>
  <si>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</si>
  <si>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</si>
  <si>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</si>
  <si>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</si>
  <si>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</si>
  <si>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</si>
  <si>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</si>
  <si>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</si>
  <si>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</si>
  <si>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</si>
  <si>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</si>
  <si>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</si>
  <si>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</si>
  <si>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</si>
  <si>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</si>
  <si>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</si>
  <si>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</si>
  <si>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</si>
  <si>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</si>
  <si>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</si>
  <si>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</si>
  <si>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</si>
  <si>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</si>
  <si>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</si>
  <si>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</si>
  <si>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</si>
  <si>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</si>
  <si>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</si>
  <si>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</si>
  <si>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</si>
  <si>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</si>
  <si>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</si>
  <si>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</si>
  <si>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</si>
  <si>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</si>
  <si>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</si>
  <si>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</si>
  <si>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</si>
  <si>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</si>
  <si>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</si>
  <si>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</si>
  <si>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</si>
  <si>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</si>
  <si>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</si>
  <si>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</si>
  <si>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</si>
  <si>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</si>
  <si>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</si>
  <si>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</si>
  <si>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</si>
  <si>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</si>
  <si>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</si>
  <si>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</si>
  <si>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</si>
  <si>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</si>
  <si>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</si>
  <si>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</si>
  <si>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</si>
  <si>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</si>
  <si>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</si>
  <si>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</si>
  <si>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</si>
  <si>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</si>
  <si>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</si>
  <si>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</si>
  <si>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</si>
  <si>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</si>
  <si>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</si>
  <si>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</si>
  <si>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</si>
  <si>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</si>
  <si>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</si>
  <si>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</si>
  <si>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</si>
  <si>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</si>
  <si>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</si>
  <si>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</si>
  <si>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deee_voon</t>
  </si>
  <si>
    <t>anaamestoy</t>
  </si>
  <si>
    <t>iammaggimae</t>
  </si>
  <si>
    <t>brandaay23</t>
  </si>
  <si>
    <t>suzanneleathers</t>
  </si>
  <si>
    <t>danni1257</t>
  </si>
  <si>
    <t>mean_adam</t>
  </si>
  <si>
    <t>imontoyaresists</t>
  </si>
  <si>
    <t>roselynnkingsbu</t>
  </si>
  <si>
    <t>dmccall001</t>
  </si>
  <si>
    <t>petti_cash</t>
  </si>
  <si>
    <t>knittinglinda</t>
  </si>
  <si>
    <t>bellatrixx2020</t>
  </si>
  <si>
    <t>heartsisters</t>
  </si>
  <si>
    <t>joel40rnjoel</t>
  </si>
  <si>
    <t>sky_lee_1</t>
  </si>
  <si>
    <t>jbshealthcare</t>
  </si>
  <si>
    <t>cracraft_teresa</t>
  </si>
  <si>
    <t>astridtorchwood</t>
  </si>
  <si>
    <t>dropdeadredtx</t>
  </si>
  <si>
    <t>gene_g1960</t>
  </si>
  <si>
    <t>donnathorson</t>
  </si>
  <si>
    <t>romanticskeptc</t>
  </si>
  <si>
    <t>theswprincess</t>
  </si>
  <si>
    <t>mattwmom</t>
  </si>
  <si>
    <t>jersey_craig</t>
  </si>
  <si>
    <t>landseernewfie</t>
  </si>
  <si>
    <t>ryanjohncke</t>
  </si>
  <si>
    <t>bonnieinchgo</t>
  </si>
  <si>
    <t>warlickleslie</t>
  </si>
  <si>
    <t>lbkasey</t>
  </si>
  <si>
    <t>cynthiakiker</t>
  </si>
  <si>
    <t>captain_x_gogo</t>
  </si>
  <si>
    <t>shazjoyce42</t>
  </si>
  <si>
    <t>artistspo</t>
  </si>
  <si>
    <t>drbashir2018</t>
  </si>
  <si>
    <t>polished_nurse</t>
  </si>
  <si>
    <t>marilyndurbin2</t>
  </si>
  <si>
    <t>kentuckygrandma</t>
  </si>
  <si>
    <t>sstuart2016</t>
  </si>
  <si>
    <t>gigiperezrn</t>
  </si>
  <si>
    <t>sick_decent_rn</t>
  </si>
  <si>
    <t>publiusbenedict</t>
  </si>
  <si>
    <t>aflorida2019</t>
  </si>
  <si>
    <t>nicstylist2love</t>
  </si>
  <si>
    <t>beccalynnm</t>
  </si>
  <si>
    <t>klirakelly</t>
  </si>
  <si>
    <t>kindlecousins</t>
  </si>
  <si>
    <t>kimdangis</t>
  </si>
  <si>
    <t>hardlywarckens</t>
  </si>
  <si>
    <t>unconquerable</t>
  </si>
  <si>
    <t>meg_y12</t>
  </si>
  <si>
    <t>mollyjones99</t>
  </si>
  <si>
    <t>imnortherr</t>
  </si>
  <si>
    <t>hannahcbaker84</t>
  </si>
  <si>
    <t>ktrob18</t>
  </si>
  <si>
    <t>medsoulbrother</t>
  </si>
  <si>
    <t>kimberlylaurenb</t>
  </si>
  <si>
    <t>lizumberfield</t>
  </si>
  <si>
    <t>tricern86</t>
  </si>
  <si>
    <t>bts_twt</t>
  </si>
  <si>
    <t>zdoggmd</t>
  </si>
  <si>
    <t>simplemind8605</t>
  </si>
  <si>
    <t>kl2195</t>
  </si>
  <si>
    <t>3mlittmann</t>
  </si>
  <si>
    <t>docaroundthclok</t>
  </si>
  <si>
    <t>mooskar</t>
  </si>
  <si>
    <t>Replies to</t>
  </si>
  <si>
    <t>Mentions</t>
  </si>
  <si>
    <t>Finally got an interview and offer for a travel nurse position in San Diego and I could cry I’m so happy _xD83D__xDE2D_ #travelnurse #icunurse</t>
  </si>
  <si>
    <t>Tem dias que parece que Deus usa pessoas aleatorias pra te dizer baixinho “tu estás no caminho certo” ♥️_xD83C__xDFE5_ #criticalcare #icunurse</t>
  </si>
  <si>
    <t>Long Easter weekend starts today here in London. My plans? Go to work, coz I am. _xD83D__xDE02__xD83D__xDE02__xD83D__xDE02_ #nurselife #icunurse #longweekendwhat</t>
  </si>
  <si>
    <t>My job keeps announcing all these awesome new things they are doing and I’m like if we used all this energy to hire new nurses/RTs and maybe get us some CNAs, maybe even make sure we have all the supplies we need we can announce our HCAHPS scores. #icunurse #hospitalprobs</t>
  </si>
  <si>
    <t>#icunurse #npstudent #notplayingcards https://t.co/UsFGz8HhFd</t>
  </si>
  <si>
    <t>@BTS_twt Working. Saving lives. #ICUNURSE</t>
  </si>
  <si>
    <t>RT @meg_Y12: #maureenwalsh when was last time you stayed with parents of a 16yr old, who was healthy a week ago, while respirator turned of…</t>
  </si>
  <si>
    <t>RT @TriceRN86: Ironically, my next #travelnurse assignment is in WA. _xD83C__xDCCF_guess I’ll ask if the hospital provides cards or if I have to supply…</t>
  </si>
  <si>
    <t>#telemedicine #icu #criticalcare #medicalservices #medicalopinion #medical #icunurse https://t.co/QJKuNW4szO</t>
  </si>
  <si>
    <t>Yes! @ZDoggMD does it again. #maureenwalsh can eat a deck while she picks her career out of the gutter. I am lucky if I get 15 min to eat lunch.  #iamanurse #icunurse #maureenwho
https://t.co/PWuUkavcRl</t>
  </si>
  <si>
    <t>#sharesundays
Tag a RN or coworker!
.
Hit follow!  _xD83D__xDC49_@Memenursern
.
Give a like _xD83D__xDC4D__xD83C__xDFFB_ #nursingstudent #ICU #RN #nursehumor #studentnurse #nurseprobs #nursingschool #nurses #ICUnurse #nursememes #RNlife #RNs #nurse #nurselife #nursepractitioner #scrubs #scrublife https://t.co/g3Pwi6UjsW</t>
  </si>
  <si>
    <t>I’ll miss seeing you today mom. #icunurse #shesnotplayingcardsyoudumbass https://t.co/yZpNQ0434K</t>
  </si>
  <si>
    <t>#nursesfightback #icuplayingcards #icunurse #nursesplaycards #senatorwalsh #intesivecards https://t.co/m7N5WQeRFj</t>
  </si>
  <si>
    <t>@SimpleMind8605 We need to have her shadow a nurse for one shift #maureenwalsh #icunurse</t>
  </si>
  <si>
    <t>@kl2195 The craziest part about this is she had a heart attack in January. So not only is she ignorant but also ungrateful #maureenwalsh #icunurse #nursesrock</t>
  </si>
  <si>
    <t>RT @KindleCousins: @kl2195 The craziest part about this is she had a heart attack in January. So not only is she ignorant but also ungratef…</t>
  </si>
  <si>
    <t>My patient said in the army they taught him your blood pressure should be 100 + your age. He's 72, so a bp of 185 is pretty close to normal. Guess what he's in for. 
Hint: starts with an 's' ends with a 'troke'. 
#ICU #icunurse #travelnurse</t>
  </si>
  <si>
    <t>#maureenwalsh when was last time you stayed with parents of a 16yr old, who was healthy a week ago, while respirator turned off? Did you comfort them, explain how to claim his body and take him to morgue? #nursesplayingcards #icunurse
Great poker game here. #nursesdontplaycards https://t.co/ITsK2tGylJ</t>
  </si>
  <si>
    <t>หน้าอย่างอึน อึนเหมือนบรรยากาศตอนนี้เลย #ICUNURSE https://t.co/AbMVLw60R9</t>
  </si>
  <si>
    <t>6 shifts til our cruise - not that I’m counting _xD83D__xDE02_ #nurseproblems #icunurse #needsomeannualleave</t>
  </si>
  <si>
    <t>✨The pure excitement I have for buying my first new stethoscope as an RN is unreal. ✨
#ICUnurse @3MLittmann https://t.co/HcF6lMqw4J</t>
  </si>
  <si>
    <t>People have suggested it, so I am now gonna do it.  Check out my new Youtube channel!!!    #murse #nursinglife #malenurse #canadiannurse #icunurse #ernurse #toronto #nurse #RN #youtube 
https://t.co/8EEH6ASbch</t>
  </si>
  <si>
    <t>A lady at work told me she had never seen any nurses IV lines so neat. It was such a nice compliment and a big reminder of how OCD I truly am. #ICUNurse</t>
  </si>
  <si>
    <t>@mooskar @DocAroundThClok My gut reaction was, WHO IS TAKING CARE OF THE ANIMALS?!?
#ICUnurse _xD83D__xDCAF__xD83D__xDCAF__xD83D__xDCAF_</t>
  </si>
  <si>
    <t>I’ve been an RN for 4yrs &amp;amp; can count on one hand the number of times I’ve taken an uninterrupted break, so I promise you, I’m not sitting around playing cards _xD83E__xDD2C_#SenatorMaureenWalsh #icunurse #nursesdontplaycards</t>
  </si>
  <si>
    <t>Ironically, my next #travelnurse assignment is in WA. _xD83C__xDCCF_guess I’ll ask if the hospital provides cards or if I have to supply my own _xD83D__xDC81__xD83C__xDFFB_‍♀️ #nursesplayingcards #icunurse</t>
  </si>
  <si>
    <t>Contract signed for assignment 2: Spokane, WA_xD83D__xDC83__xD83C__xDFFB_ 6 more weeks in AZ, I can’t believe it! #TravelNurse #icunurse</t>
  </si>
  <si>
    <t>https://www.instagram.com/p/Bwc7eudgdrP/?utm_source=ig_twitter_share&amp;igshid=v9wkm60ay4nx</t>
  </si>
  <si>
    <t>https://www.instagram.com/justbettersystem/p/BwfTjp2nx2h/?utm_source=ig_twitter_share&amp;igshid=132qyc4cxg04x</t>
  </si>
  <si>
    <t>https://www.youtube.com/watch?v=-ZJ3rwhcgvE&amp;feature=youtu.be</t>
  </si>
  <si>
    <t>https://www.instagram.com/p/BwiG99tArz41kcV6zDr94M39X-UEJm-mkFEuck0/?utm_source=ig_twitter_share&amp;igshid=c39qf24mq6q3</t>
  </si>
  <si>
    <t>https://www.youtube.com/channel/UCz-CucHY2gDk9Jjp97_JtqQ</t>
  </si>
  <si>
    <t>instagram.com</t>
  </si>
  <si>
    <t>youtube.com</t>
  </si>
  <si>
    <t>travelnurse icunurse</t>
  </si>
  <si>
    <t>criticalcare icunurse</t>
  </si>
  <si>
    <t>nurselife icunurse longweekendwhat</t>
  </si>
  <si>
    <t>icunurse hospitalprobs</t>
  </si>
  <si>
    <t>icunurse npstudent notplayingcards</t>
  </si>
  <si>
    <t>icunurse</t>
  </si>
  <si>
    <t>maureenwalsh</t>
  </si>
  <si>
    <t>travelnurse</t>
  </si>
  <si>
    <t>telemedicine icu criticalcare medicalservices medicalopinion medical icunurse</t>
  </si>
  <si>
    <t>maureenwalsh iamanurse icunurse maureenwho</t>
  </si>
  <si>
    <t>sharesundays nursingstudent icu rn nursehumor studentnurse nurseprobs nursingschool nurses icunurse nursememes rnlife rns nurse nurselife nursepractitioner scrubs scrublife</t>
  </si>
  <si>
    <t>icunurse shesnotplayingcardsyoudumbass</t>
  </si>
  <si>
    <t>nursesfightback icuplayingcards icunurse nursesplaycards senatorwalsh intesivecards</t>
  </si>
  <si>
    <t>maureenwalsh icunurse</t>
  </si>
  <si>
    <t>maureenwalsh icunurse nursesrock</t>
  </si>
  <si>
    <t>icu icunurse travelnurse</t>
  </si>
  <si>
    <t>maureenwalsh nursesplayingcards icunurse nursesdontplaycards</t>
  </si>
  <si>
    <t>nurseproblems icunurse needsomeannualleave</t>
  </si>
  <si>
    <t>murse nursinglife malenurse canadiannurse icunurse ernurse toronto nurse rn youtube</t>
  </si>
  <si>
    <t>senatormaureenwalsh icunurse nursesdontplaycards</t>
  </si>
  <si>
    <t>travelnurse nursesplayingcards icunurse</t>
  </si>
  <si>
    <t>https://pbs.twimg.com/media/D4r1LtLU4AABE5D.jpg</t>
  </si>
  <si>
    <t>https://pbs.twimg.com/media/D4sKNPiXsAE0a8D.jpg</t>
  </si>
  <si>
    <t>https://pbs.twimg.com/media/D4nLW3UXoAE2ZTu.jpg</t>
  </si>
  <si>
    <t>https://pbs.twimg.com/media/D4w-nkIWkAAbuYe.jpg</t>
  </si>
  <si>
    <t>https://pbs.twimg.com/ext_tw_video_thumb/1120832227884060673/pu/img/UkJWdcw_LmEZNYR0.jpg</t>
  </si>
  <si>
    <t>http://pbs.twimg.com/profile_images/1115325522953764865/dnurMgl1_normal.jpg</t>
  </si>
  <si>
    <t>http://pbs.twimg.com/profile_images/695290292728119298/enLB7TJL_normal.jpg</t>
  </si>
  <si>
    <t>http://pbs.twimg.com/profile_images/1034426272900886529/rvUqkF0p_normal.jpg</t>
  </si>
  <si>
    <t>http://pbs.twimg.com/profile_images/1058545709513768962/d2d1pXT-_normal.jpg</t>
  </si>
  <si>
    <t>http://pbs.twimg.com/profile_images/772860862944124930/sbjOEqCt_normal.jpg</t>
  </si>
  <si>
    <t>http://pbs.twimg.com/profile_images/1118685110201737217/3YdBLtWV_normal.jpg</t>
  </si>
  <si>
    <t>http://pbs.twimg.com/profile_images/1105701477715243009/Uf4uDPNJ_normal.jpg</t>
  </si>
  <si>
    <t>http://pbs.twimg.com/profile_images/1080801147122798598/qSfNasjY_normal.jpg</t>
  </si>
  <si>
    <t>http://pbs.twimg.com/profile_images/442835147608440832/c9wgMfrF_normal.jpeg</t>
  </si>
  <si>
    <t>http://pbs.twimg.com/profile_images/817541042081857537/AtAXus8S_normal.jpg</t>
  </si>
  <si>
    <t>http://pbs.twimg.com/profile_images/833791726628327424/GiiQArOn_normal.jpg</t>
  </si>
  <si>
    <t>http://pbs.twimg.com/profile_images/1117065687078326274/WUjmq6u9_normal.png</t>
  </si>
  <si>
    <t>http://pbs.twimg.com/profile_images/1096254951934832640/8uqsT6Zw_normal.jpg</t>
  </si>
  <si>
    <t>http://pbs.twimg.com/profile_images/959912965095895040/2f1jiQMs_normal.jpg</t>
  </si>
  <si>
    <t>http://pbs.twimg.com/profile_images/1114266309590753280/uzXBK6iS_normal.jpg</t>
  </si>
  <si>
    <t>http://pbs.twimg.com/profile_images/1120095451552854017/iNDru7SG_normal.jpg</t>
  </si>
  <si>
    <t>http://pbs.twimg.com/profile_images/1103235156545097728/UXbBPwuy_normal.png</t>
  </si>
  <si>
    <t>http://pbs.twimg.com/profile_images/820758443229319170/P4CsoBfi_normal.jpg</t>
  </si>
  <si>
    <t>http://pbs.twimg.com/profile_images/1092220064860909568/IJao7TXA_normal.jpg</t>
  </si>
  <si>
    <t>http://pbs.twimg.com/profile_images/1114928974369628160/RMfIoavT_normal.jpg</t>
  </si>
  <si>
    <t>http://pbs.twimg.com/profile_images/1107067706560249856/aI2Rq1kf_normal.jpg</t>
  </si>
  <si>
    <t>http://pbs.twimg.com/profile_images/1064408342397825026/d7QASJpo_normal.jpg</t>
  </si>
  <si>
    <t>http://pbs.twimg.com/profile_images/1088486955556524032/cKMnOpzE_normal.jpg</t>
  </si>
  <si>
    <t>http://pbs.twimg.com/profile_images/1103071637426061312/7kbSghGA_normal.jpg</t>
  </si>
  <si>
    <t>http://pbs.twimg.com/profile_images/1112748890753810437/BEJ4GOUV_normal.jpg</t>
  </si>
  <si>
    <t>http://pbs.twimg.com/profile_images/1118514240040652800/uTC7NZXq_normal.jpg</t>
  </si>
  <si>
    <t>http://pbs.twimg.com/profile_images/997118898104233984/xnvijiaf_normal.jpg</t>
  </si>
  <si>
    <t>http://pbs.twimg.com/profile_images/843582470075404288/7y9f5NyE_normal.jpg</t>
  </si>
  <si>
    <t>http://pbs.twimg.com/profile_images/1064615845362585600/Kow9USF2_normal.jpg</t>
  </si>
  <si>
    <t>http://pbs.twimg.com/profile_images/1074379861014274048/X3Tt5gYj_normal.jpg</t>
  </si>
  <si>
    <t>http://pbs.twimg.com/profile_images/966230835090276352/px3veHL7_normal.jpg</t>
  </si>
  <si>
    <t>http://pbs.twimg.com/profile_images/1001096794309349376/y7nAgsFK_normal.jpg</t>
  </si>
  <si>
    <t>http://pbs.twimg.com/profile_images/1087389776481636352/LXZNsxQ8_normal.jpg</t>
  </si>
  <si>
    <t>http://pbs.twimg.com/profile_images/990725074687848448/b-yx1RCX_normal.jpg</t>
  </si>
  <si>
    <t>http://pbs.twimg.com/profile_images/1078291283301597184/yKS09HKi_normal.jpg</t>
  </si>
  <si>
    <t>http://pbs.twimg.com/profile_images/1096377297920241664/TnqbPT7F_normal.jpg</t>
  </si>
  <si>
    <t>http://pbs.twimg.com/profile_images/1066421023166341120/cM7CyakZ_normal.jpg</t>
  </si>
  <si>
    <t>http://abs.twimg.com/sticky/default_profile_images/default_profile_normal.png</t>
  </si>
  <si>
    <t>http://pbs.twimg.com/profile_images/1036572342099562496/pYT2Yqzl_normal.jpg</t>
  </si>
  <si>
    <t>http://pbs.twimg.com/profile_images/937156233802399744/2qm1h_QZ_normal.jpg</t>
  </si>
  <si>
    <t>http://pbs.twimg.com/profile_images/1021749694794530817/ysdTtM2L_normal.jpg</t>
  </si>
  <si>
    <t>http://pbs.twimg.com/profile_images/1021238087538520067/HSTJR3gr_normal.jpg</t>
  </si>
  <si>
    <t>http://pbs.twimg.com/profile_images/1117643057304932352/jBQn_B-d_normal.png</t>
  </si>
  <si>
    <t>http://pbs.twimg.com/profile_images/433374668964126720/obZUe9dG_normal.jpeg</t>
  </si>
  <si>
    <t>http://pbs.twimg.com/profile_images/859894773569781762/Y2nSOwP2_normal.jpg</t>
  </si>
  <si>
    <t>http://pbs.twimg.com/profile_images/668510519565807616/B-Se3lUr_normal.png</t>
  </si>
  <si>
    <t>http://pbs.twimg.com/profile_images/1119649526854430720/3Wq5Z5Y4_normal.jpg</t>
  </si>
  <si>
    <t>http://pbs.twimg.com/profile_images/985901886011129856/PgTdN9zh_normal.jpg</t>
  </si>
  <si>
    <t>http://pbs.twimg.com/profile_images/1109852651657838592/BjRvSQk1_normal.jpg</t>
  </si>
  <si>
    <t>http://pbs.twimg.com/profile_images/660207199243735040/iAAHJSg6_normal.jpg</t>
  </si>
  <si>
    <t>http://pbs.twimg.com/profile_images/1104840748766294018/OQKdELap_normal.jpg</t>
  </si>
  <si>
    <t>http://pbs.twimg.com/profile_images/679496861607182336/xS1Q2Iwp_normal.jpg</t>
  </si>
  <si>
    <t>http://pbs.twimg.com/profile_images/1013246564821848064/mQvTiHAv_normal.jpg</t>
  </si>
  <si>
    <t>http://pbs.twimg.com/profile_images/844013574406066176/8TmOzWdj_normal.jpg</t>
  </si>
  <si>
    <t>http://pbs.twimg.com/profile_images/735154025939734528/VOC6XqDk_normal.jpg</t>
  </si>
  <si>
    <t>https://twitter.com/#!/deee_voon/status/1118966764338057216</t>
  </si>
  <si>
    <t>https://twitter.com/#!/anaamestoy/status/1118978574994665473</t>
  </si>
  <si>
    <t>https://twitter.com/#!/iammaggimae/status/1119150827929661442</t>
  </si>
  <si>
    <t>https://twitter.com/#!/brandaay23/status/1119311890214055936</t>
  </si>
  <si>
    <t>https://twitter.com/#!/suzanneleathers/status/1119350378171002880</t>
  </si>
  <si>
    <t>https://twitter.com/#!/danni1257/status/1119478097617784832</t>
  </si>
  <si>
    <t>https://twitter.com/#!/mean_adam/status/1119650466470797312</t>
  </si>
  <si>
    <t>https://twitter.com/#!/imontoyaresists/status/1119650799238488068</t>
  </si>
  <si>
    <t>https://twitter.com/#!/roselynnkingsbu/status/1119651322855346182</t>
  </si>
  <si>
    <t>https://twitter.com/#!/dmccall001/status/1119654612930301952</t>
  </si>
  <si>
    <t>https://twitter.com/#!/petti_cash/status/1119655174681890822</t>
  </si>
  <si>
    <t>https://twitter.com/#!/knittinglinda/status/1119658910615506944</t>
  </si>
  <si>
    <t>https://twitter.com/#!/bellatrixx2020/status/1119666769998823425</t>
  </si>
  <si>
    <t>https://twitter.com/#!/heartsisters/status/1119667946467409921</t>
  </si>
  <si>
    <t>https://twitter.com/#!/joel40rnjoel/status/1119673604210331648</t>
  </si>
  <si>
    <t>https://twitter.com/#!/sky_lee_1/status/1119676841923682304</t>
  </si>
  <si>
    <t>https://twitter.com/#!/jbshealthcare/status/1119684797763411968</t>
  </si>
  <si>
    <t>https://twitter.com/#!/cracraft_teresa/status/1119686209624780801</t>
  </si>
  <si>
    <t>https://twitter.com/#!/astridtorchwood/status/1119687399855009792</t>
  </si>
  <si>
    <t>https://twitter.com/#!/dropdeadredtx/status/1119690387571052544</t>
  </si>
  <si>
    <t>https://twitter.com/#!/gene_g1960/status/1119691098413133824</t>
  </si>
  <si>
    <t>https://twitter.com/#!/donnathorson/status/1119699707805093891</t>
  </si>
  <si>
    <t>https://twitter.com/#!/romanticskeptc/status/1119704174608961536</t>
  </si>
  <si>
    <t>https://twitter.com/#!/theswprincess/status/1119704965038190592</t>
  </si>
  <si>
    <t>https://twitter.com/#!/mattwmom/status/1119707973662773248</t>
  </si>
  <si>
    <t>https://twitter.com/#!/jersey_craig/status/1119708660404559872</t>
  </si>
  <si>
    <t>https://twitter.com/#!/landseernewfie/status/1119711315579158528</t>
  </si>
  <si>
    <t>https://twitter.com/#!/ryanjohncke/status/1119711860796919809</t>
  </si>
  <si>
    <t>https://twitter.com/#!/bonnieinchgo/status/1119716611060051970</t>
  </si>
  <si>
    <t>https://twitter.com/#!/warlickleslie/status/1119726877818720257</t>
  </si>
  <si>
    <t>https://twitter.com/#!/lbkasey/status/1119728903596191754</t>
  </si>
  <si>
    <t>https://twitter.com/#!/cynthiakiker/status/1119730636002979840</t>
  </si>
  <si>
    <t>https://twitter.com/#!/captain_x_gogo/status/1119740534640316416</t>
  </si>
  <si>
    <t>https://twitter.com/#!/shazjoyce42/status/1119762573098979328</t>
  </si>
  <si>
    <t>https://twitter.com/#!/artistspo/status/1119764209859006465</t>
  </si>
  <si>
    <t>https://twitter.com/#!/drbashir2018/status/1119781203018645511</t>
  </si>
  <si>
    <t>https://twitter.com/#!/polished_nurse/status/1119786803639222272</t>
  </si>
  <si>
    <t>https://twitter.com/#!/marilyndurbin2/status/1119793341816823810</t>
  </si>
  <si>
    <t>https://twitter.com/#!/kentuckygrandma/status/1119814853210857472</t>
  </si>
  <si>
    <t>https://twitter.com/#!/sstuart2016/status/1119818281861271552</t>
  </si>
  <si>
    <t>https://twitter.com/#!/gigiperezrn/status/1119946256778973184</t>
  </si>
  <si>
    <t>https://twitter.com/#!/sick_decent_rn/status/1119977042785603585</t>
  </si>
  <si>
    <t>https://twitter.com/#!/publiusbenedict/status/1119978239865184257</t>
  </si>
  <si>
    <t>https://twitter.com/#!/aflorida2019/status/1119996202169380864</t>
  </si>
  <si>
    <t>https://twitter.com/#!/nicstylist2love/status/1120000160375951361</t>
  </si>
  <si>
    <t>https://twitter.com/#!/beccalynnm/status/1120079328916779014</t>
  </si>
  <si>
    <t>https://twitter.com/#!/klirakelly/status/1120086273983746048</t>
  </si>
  <si>
    <t>https://twitter.com/#!/kindlecousins/status/1119598500277301250</t>
  </si>
  <si>
    <t>https://twitter.com/#!/kindlecousins/status/1120117446642421760</t>
  </si>
  <si>
    <t>https://twitter.com/#!/kimdangis/status/1120122678529220609</t>
  </si>
  <si>
    <t>https://twitter.com/#!/hardlywarckens/status/1120189174273970176</t>
  </si>
  <si>
    <t>https://twitter.com/#!/unconquerable/status/1120321960385368065</t>
  </si>
  <si>
    <t>https://twitter.com/#!/meg_y12/status/1119649578242969600</t>
  </si>
  <si>
    <t>https://twitter.com/#!/mollyjones99/status/1120327232055066624</t>
  </si>
  <si>
    <t>https://twitter.com/#!/imnortherr/status/1120339269556396032</t>
  </si>
  <si>
    <t>https://twitter.com/#!/hannahcbaker84/status/1120800580937580545</t>
  </si>
  <si>
    <t>https://twitter.com/#!/ktrob18/status/1120832424966086657</t>
  </si>
  <si>
    <t>https://twitter.com/#!/medsoulbrother/status/1120961194087444480</t>
  </si>
  <si>
    <t>https://twitter.com/#!/kimberlylaurenb/status/1121723958372466688</t>
  </si>
  <si>
    <t>https://twitter.com/#!/lizumberfield/status/1121787444939108352</t>
  </si>
  <si>
    <t>https://twitter.com/#!/tricern86/status/1119509833684672512</t>
  </si>
  <si>
    <t>https://twitter.com/#!/tricern86/status/1119513037415702528</t>
  </si>
  <si>
    <t>https://twitter.com/#!/tricern86/status/1121956176910884864</t>
  </si>
  <si>
    <t>1118966764338057216</t>
  </si>
  <si>
    <t>1118978574994665473</t>
  </si>
  <si>
    <t>1119150827929661442</t>
  </si>
  <si>
    <t>1119311890214055936</t>
  </si>
  <si>
    <t>1119350378171002880</t>
  </si>
  <si>
    <t>1119478097617784832</t>
  </si>
  <si>
    <t>1119650466470797312</t>
  </si>
  <si>
    <t>1119650799238488068</t>
  </si>
  <si>
    <t>1119651322855346182</t>
  </si>
  <si>
    <t>1119654612930301952</t>
  </si>
  <si>
    <t>1119655174681890822</t>
  </si>
  <si>
    <t>1119658910615506944</t>
  </si>
  <si>
    <t>1119666769998823425</t>
  </si>
  <si>
    <t>1119667946467409921</t>
  </si>
  <si>
    <t>1119673604210331648</t>
  </si>
  <si>
    <t>1119676841923682304</t>
  </si>
  <si>
    <t>1119684797763411968</t>
  </si>
  <si>
    <t>1119686209624780801</t>
  </si>
  <si>
    <t>1119687399855009792</t>
  </si>
  <si>
    <t>1119690387571052544</t>
  </si>
  <si>
    <t>1119691098413133824</t>
  </si>
  <si>
    <t>1119699707805093891</t>
  </si>
  <si>
    <t>1119704174608961536</t>
  </si>
  <si>
    <t>1119704965038190592</t>
  </si>
  <si>
    <t>1119707973662773248</t>
  </si>
  <si>
    <t>1119708660404559872</t>
  </si>
  <si>
    <t>1119711315579158528</t>
  </si>
  <si>
    <t>1119711860796919809</t>
  </si>
  <si>
    <t>1119716611060051970</t>
  </si>
  <si>
    <t>1119726877818720257</t>
  </si>
  <si>
    <t>1119728903596191754</t>
  </si>
  <si>
    <t>1119730636002979840</t>
  </si>
  <si>
    <t>1119740534640316416</t>
  </si>
  <si>
    <t>1119762573098979328</t>
  </si>
  <si>
    <t>1119764209859006465</t>
  </si>
  <si>
    <t>1119781203018645511</t>
  </si>
  <si>
    <t>1119786803639222272</t>
  </si>
  <si>
    <t>1119793341816823810</t>
  </si>
  <si>
    <t>1119814853210857472</t>
  </si>
  <si>
    <t>1119818281861271552</t>
  </si>
  <si>
    <t>1119946256778973184</t>
  </si>
  <si>
    <t>1119977042785603585</t>
  </si>
  <si>
    <t>1119978239865184257</t>
  </si>
  <si>
    <t>1119996202169380864</t>
  </si>
  <si>
    <t>1120000160375951361</t>
  </si>
  <si>
    <t>1120079328916779014</t>
  </si>
  <si>
    <t>1120086273983746048</t>
  </si>
  <si>
    <t>1119598500277301250</t>
  </si>
  <si>
    <t>1120117446642421760</t>
  </si>
  <si>
    <t>1120122678529220609</t>
  </si>
  <si>
    <t>1120189174273970176</t>
  </si>
  <si>
    <t>1120321960385368065</t>
  </si>
  <si>
    <t>1119649578242969600</t>
  </si>
  <si>
    <t>1120327232055066624</t>
  </si>
  <si>
    <t>1120339269556396032</t>
  </si>
  <si>
    <t>1120800580937580545</t>
  </si>
  <si>
    <t>1120832424966086657</t>
  </si>
  <si>
    <t>1120961194087444480</t>
  </si>
  <si>
    <t>1121723958372466688</t>
  </si>
  <si>
    <t>1121787444939108352</t>
  </si>
  <si>
    <t>1119509833684672512</t>
  </si>
  <si>
    <t>1119513037415702528</t>
  </si>
  <si>
    <t>1121956176910884864</t>
  </si>
  <si>
    <t>1119477640082018304</t>
  </si>
  <si>
    <t>1119434607160627202</t>
  </si>
  <si>
    <t>1119565778012000257</t>
  </si>
  <si>
    <t>1121329334118039552</t>
  </si>
  <si>
    <t/>
  </si>
  <si>
    <t>335141638</t>
  </si>
  <si>
    <t>74350431</t>
  </si>
  <si>
    <t>2161153882</t>
  </si>
  <si>
    <t>117947144</t>
  </si>
  <si>
    <t>en</t>
  </si>
  <si>
    <t>pt</t>
  </si>
  <si>
    <t>und</t>
  </si>
  <si>
    <t>th</t>
  </si>
  <si>
    <t>Twitter for iPhone</t>
  </si>
  <si>
    <t>Twitter for Android</t>
  </si>
  <si>
    <t>Instagram</t>
  </si>
  <si>
    <t>Twitter for iPad</t>
  </si>
  <si>
    <t>Twitter Web Client</t>
  </si>
  <si>
    <t>Twitter Web App</t>
  </si>
  <si>
    <t>-106.8434266,32.2383612 
-106.63145,32.2383612 
-106.63145,32.446238 
-106.8434266,32.446238</t>
  </si>
  <si>
    <t>-82.681852,35.421216 
-82.452163,35.421216 
-82.452163,35.656929 
-82.681852,35.656929</t>
  </si>
  <si>
    <t>-114.818269,31.3322463 
-109.0451527,31.3322463 
-109.0451527,37.004261 
-114.818269,37.004261</t>
  </si>
  <si>
    <t>100.1817878,16.7321344 
100.2305504,16.7321344 
100.2305504,16.7739276 
100.1817878,16.7739276</t>
  </si>
  <si>
    <t>-98.778559,29.141956 
-98.302744,29.141956 
-98.302744,29.693046 
-98.778559,29.693046</t>
  </si>
  <si>
    <t>United States</t>
  </si>
  <si>
    <t>Thailand</t>
  </si>
  <si>
    <t>US</t>
  </si>
  <si>
    <t>TH</t>
  </si>
  <si>
    <t>Las Cruces, NM</t>
  </si>
  <si>
    <t>Asheville, NC</t>
  </si>
  <si>
    <t>Arizona, USA</t>
  </si>
  <si>
    <t>Tha Pho, Thailand</t>
  </si>
  <si>
    <t>San Antonio, TX</t>
  </si>
  <si>
    <t>f515486276aa6192</t>
  </si>
  <si>
    <t>00836cb90515ddd1</t>
  </si>
  <si>
    <t>a612c69b44b2e5da</t>
  </si>
  <si>
    <t>010e1dd67505069d</t>
  </si>
  <si>
    <t>3df4f427b5a60fea</t>
  </si>
  <si>
    <t>Las Cruces</t>
  </si>
  <si>
    <t>Asheville</t>
  </si>
  <si>
    <t>Arizona</t>
  </si>
  <si>
    <t>Tha Pho</t>
  </si>
  <si>
    <t>San Antonio</t>
  </si>
  <si>
    <t>city</t>
  </si>
  <si>
    <t>admin</t>
  </si>
  <si>
    <t>https://api.twitter.com/1.1/geo/id/f515486276aa6192.json</t>
  </si>
  <si>
    <t>https://api.twitter.com/1.1/geo/id/00836cb90515ddd1.json</t>
  </si>
  <si>
    <t>https://api.twitter.com/1.1/geo/id/a612c69b44b2e5da.json</t>
  </si>
  <si>
    <t>https://api.twitter.com/1.1/geo/id/010e1dd67505069d.json</t>
  </si>
  <si>
    <t>https://api.twitter.com/1.1/geo/id/3df4f427b5a60fea.json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</si>
  <si>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</si>
  <si>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</si>
  <si>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</si>
  <si>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</si>
  <si>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</si>
  <si>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</si>
  <si>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</si>
  <si>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</si>
  <si>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</si>
  <si>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</si>
  <si>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</si>
  <si>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</si>
  <si>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</si>
  <si>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</si>
  <si>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</si>
  <si>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</si>
  <si>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</si>
  <si>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</si>
  <si>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</si>
  <si>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</si>
  <si>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</si>
  <si>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Dev</t>
  </si>
  <si>
    <t>Ana Paula Amestoy</t>
  </si>
  <si>
    <t>Magz Santos</t>
  </si>
  <si>
    <t>Brandi Michelle</t>
  </si>
  <si>
    <t>Suzanne Leathers</t>
  </si>
  <si>
    <t>Danni - eye smiles and plump lips are adorable</t>
  </si>
  <si>
    <t>방탄소년단</t>
  </si>
  <si>
    <t>Citizen Resister _xD83D__xDD4A_</t>
  </si>
  <si>
    <t>Li◼◼◼◼(Redacted)</t>
  </si>
  <si>
    <t>Inigo Montoya Resists _xD83C__xDF0A_ _xD83C__xDDFA__xD83C__xDDF8_ _xD83C__xDF08_ ❄️</t>
  </si>
  <si>
    <t>Roselynn Kingsbury</t>
  </si>
  <si>
    <t>Don McCall</t>
  </si>
  <si>
    <t>Petti Cash</t>
  </si>
  <si>
    <t>Linda t▪️▪️▪️p▪️▪️guil▪️▪️</t>
  </si>
  <si>
    <t>Bellatrixx2020⚡️#ReleaseTheReport⚡️✝️_xD83C__xDDFA__xD83C__xDDF8_♌️</t>
  </si>
  <si>
    <t>Carolyn Thomas</t>
  </si>
  <si>
    <t>Tiffany</t>
  </si>
  <si>
    <t>JOELMAN_xD83C__xDDFA__xD83C__xDDF8_DEPLORABLE NEWS</t>
  </si>
  <si>
    <t>Skyleigh[⬛️⬛️⬛️] #GlovesOff #DemandTransparency_xD83D__xDCE2_</t>
  </si>
  <si>
    <t>Just Better System</t>
  </si>
  <si>
    <t>Semi-pro Snarkist</t>
  </si>
  <si>
    <t>Astrid Thornback</t>
  </si>
  <si>
    <t>Suzanne</t>
  </si>
  <si>
    <t>Gene Glass</t>
  </si>
  <si>
    <t>Donna</t>
  </si>
  <si>
    <t>Idris ~ Tea for coup ☕</t>
  </si>
  <si>
    <t>Leia</t>
  </si>
  <si>
    <t>Monica Ruis Morton</t>
  </si>
  <si>
    <t>Jersey Craig #EqualityAct _xD83C__xDFF3_️‍_xD83C__xDF08_</t>
  </si>
  <si>
    <t>Kenya _xD83C__xDF0A__xD83C__xDF0A__xD83C__xDF0A_#BlueWave2020</t>
  </si>
  <si>
    <t>Ryan Johncke _xD83C__xDF0A_ _xD83C__xDDFA__xD83C__xDDF8_ ❤️ _xD83C__xDDE9__xD83C__xDDF0_ _xD83C__xDF0A_</t>
  </si>
  <si>
    <t>Bonnie        _xD83D__xDCCE__xD83C__xDF08__xD83C__xDF0A_</t>
  </si>
  <si>
    <t>Leslie Warlick</t>
  </si>
  <si>
    <t>Vivian Kasey #GlovesOff</t>
  </si>
  <si>
    <t>cynthia kiker</t>
  </si>
  <si>
    <t>Captain X Gogo</t>
  </si>
  <si>
    <t>shaz joyce</t>
  </si>
  <si>
    <t>Dianna BeTheChange</t>
  </si>
  <si>
    <t>Dr. Ba[ .-. . -.. .- -.-. - . -..]</t>
  </si>
  <si>
    <t>Emily</t>
  </si>
  <si>
    <t>Dr. Zubin Damania</t>
  </si>
  <si>
    <t>Marilyn Durbin</t>
  </si>
  <si>
    <t>Sharon Thompson</t>
  </si>
  <si>
    <t>Stuart⭐️_xD83C__xDDFA__xD83C__xDDF8_⭐️</t>
  </si>
  <si>
    <t>Gina Perez</t>
  </si>
  <si>
    <t>@memenursern</t>
  </si>
  <si>
    <t>Publius XXI</t>
  </si>
  <si>
    <t>AinFlorida2019</t>
  </si>
  <si>
    <t>Nicole Murray</t>
  </si>
  <si>
    <t>Kelly</t>
  </si>
  <si>
    <t>Kindle Cousins</t>
  </si>
  <si>
    <t>Jonathan Shearer</t>
  </si>
  <si>
    <t>Kristy</t>
  </si>
  <si>
    <t>My3Js</t>
  </si>
  <si>
    <t>The Hardly Warckens</t>
  </si>
  <si>
    <t>_xD83D__xDDFD_TrueAmerica</t>
  </si>
  <si>
    <t>Molly Jones</t>
  </si>
  <si>
    <t>NRTH</t>
  </si>
  <si>
    <t>Hannah Baker</t>
  </si>
  <si>
    <t>Katie Robison</t>
  </si>
  <si>
    <t>LittmannStethoscopes</t>
  </si>
  <si>
    <t>Dwight Danilo B _xD83C__xDDEF__xD83C__xDDF2__xD83C__xDDE8__xD83C__xDDE6__xD83D__xDC89_</t>
  </si>
  <si>
    <t>Kimberly Lauren</t>
  </si>
  <si>
    <t>Elizabeth Umberfield</t>
  </si>
  <si>
    <t>Doc Around the Clock</t>
  </si>
  <si>
    <t>michelle sandy</t>
  </si>
  <si>
    <t>• Steel City • RN BSN CCRN •</t>
  </si>
  <si>
    <t>Enfermeira, emergencista, mãe do Pepe e filha do mundo! Não guarde mágoas, guarde dinheiro para viajar! ✈️❤️</t>
  </si>
  <si>
    <t>When reality bites... It stings.
Nurse. Dreamer. Binge eater.</t>
  </si>
  <si>
    <t>ICU RN, BSN _xD83D__xDC89_</t>
  </si>
  <si>
    <t>Nurse, NP student, crossfit, animal rescuer</t>
  </si>
  <si>
    <t>CCRN. Mom to cats, dogs, and humans. Be a good human. music enthusiast. be the best version of yourself. BTS is my guilty pleasure. OT7 but Jimin can marry me.</t>
  </si>
  <si>
    <t>Hi! We are BTS!!</t>
  </si>
  <si>
    <t>Civil resistance advocate • Former refugee • INFP • Deist / Agnostic • #GeeksResist • Death to Fascism • Freedom #ForThePeople</t>
  </si>
  <si>
    <t>Healthcare and political advocate. Proud card carrying member of the Deep State.  Nazis are bad!
#MyBodyMyChoice #FurBabiesResist #NoRA #WeArePatriots</t>
  </si>
  <si>
    <t>Husband, Father, Grandfather, and member of #GeeksResist
Blocked by @DLoesch and @RealJamesWoods</t>
  </si>
  <si>
    <t>Independent thinker, family nurse practitioner, pastor at a United Methodist Native American church. Advocates separation of church and state, hate.</t>
  </si>
  <si>
    <t>Election 2016 I am so angry. Refuse to admit I'm over 69. Scathingly brilliant._xD83D__xDE15_I believe in goodness.Equality for ALL.
Funky wifi~tweets don't 'send'sometimes</t>
  </si>
  <si>
    <t>I knit so I do not kill people. _xD83D__xDEAB_NRA #Resist #TransAlly #LGBTvoices. If you have FBR in your bio or participate in FBR parties I won’t follow you. She/her/hers</t>
  </si>
  <si>
    <t>Christian, Mum, Granny, #Spoonie. CA ex-pat &amp; wanton carpetbagger meddling in other states’ politics. Fan account.</t>
  </si>
  <si>
    <t>Author of "A Woman's Guide to Living With Heart Disease" @JHUPress ♥ Mayo Clinic-trained advocate/knowledge translator/heart attack survivor/Baba/ukulele novice</t>
  </si>
  <si>
    <t>RN, CCRN. Travel RN. healthy living, wanderlust, books, dog mom, tattoos. Cherish this life.</t>
  </si>
  <si>
    <t>#JESUS
❤ ALL Y'ALL 
I follow #MAGA &amp; #KAG_xD83C__xDDFA__xD83C__xDDF8_
#AmericaFirst
#1A #2A #PROLIFE #LEO
#BUILDTHEWALL
#PardonFlynn
#Remember911
RN</t>
  </si>
  <si>
    <t>USARMY Vet-RA/Fibro Fighter_xD83D__xDC99_Let’s restore democracy!_xD83D__xDEAB_DM! #GeeksResist #VOV #VeteransAgainstTrump #GlovesOff #TeamPelosi #wtp2020 #TimesUp #OccupyDC_xD83D__xDDFD__xD83C__xDDFA__xD83C__xDDF8_</t>
  </si>
  <si>
    <t>JBS is a group of highly qualified physicians, IT professionals and management experts who provide an evidence-based remote second #opinion.</t>
  </si>
  <si>
    <t>Humanist, realistic egalitarian, conflicted liberal, political junkie,mad cook, sports fan, history buff, frustrated designer, member of a very creative clan.</t>
  </si>
  <si>
    <t>people are dangerous don't trust them</t>
  </si>
  <si>
    <t>I work in professional theatre and yes, I have seen Hamilton. I read. I #resist. I  won't back down. Mom, dog mom. Always waiting for a mad man in a blue box.</t>
  </si>
  <si>
    <t>#StayAngry #VoteBlueNoMatterWho  #BlueWave2018 #UniteBlue  #atheist  I block #MAGA and anybody selling anyting.</t>
  </si>
  <si>
    <t>Just a Midwest farmer's daughter who stumbled onto Twitter. USMC vet #TrumpPenceAndTheWholeFuckingLotOfYouResign #TheResistance #TakeAKnee #BeButter</t>
  </si>
  <si>
    <t>Humanoid host of the TARDIS matrix &amp; Friends with the 3 nicest Dems on Twitter @RoryCenturion1  Ik spreek een beetje Nederlands.  _xD83C__xDDF3__xD83C__xDDF1_</t>
  </si>
  <si>
    <t>Latina, Democrat, rescue dog mom, Rebel Scum. Star Wars &amp; sci fi fan. Cursed by auto correct.</t>
  </si>
  <si>
    <t>Retired~Wife~Mom~Grandma~PitBullMom~G-Ma to pitbull/1cat/1snake/2bunnies~Disabled US Navy Veteran_xD83C__xDDFA__xD83C__xDDF8_ ✝️_xD83C__xDF0A_ #Resist ~ _xD83C__xDF08_ally~ NO DMs/happily married_xD83D__xDC98_~ Impeach!!</t>
  </si>
  <si>
    <t>I’m one of those Gay, Liberal, Feminist, Environmentalist East-Coast Elitist Democrats. he/him/his #BlockedByTrump, LGBTvoices Founder_xD83C__xDFF3_️‍_xD83C__xDF08_ opinions are my own</t>
  </si>
  <si>
    <t>Newfie #Resistance Mascot_xD83D__xDC3E_Clinical Shrinker of Heads☯️LGBTQ_xD83C__xDF08_DACA☔️BLM☮️NoBanNoWall_xD83D__xDDFD_Environment_xD83D__xDC0B__xD83D__xDEAE_Trump_xD83D__xDEAE_ #BlueWave2020_xD83C__xDF0A_#TwistedResisters _xD83C__xDF2A_</t>
  </si>
  <si>
    <t>Pediatrician and well behaved mild-mannered anarchist. Every child comes with the message that God has not abandoned mankind. #Resist.#TheResistance.#NeverTrump</t>
  </si>
  <si>
    <t>Loudmouth liberal~Agnostic~Medicare4ALL~Marriage Equality~Pro Choice~Feminazi~Nolite te bastardes carborundorum #Resistance #FBR #8645   ❌or Qanon = INSTABLOCK</t>
  </si>
  <si>
    <t>Veteran #resistance Democrat Proud southerner #vetsresistsquadron I  retweet  a lot</t>
  </si>
  <si>
    <t>Retired. B.S. in Environmental Health Science, writer, love nature, animals &amp; the earth. No porn. No BernieBros. I block MAGAs  #RESISTtRump #Democrat _xD83C__xDDFA__xD83C__xDDF8__xD83C__xDFF3_️‍_xD83C__xDF08__xD83D__xDE3A_</t>
  </si>
  <si>
    <t>Buy The Ticket; Take The Ride. #BetoForTexas #MJHegar 
#IBelieveDrFord.</t>
  </si>
  <si>
    <t>_xD83C__xDDE8__xD83C__xDDE6__xD83C__xDDFA__xD83C__xDDF8_#IAmAnImmigrant. Granny &amp; Retired Nurse. #Resist. “Whatever you can do or dream you can, begin it. Boldness has genius, power and magic in it.”</t>
  </si>
  <si>
    <t>Small acts of resistance when done by many people are the seeds of solidarity. Deja Foxx #Demswork4USA #SigmaStrong #BoF _xD83C__xDF08_Ally.
#HandMarkedPaperBallots</t>
  </si>
  <si>
    <t>[Redacted] #IAmAFictionalCharacter #IAmNotAlexanderSiddigISwear</t>
  </si>
  <si>
    <t>[ICU RN] w/a polish obsession. _xD83D__xDC69_‍⚕️_xD83D__xDC85_
I bleed _xD83C__xDF4A_ #VFL
mommy to 2 _xD83D__xDC66__xD83D__xDC67_
married _xD83D__xDC6B_♥04.18.2016
#YLEO #loverofoils
P1 Family {NurseMommy}</t>
  </si>
  <si>
    <t>Hospitalist and Host of Incident Report. Making Medicine Great Again.</t>
  </si>
  <si>
    <t>Compassion</t>
  </si>
  <si>
    <t>I have lived with chronic pain since 1987.  Everyone should have access to healthcare. I remember the days before #ACA we can't go back. #Blue2020 #Resist</t>
  </si>
  <si>
    <t>Love USA❤️_xD83C__xDDFA__xD83C__xDDF8__xD83D__xDC99_God Bless _xD83E__xDD85_Best POTUS Ever! TRUMP_xD83D__xDC4D__xD83C__xDFFD_Love Jesus-_xD83D__xDD4A_ProLife Prayers Wife&amp;Mother ⚖️Justice-Wall-LockUp BO/HC/JP.-ThankYou AdmRogers-Q-WWG1WGA</t>
  </si>
  <si>
    <t>_xD83D__xDC69_‍⚕️ _xD83D__xDC68_‍⚕️_xD83C__xDFE5_➡️ Nurses and Healthcare Providers _xD83D__xDE02__xD83E__xDD23__xD83E__xDD14_ ➡️ Humor, memes and occasional education pearls  previously known as Sick_Decent_RN</t>
  </si>
  <si>
    <t>#TheResistance #Ω #BOF #∑ https://t.co/ebslvihlSP</t>
  </si>
  <si>
    <t>trump &amp; his corrupt enablers are malignant traitors, they have to be removed from our government ASAP! #RESIST #VoteBlue2020</t>
  </si>
  <si>
    <t>Hairstylist, mother of 2, outgoing, fun, witty, smart, sports lover, family 1st, wine lover, animal lover. I love to live life to the fullest, life is too short</t>
  </si>
  <si>
    <t>We are cousins who read and blog about it. #blackgirlsreadromancetoo</t>
  </si>
  <si>
    <t>Father, nurse, best friend, gamer, all around smart-ass :)</t>
  </si>
  <si>
    <t>Travel Nurse | Airline Wife | Minimalist | Financial Freedomist | Blogger | Working little, spending less, travelling more</t>
  </si>
  <si>
    <t>Unafraid Voter with a Conscience &amp; PLENTY of Evidence. ⚖_xD83C__xDF0E_☮
#VotingRights #HumanRights Σ #VXP #PAResists #PRU #FBR #Resistance #ImpeachTrump #ImNotComplicit</t>
  </si>
  <si>
    <t>All I want is the truth.Not so much like an old hippie,just an old flower child.#peaceandlove</t>
  </si>
  <si>
    <t>Every moment is my passtion, keep it in my zone |August 1995</t>
  </si>
  <si>
    <t>Senior Sister in Cardiothoracic Critical Care, Wife to Mike, Mummy to my angel Bethany _xD83D__xDC7C__xD83C__xDFFB_ &amp; my rainbow Kieran _xD83C__xDF08_</t>
  </si>
  <si>
    <t>UMHB Alumni  •||•  SATX •||•  BSN, RN •||• ICU Nurse</t>
  </si>
  <si>
    <t>The official account of 3M™ Littmann® Stethoscopes, a leader in auscultation technology. You’ve earned the right to wear the best, now join the conversation!</t>
  </si>
  <si>
    <t>An ER and ICU nurse, author, poet, blogger, album reviewer/Interviewer &amp; self proclaimed music fanatic. 
Instagram: medsoulbrother</t>
  </si>
  <si>
    <t>@RWJF @FNSprogram Scholar. @UMichNursing PhD Student. #ICUNurse. Interested in semantic iteroperability to facilitate responsible biospecimen and data sharing.</t>
  </si>
  <si>
    <t>A Pediatric Emergency Medicine physician, dad, and amateur comedian walk into a bar. He is alone.</t>
  </si>
  <si>
    <t>Learning more and more about how much there still is to learn in this crazy life</t>
  </si>
  <si>
    <t>Petrópolis, Porto Alegre</t>
  </si>
  <si>
    <t>London, UK. Pangasinan, PH.</t>
  </si>
  <si>
    <t>New Mexico</t>
  </si>
  <si>
    <t>Savannah, GA</t>
  </si>
  <si>
    <t>Sioux Falls, SD USA</t>
  </si>
  <si>
    <t>Massachusetts, USA</t>
  </si>
  <si>
    <t>Sick bay #GeeksResist</t>
  </si>
  <si>
    <t>GeeksResist HQ</t>
  </si>
  <si>
    <t>Syracuse, NY</t>
  </si>
  <si>
    <t>Holley, NY</t>
  </si>
  <si>
    <t>Florida, USA</t>
  </si>
  <si>
    <t>USA</t>
  </si>
  <si>
    <t>CA expat living in London, UK</t>
  </si>
  <si>
    <t>Victoria, BC  Canada</t>
  </si>
  <si>
    <t>610- PA</t>
  </si>
  <si>
    <t>Alabama, USA</t>
  </si>
  <si>
    <t>GeeksResist HQ-TX</t>
  </si>
  <si>
    <t>Gurgaon, India</t>
  </si>
  <si>
    <t>Kansas City, MO</t>
  </si>
  <si>
    <t>Houston</t>
  </si>
  <si>
    <t>California, USA</t>
  </si>
  <si>
    <t>All of Time &amp; Space</t>
  </si>
  <si>
    <t>Maryland, USA</t>
  </si>
  <si>
    <t xml:space="preserve">Border@the #SanAntonioWall </t>
  </si>
  <si>
    <t>Already Great America, NJ</t>
  </si>
  <si>
    <t>Looking for lost Democracy</t>
  </si>
  <si>
    <t>Out there</t>
  </si>
  <si>
    <t>rising fawn ga</t>
  </si>
  <si>
    <t>Austin, TX</t>
  </si>
  <si>
    <t>United States Pa05</t>
  </si>
  <si>
    <t>Deep Space 9</t>
  </si>
  <si>
    <t>North Carolina</t>
  </si>
  <si>
    <t>In The Building Elvis Left</t>
  </si>
  <si>
    <t>My Town, Kentucky</t>
  </si>
  <si>
    <t>Idaho, USA</t>
  </si>
  <si>
    <t>Fort Lauderdale, FL</t>
  </si>
  <si>
    <t>Drexel Hill, PA</t>
  </si>
  <si>
    <t>Spring, TX</t>
  </si>
  <si>
    <t>Oklahoma</t>
  </si>
  <si>
    <t>Tucson, AZ</t>
  </si>
  <si>
    <t>I think, therefore I #Resist</t>
  </si>
  <si>
    <t>Sometimesimontopoftheworld</t>
  </si>
  <si>
    <t>อ.เมืองพิษณุโลก, จ.พิษณุโลก</t>
  </si>
  <si>
    <t>St. Paul, MN, USA</t>
  </si>
  <si>
    <t>Toronto, Ontario</t>
  </si>
  <si>
    <t>Richmond, MI</t>
  </si>
  <si>
    <t>Farmington Hills, MI</t>
  </si>
  <si>
    <t xml:space="preserve">Melbourne Australia </t>
  </si>
  <si>
    <t>https://t.co/hdCaYd0UFl</t>
  </si>
  <si>
    <t>https://t.co/PY4h3ZTuqN</t>
  </si>
  <si>
    <t>https://t.co/BP579N8Xkk</t>
  </si>
  <si>
    <t>https://t.co/OyDjD1c8Ii</t>
  </si>
  <si>
    <t>https://t.co/00jCTZYGHd</t>
  </si>
  <si>
    <t>https://t.co/A3pdtfue78</t>
  </si>
  <si>
    <t>https://t.co/WLaL7Wjjiq</t>
  </si>
  <si>
    <t>https://t.co/in8vW08a8w</t>
  </si>
  <si>
    <t>https://t.co/gGuD81CQcX</t>
  </si>
  <si>
    <t>https://t.co/REdB88OXLI</t>
  </si>
  <si>
    <t>https://t.co/8wqXlcISt6</t>
  </si>
  <si>
    <t>https://t.co/dWrTohHnoJ</t>
  </si>
  <si>
    <t>https://t.co/IGzfP1wjaF</t>
  </si>
  <si>
    <t>https://t.co/3YzZqItDwV</t>
  </si>
  <si>
    <t>https://t.co/Fqs0dPNeeR</t>
  </si>
  <si>
    <t>https://t.co/3DqeFecZJX</t>
  </si>
  <si>
    <t>https://t.co/v5hNnecy0Z</t>
  </si>
  <si>
    <t>https://t.co/knlG0yOmqv</t>
  </si>
  <si>
    <t>https://t.co/bjrLkTOflJ</t>
  </si>
  <si>
    <t>https://t.co/TrCjoVn9rh</t>
  </si>
  <si>
    <t>https://pbs.twimg.com/profile_banners/286455005/1554749302</t>
  </si>
  <si>
    <t>https://pbs.twimg.com/profile_banners/3292685493/1454605210</t>
  </si>
  <si>
    <t>https://pbs.twimg.com/profile_banners/142208795/1538540437</t>
  </si>
  <si>
    <t>https://pbs.twimg.com/profile_banners/299767574/1469402377</t>
  </si>
  <si>
    <t>https://pbs.twimg.com/profile_banners/772859296522575872/1514438712</t>
  </si>
  <si>
    <t>https://pbs.twimg.com/profile_banners/89638147/1554254010</t>
  </si>
  <si>
    <t>https://pbs.twimg.com/profile_banners/335141638/1554217394</t>
  </si>
  <si>
    <t>https://pbs.twimg.com/profile_banners/2564128819/1555958484</t>
  </si>
  <si>
    <t>https://pbs.twimg.com/profile_banners/775034466536452097/1550189384</t>
  </si>
  <si>
    <t>https://pbs.twimg.com/profile_banners/2383871725/1546517718</t>
  </si>
  <si>
    <t>https://pbs.twimg.com/profile_banners/38049495/1529243311</t>
  </si>
  <si>
    <t>https://pbs.twimg.com/profile_banners/838525493368483841/1555857489</t>
  </si>
  <si>
    <t>https://pbs.twimg.com/profile_banners/41013626/1553955503</t>
  </si>
  <si>
    <t>https://pbs.twimg.com/profile_banners/726455185/1453924764</t>
  </si>
  <si>
    <t>https://pbs.twimg.com/profile_banners/607751643/1518118127</t>
  </si>
  <si>
    <t>https://pbs.twimg.com/profile_banners/3003886063/1555969368</t>
  </si>
  <si>
    <t>https://pbs.twimg.com/profile_banners/910329538005000192/1551866709</t>
  </si>
  <si>
    <t>https://pbs.twimg.com/profile_banners/810889655285583872/1487554834</t>
  </si>
  <si>
    <t>https://pbs.twimg.com/profile_banners/3247046804/1521273590</t>
  </si>
  <si>
    <t>https://pbs.twimg.com/profile_banners/109135492/1554654667</t>
  </si>
  <si>
    <t>https://pbs.twimg.com/profile_banners/237485961/1552780714</t>
  </si>
  <si>
    <t>https://pbs.twimg.com/profile_banners/497200393/1555827492</t>
  </si>
  <si>
    <t>https://pbs.twimg.com/profile_banners/1403261666/1538329526</t>
  </si>
  <si>
    <t>https://pbs.twimg.com/profile_banners/815708250217840640/1555604388</t>
  </si>
  <si>
    <t>https://pbs.twimg.com/profile_banners/21261414/1546774752</t>
  </si>
  <si>
    <t>https://pbs.twimg.com/profile_banners/22075159/1555413948</t>
  </si>
  <si>
    <t>https://pbs.twimg.com/profile_banners/823287122631102464/1526502707</t>
  </si>
  <si>
    <t>https://pbs.twimg.com/profile_banners/843434629994635265/1503791292</t>
  </si>
  <si>
    <t>https://pbs.twimg.com/profile_banners/110014280/1553097868</t>
  </si>
  <si>
    <t>https://pbs.twimg.com/profile_banners/915063600288555008/1519007439</t>
  </si>
  <si>
    <t>https://pbs.twimg.com/profile_banners/862486130/1519104916</t>
  </si>
  <si>
    <t>https://pbs.twimg.com/profile_banners/829696567472947200/1530495710</t>
  </si>
  <si>
    <t>https://pbs.twimg.com/profile_banners/816274068034961408/1525042240</t>
  </si>
  <si>
    <t>https://pbs.twimg.com/profile_banners/859992452022882304/1547631967</t>
  </si>
  <si>
    <t>https://pbs.twimg.com/profile_banners/845795943479959552/1550231693</t>
  </si>
  <si>
    <t>https://pbs.twimg.com/profile_banners/2262233888/1388028296</t>
  </si>
  <si>
    <t>https://pbs.twimg.com/profile_banners/14430086/1526731778</t>
  </si>
  <si>
    <t>https://pbs.twimg.com/profile_banners/872049236560556035/1549646904</t>
  </si>
  <si>
    <t>https://pbs.twimg.com/profile_banners/798145390096723968/1553756524</t>
  </si>
  <si>
    <t>https://pbs.twimg.com/profile_banners/30861321/1386486853</t>
  </si>
  <si>
    <t>https://pbs.twimg.com/profile_banners/1054227034182868992/1551332713</t>
  </si>
  <si>
    <t>https://pbs.twimg.com/profile_banners/808048613486039040/1481489495</t>
  </si>
  <si>
    <t>https://pbs.twimg.com/profile_banners/1112239824147230720/1555816118</t>
  </si>
  <si>
    <t>https://pbs.twimg.com/profile_banners/962768406360543233/1518377409</t>
  </si>
  <si>
    <t>https://pbs.twimg.com/profile_banners/15973804/1429304119</t>
  </si>
  <si>
    <t>https://pbs.twimg.com/profile_banners/4057888191/1448220254</t>
  </si>
  <si>
    <t>https://pbs.twimg.com/profile_banners/74350431/1379155887</t>
  </si>
  <si>
    <t>https://pbs.twimg.com/profile_banners/2161153882/1555775388</t>
  </si>
  <si>
    <t>https://pbs.twimg.com/profile_banners/997113153438830599/1526576225</t>
  </si>
  <si>
    <t>https://pbs.twimg.com/profile_banners/2869968431/1529698058</t>
  </si>
  <si>
    <t>https://pbs.twimg.com/profile_banners/776363741499756544/1547534641</t>
  </si>
  <si>
    <t>https://pbs.twimg.com/profile_banners/4622899512/1527930323</t>
  </si>
  <si>
    <t>https://pbs.twimg.com/profile_banners/390030823/1555960713</t>
  </si>
  <si>
    <t>https://pbs.twimg.com/profile_banners/2440891058/1556078350</t>
  </si>
  <si>
    <t>https://pbs.twimg.com/profile_banners/260215257/1542748195</t>
  </si>
  <si>
    <t>https://pbs.twimg.com/profile_banners/27753442/1355695038</t>
  </si>
  <si>
    <t>https://pbs.twimg.com/profile_banners/593184291/1551336455</t>
  </si>
  <si>
    <t>https://pbs.twimg.com/profile_banners/988170200972312576/1524437749</t>
  </si>
  <si>
    <t>ko</t>
  </si>
  <si>
    <t>da</t>
  </si>
  <si>
    <t>http://abs.twimg.com/images/themes/theme10/bg.gif</t>
  </si>
  <si>
    <t>http://abs.twimg.com/images/themes/theme1/bg.png</t>
  </si>
  <si>
    <t>http://abs.twimg.com/images/themes/theme3/bg.gif</t>
  </si>
  <si>
    <t>http://abs.twimg.com/images/themes/theme19/bg.gif</t>
  </si>
  <si>
    <t>http://abs.twimg.com/images/themes/theme14/bg.gif</t>
  </si>
  <si>
    <t>http://abs.twimg.com/images/themes/theme8/bg.gif</t>
  </si>
  <si>
    <t>http://abs.twimg.com/images/themes/theme5/bg.gif</t>
  </si>
  <si>
    <t>http://abs.twimg.com/images/themes/theme4/bg.gif</t>
  </si>
  <si>
    <t>http://abs.twimg.com/images/themes/theme13/bg.gif</t>
  </si>
  <si>
    <t>http://abs.twimg.com/images/themes/theme15/bg.png</t>
  </si>
  <si>
    <t>http://pbs.twimg.com/profile_images/1113094540863262720/u2uJJEfM_normal.jpg</t>
  </si>
  <si>
    <t>http://pbs.twimg.com/profile_images/1096199849781981186/IB_2RHVm_normal.jpg</t>
  </si>
  <si>
    <t>http://pbs.twimg.com/profile_images/997945380196134912/8jb-9PMJ_normal.jpg</t>
  </si>
  <si>
    <t>http://pbs.twimg.com/profile_images/1100995313769209856/x2boWOFR_normal.jpg</t>
  </si>
  <si>
    <t>http://pbs.twimg.com/profile_images/1112359536508223489/M9FuNeAV_normal.jpg</t>
  </si>
  <si>
    <t>http://pbs.twimg.com/profile_images/597702467522953217/vHjyyFQT_normal.jpg</t>
  </si>
  <si>
    <t>http://pbs.twimg.com/profile_images/1119629241518313474/oYxHMbEO_normal.jpg</t>
  </si>
  <si>
    <t>http://pbs.twimg.com/profile_images/1120996450706452480/dxs8yce5_normal.jpg</t>
  </si>
  <si>
    <t>http://pbs.twimg.com/profile_images/1084144321840975872/xSMIfBqW_normal.jpg</t>
  </si>
  <si>
    <t>http://pbs.twimg.com/profile_images/982000791677419520/k-g40n3r_normal.jpg</t>
  </si>
  <si>
    <t>http://pbs.twimg.com/profile_images/988259668483952640/B9USIx1H_normal.jpg</t>
  </si>
  <si>
    <t>http://pbs.twimg.com/profile_images/812877433128951809/a5CWTSxl_normal.jpg</t>
  </si>
  <si>
    <t>Open Twitter Page for This Person</t>
  </si>
  <si>
    <t>https://twitter.com/deee_voon</t>
  </si>
  <si>
    <t>https://twitter.com/anaamestoy</t>
  </si>
  <si>
    <t>https://twitter.com/iammaggimae</t>
  </si>
  <si>
    <t>https://twitter.com/brandaay23</t>
  </si>
  <si>
    <t>https://twitter.com/suzanneleathers</t>
  </si>
  <si>
    <t>https://twitter.com/danni1257</t>
  </si>
  <si>
    <t>https://twitter.com/bts_twt</t>
  </si>
  <si>
    <t>https://twitter.com/mean_adam</t>
  </si>
  <si>
    <t>https://twitter.com/meg_y12</t>
  </si>
  <si>
    <t>https://twitter.com/imontoyaresists</t>
  </si>
  <si>
    <t>https://twitter.com/roselynnkingsbu</t>
  </si>
  <si>
    <t>https://twitter.com/dmccall001</t>
  </si>
  <si>
    <t>https://twitter.com/petti_cash</t>
  </si>
  <si>
    <t>https://twitter.com/knittinglinda</t>
  </si>
  <si>
    <t>https://twitter.com/bellatrixx2020</t>
  </si>
  <si>
    <t>https://twitter.com/heartsisters</t>
  </si>
  <si>
    <t>https://twitter.com/tricern86</t>
  </si>
  <si>
    <t>https://twitter.com/joel40rnjoel</t>
  </si>
  <si>
    <t>https://twitter.com/sky_lee_1</t>
  </si>
  <si>
    <t>https://twitter.com/jbshealthcare</t>
  </si>
  <si>
    <t>https://twitter.com/cracraft_teresa</t>
  </si>
  <si>
    <t>https://twitter.com/astridtorchwood</t>
  </si>
  <si>
    <t>https://twitter.com/dropdeadredtx</t>
  </si>
  <si>
    <t>https://twitter.com/gene_g1960</t>
  </si>
  <si>
    <t>https://twitter.com/donnathorson</t>
  </si>
  <si>
    <t>https://twitter.com/romanticskeptc</t>
  </si>
  <si>
    <t>https://twitter.com/theswprincess</t>
  </si>
  <si>
    <t>https://twitter.com/mattwmom</t>
  </si>
  <si>
    <t>https://twitter.com/jersey_craig</t>
  </si>
  <si>
    <t>https://twitter.com/landseernewfie</t>
  </si>
  <si>
    <t>https://twitter.com/ryanjohncke</t>
  </si>
  <si>
    <t>https://twitter.com/bonnieinchgo</t>
  </si>
  <si>
    <t>https://twitter.com/warlickleslie</t>
  </si>
  <si>
    <t>https://twitter.com/lbkasey</t>
  </si>
  <si>
    <t>https://twitter.com/cynthiakiker</t>
  </si>
  <si>
    <t>https://twitter.com/captain_x_gogo</t>
  </si>
  <si>
    <t>https://twitter.com/shazjoyce42</t>
  </si>
  <si>
    <t>https://twitter.com/artistspo</t>
  </si>
  <si>
    <t>https://twitter.com/drbashir2018</t>
  </si>
  <si>
    <t>https://twitter.com/polished_nurse</t>
  </si>
  <si>
    <t>https://twitter.com/zdoggmd</t>
  </si>
  <si>
    <t>https://twitter.com/marilyndurbin2</t>
  </si>
  <si>
    <t>https://twitter.com/kentuckygrandma</t>
  </si>
  <si>
    <t>https://twitter.com/sstuart2016</t>
  </si>
  <si>
    <t>https://twitter.com/gigiperezrn</t>
  </si>
  <si>
    <t>https://twitter.com/sick_decent_rn</t>
  </si>
  <si>
    <t>https://twitter.com/publiusbenedict</t>
  </si>
  <si>
    <t>https://twitter.com/aflorida2019</t>
  </si>
  <si>
    <t>https://twitter.com/nicstylist2love</t>
  </si>
  <si>
    <t>https://twitter.com/beccalynnm</t>
  </si>
  <si>
    <t>https://twitter.com/klirakelly</t>
  </si>
  <si>
    <t>https://twitter.com/kindlecousins</t>
  </si>
  <si>
    <t>https://twitter.com/simplemind8605</t>
  </si>
  <si>
    <t>https://twitter.com/kl2195</t>
  </si>
  <si>
    <t>https://twitter.com/kimdangis</t>
  </si>
  <si>
    <t>https://twitter.com/hardlywarckens</t>
  </si>
  <si>
    <t>https://twitter.com/unconquerable</t>
  </si>
  <si>
    <t>https://twitter.com/mollyjones99</t>
  </si>
  <si>
    <t>https://twitter.com/imnortherr</t>
  </si>
  <si>
    <t>https://twitter.com/hannahcbaker84</t>
  </si>
  <si>
    <t>https://twitter.com/ktrob18</t>
  </si>
  <si>
    <t>https://twitter.com/3mlittmann</t>
  </si>
  <si>
    <t>https://twitter.com/medsoulbrother</t>
  </si>
  <si>
    <t>https://twitter.com/kimberlylaurenb</t>
  </si>
  <si>
    <t>https://twitter.com/lizumberfield</t>
  </si>
  <si>
    <t>https://twitter.com/docaroundthclok</t>
  </si>
  <si>
    <t>https://twitter.com/mooskar</t>
  </si>
  <si>
    <t>deee_voon
Finally got an interview and offer
for a travel nurse position in
San Diego and I could cry I’m so
happy _xD83D__xDE2D_ #travelnurse #icunurse</t>
  </si>
  <si>
    <t>anaamestoy
Tem dias que parece que Deus usa
pessoas aleatorias pra te dizer
baixinho “tu estás no caminho certo”
♥️_xD83C__xDFE5_ #criticalcare #icunurse</t>
  </si>
  <si>
    <t>iammaggimae
Long Easter weekend starts today
here in London. My plans? Go to
work, coz I am. _xD83D__xDE02__xD83D__xDE02__xD83D__xDE02_ #nurselife
#icunurse #longweekendwhat</t>
  </si>
  <si>
    <t>brandaay23
My job keeps announcing all these
awesome new things they are doing
and I’m like if we used all this
energy to hire new nurses/RTs and
maybe get us some CNAs, maybe even
make sure we have all the supplies
we need we can announce our HCAHPS
scores. #icunurse #hospitalprobs</t>
  </si>
  <si>
    <t>suzanneleathers
#icunurse #npstudent #notplayingcards
https://t.co/UsFGz8HhFd</t>
  </si>
  <si>
    <t>danni1257
@BTS_twt Working. Saving lives.
#ICUNURSE</t>
  </si>
  <si>
    <t xml:space="preserve">bts_twt
</t>
  </si>
  <si>
    <t>mean_adam
RT @meg_Y12: #maureenwalsh when
was last time you stayed with parents
of a 16yr old, who was healthy
a week ago, while respirator turned
of…</t>
  </si>
  <si>
    <t>meg_y12
#maureenwalsh when was last time
you stayed with parents of a 16yr
old, who was healthy a week ago,
while respirator turned off? Did
you comfort them, explain how to
claim his body and take him to
morgue? #nursesplayingcards #icunurse
Great poker game here. #nursesdontplaycards
https://t.co/ITsK2tGylJ</t>
  </si>
  <si>
    <t>imontoyaresists
RT @meg_Y12: #maureenwalsh when
was last time you stayed with parents
of a 16yr old, who was healthy
a week ago, while respirator turned
of…</t>
  </si>
  <si>
    <t>roselynnkingsbu
RT @meg_Y12: #maureenwalsh when
was last time you stayed with parents
of a 16yr old, who was healthy
a week ago, while respirator turned
of…</t>
  </si>
  <si>
    <t>dmccall001
RT @meg_Y12: #maureenwalsh when
was last time you stayed with parents
of a 16yr old, who was healthy
a week ago, while respirator turned
of…</t>
  </si>
  <si>
    <t>petti_cash
RT @meg_Y12: #maureenwalsh when
was last time you stayed with parents
of a 16yr old, who was healthy
a week ago, while respirator turned
of…</t>
  </si>
  <si>
    <t>knittinglinda
RT @meg_Y12: #maureenwalsh when
was last time you stayed with parents
of a 16yr old, who was healthy
a week ago, while respirator turned
of…</t>
  </si>
  <si>
    <t>bellatrixx2020
RT @meg_Y12: #maureenwalsh when
was last time you stayed with parents
of a 16yr old, who was healthy
a week ago, while respirator turned
of…</t>
  </si>
  <si>
    <t>heartsisters
RT @TriceRN86: Ironically, my next
#travelnurse assignment is in WA.
_xD83C__xDCCF_guess I’ll ask if the hospital
provides cards or if I have to
supply…</t>
  </si>
  <si>
    <t>tricern86
Contract signed for assignment
2: Spokane, WA_xD83D__xDC83__xD83C__xDFFB_ 6 more weeks
in AZ, I can’t believe it! #TravelNurse
#icunurse</t>
  </si>
  <si>
    <t>joel40rnjoel
RT @TriceRN86: Ironically, my next
#travelnurse assignment is in WA.
_xD83C__xDCCF_guess I’ll ask if the hospital
provides cards or if I have to
supply…</t>
  </si>
  <si>
    <t>sky_lee_1
RT @meg_Y12: #maureenwalsh when
was last time you stayed with parents
of a 16yr old, who was healthy
a week ago, while respirator turned
of…</t>
  </si>
  <si>
    <t>jbshealthcare
#telemedicine #icu #criticalcare
#medicalservices #medicalopinion
#medical #icunurse https://t.co/QJKuNW4szO</t>
  </si>
  <si>
    <t>cracraft_teresa
RT @meg_Y12: #maureenwalsh when
was last time you stayed with parents
of a 16yr old, who was healthy
a week ago, while respirator turned
of…</t>
  </si>
  <si>
    <t>astridtorchwood
RT @meg_Y12: #maureenwalsh when
was last time you stayed with parents
of a 16yr old, who was healthy
a week ago, while respirator turned
of…</t>
  </si>
  <si>
    <t>dropdeadredtx
RT @meg_Y12: #maureenwalsh when
was last time you stayed with parents
of a 16yr old, who was healthy
a week ago, while respirator turned
of…</t>
  </si>
  <si>
    <t>gene_g1960
RT @meg_Y12: #maureenwalsh when
was last time you stayed with parents
of a 16yr old, who was healthy
a week ago, while respirator turned
of…</t>
  </si>
  <si>
    <t>donnathorson
RT @meg_Y12: #maureenwalsh when
was last time you stayed with parents
of a 16yr old, who was healthy
a week ago, while respirator turned
of…</t>
  </si>
  <si>
    <t>romanticskeptc
RT @meg_Y12: #maureenwalsh when
was last time you stayed with parents
of a 16yr old, who was healthy
a week ago, while respirator turned
of…</t>
  </si>
  <si>
    <t>theswprincess
RT @meg_Y12: #maureenwalsh when
was last time you stayed with parents
of a 16yr old, who was healthy
a week ago, while respirator turned
of…</t>
  </si>
  <si>
    <t>mattwmom
RT @meg_Y12: #maureenwalsh when
was last time you stayed with parents
of a 16yr old, who was healthy
a week ago, while respirator turned
of…</t>
  </si>
  <si>
    <t>jersey_craig
RT @meg_Y12: #maureenwalsh when
was last time you stayed with parents
of a 16yr old, who was healthy
a week ago, while respirator turned
of…</t>
  </si>
  <si>
    <t>landseernewfie
RT @meg_Y12: #maureenwalsh when
was last time you stayed with parents
of a 16yr old, who was healthy
a week ago, while respirator turned
of…</t>
  </si>
  <si>
    <t>ryanjohncke
RT @meg_Y12: #maureenwalsh when
was last time you stayed with parents
of a 16yr old, who was healthy
a week ago, while respirator turned
of…</t>
  </si>
  <si>
    <t>bonnieinchgo
RT @meg_Y12: #maureenwalsh when
was last time you stayed with parents
of a 16yr old, who was healthy
a week ago, while respirator turned
of…</t>
  </si>
  <si>
    <t>warlickleslie
RT @meg_Y12: #maureenwalsh when
was last time you stayed with parents
of a 16yr old, who was healthy
a week ago, while respirator turned
of…</t>
  </si>
  <si>
    <t>lbkasey
RT @meg_Y12: #maureenwalsh when
was last time you stayed with parents
of a 16yr old, who was healthy
a week ago, while respirator turned
of…</t>
  </si>
  <si>
    <t>cynthiakiker
RT @meg_Y12: #maureenwalsh when
was last time you stayed with parents
of a 16yr old, who was healthy
a week ago, while respirator turned
of…</t>
  </si>
  <si>
    <t>captain_x_gogo
RT @meg_Y12: #maureenwalsh when
was last time you stayed with parents
of a 16yr old, who was healthy
a week ago, while respirator turned
of…</t>
  </si>
  <si>
    <t>shazjoyce42
RT @meg_Y12: #maureenwalsh when
was last time you stayed with parents
of a 16yr old, who was healthy
a week ago, while respirator turned
of…</t>
  </si>
  <si>
    <t>artistspo
RT @meg_Y12: #maureenwalsh when
was last time you stayed with parents
of a 16yr old, who was healthy
a week ago, while respirator turned
of…</t>
  </si>
  <si>
    <t>drbashir2018
RT @meg_Y12: #maureenwalsh when
was last time you stayed with parents
of a 16yr old, who was healthy
a week ago, while respirator turned
of…</t>
  </si>
  <si>
    <t>polished_nurse
Yes! @ZDoggMD does it again. #maureenwalsh
can eat a deck while she picks
her career out of the gutter. I
am lucky if I get 15 min to eat
lunch. #iamanurse #icunurse #maureenwho
https://t.co/PWuUkavcRl</t>
  </si>
  <si>
    <t xml:space="preserve">zdoggmd
</t>
  </si>
  <si>
    <t>marilyndurbin2
RT @TriceRN86: Ironically, my next
#travelnurse assignment is in WA.
_xD83C__xDCCF_guess I’ll ask if the hospital
provides cards or if I have to
supply…</t>
  </si>
  <si>
    <t>kentuckygrandma
RT @meg_Y12: #maureenwalsh when
was last time you stayed with parents
of a 16yr old, who was healthy
a week ago, while respirator turned
of…</t>
  </si>
  <si>
    <t>sstuart2016
RT @TriceRN86: Ironically, my next
#travelnurse assignment is in WA.
_xD83C__xDCCF_guess I’ll ask if the hospital
provides cards or if I have to
supply…</t>
  </si>
  <si>
    <t>gigiperezrn
RT @TriceRN86: Ironically, my next
#travelnurse assignment is in WA.
_xD83C__xDCCF_guess I’ll ask if the hospital
provides cards or if I have to
supply…</t>
  </si>
  <si>
    <t>sick_decent_rn
#sharesundays Tag a RN or coworker!
. Hit follow! _xD83D__xDC49_@Memenursern .
Give a like _xD83D__xDC4D__xD83C__xDFFB_ #nursingstudent
#ICU #RN #nursehumor #studentnurse
#nurseprobs #nursingschool #nurses
#ICUnurse #nursememes #RNlife #RNs
#nurse #nurselife #nursepractitioner
#scrubs #scrublife https://t.co/g3Pwi6UjsW</t>
  </si>
  <si>
    <t>publiusbenedict
RT @meg_Y12: #maureenwalsh when
was last time you stayed with parents
of a 16yr old, who was healthy
a week ago, while respirator turned
of…</t>
  </si>
  <si>
    <t>aflorida2019
RT @meg_Y12: #maureenwalsh when
was last time you stayed with parents
of a 16yr old, who was healthy
a week ago, while respirator turned
of…</t>
  </si>
  <si>
    <t>nicstylist2love
I’ll miss seeing you today mom.
#icunurse #shesnotplayingcardsyoudumbass
https://t.co/yZpNQ0434K</t>
  </si>
  <si>
    <t>beccalynnm
#nursesfightback #icuplayingcards
#icunurse #nursesplaycards #senatorwalsh
#intesivecards https://t.co/m7N5WQeRFj</t>
  </si>
  <si>
    <t>klirakelly
RT @TriceRN86: Ironically, my next
#travelnurse assignment is in WA.
_xD83C__xDCCF_guess I’ll ask if the hospital
provides cards or if I have to
supply…</t>
  </si>
  <si>
    <t>kindlecousins
@kl2195 The craziest part about
this is she had a heart attack
in January. So not only is she
ignorant but also ungrateful #maureenwalsh
#icunurse #nursesrock</t>
  </si>
  <si>
    <t xml:space="preserve">simplemind8605
</t>
  </si>
  <si>
    <t xml:space="preserve">kl2195
</t>
  </si>
  <si>
    <t>kimdangis
RT @KindleCousins: @kl2195 The
craziest part about this is she
had a heart attack in January.
So not only is she ignorant but
also ungratef…</t>
  </si>
  <si>
    <t>hardlywarckens
My patient said in the army they
taught him your blood pressure
should be 100 + your age. He's
72, so a bp of 185 is pretty close
to normal. Guess what he's in for.
Hint: starts with an 's' ends with
a 'troke'. #ICU #icunurse #travelnurse</t>
  </si>
  <si>
    <t>unconquerable
RT @meg_Y12: #maureenwalsh when
was last time you stayed with parents
of a 16yr old, who was healthy
a week ago, while respirator turned
of…</t>
  </si>
  <si>
    <t>mollyjones99
RT @meg_Y12: #maureenwalsh when
was last time you stayed with parents
of a 16yr old, who was healthy
a week ago, while respirator turned
of…</t>
  </si>
  <si>
    <t>imnortherr
หน้าอย่างอึน อึนเหมือนบรรยากาศตอนนี้เลย
#ICUNURSE https://t.co/AbMVLw60R9</t>
  </si>
  <si>
    <t>hannahcbaker84
6 shifts til our cruise - not that
I’m counting _xD83D__xDE02_ #nurseproblems
#icunurse #needsomeannualleave</t>
  </si>
  <si>
    <t>ktrob18
✨The pure excitement I have for
buying my first new stethoscope
as an RN is unreal. ✨ #ICUnurse
@3MLittmann https://t.co/HcF6lMqw4J</t>
  </si>
  <si>
    <t xml:space="preserve">3mlittmann
</t>
  </si>
  <si>
    <t>medsoulbrother
People have suggested it, so I
am now gonna do it. Check out my
new Youtube channel!!! #murse #nursinglife
#malenurse #canadiannurse #icunurse
#ernurse #toronto #nurse #RN #youtube
https://t.co/8EEH6ASbch</t>
  </si>
  <si>
    <t>kimberlylaurenb
A lady at work told me she had
never seen any nurses IV lines
so neat. It was such a nice compliment
and a big reminder of how OCD I
truly am. #ICUNurse</t>
  </si>
  <si>
    <t>lizumberfield
@mooskar @DocAroundThClok My gut
reaction was, WHO IS TAKING CARE
OF THE ANIMALS?!? #ICUnurse _xD83D__xDCAF__xD83D__xDCAF__xD83D__xDCAF_</t>
  </si>
  <si>
    <t xml:space="preserve">docaroundthclok
</t>
  </si>
  <si>
    <t xml:space="preserve">mooskar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</si>
  <si>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</si>
  <si>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</si>
  <si>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</si>
  <si>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</si>
  <si>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</si>
  <si>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</si>
  <si>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</si>
  <si>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</si>
  <si>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</si>
  <si>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</si>
  <si>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</si>
  <si>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</si>
  <si>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</si>
  <si>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</si>
  <si>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</si>
  <si>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</si>
  <si>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</si>
  <si>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</si>
  <si>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</si>
  <si>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</si>
  <si>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</si>
  <si>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</si>
  <si>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</si>
  <si>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</si>
  <si>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</si>
  <si>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</si>
  <si>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</si>
  <si>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</si>
  <si>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</si>
  <si>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</si>
  <si>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</si>
  <si>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</si>
  <si>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</si>
  <si>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</si>
  <si>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</si>
  <si>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</si>
  <si>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</si>
  <si>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</si>
  <si>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</si>
  <si>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</si>
  <si>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</si>
  <si>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</si>
  <si>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</si>
  <si>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</si>
  <si>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</si>
  <si>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</si>
  <si>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</si>
  <si>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</si>
  <si>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</si>
  <si>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</si>
  <si>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</si>
  <si>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</si>
  <si>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</si>
  <si>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</si>
  <si>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</si>
  <si>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</si>
  <si>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</si>
  <si>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</si>
  <si>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</si>
  <si>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</si>
  <si>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</si>
  <si>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</si>
  <si>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</si>
  <si>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</si>
  <si>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</si>
  <si>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</si>
  <si>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</si>
  <si>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</si>
  <si>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</si>
  <si>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</si>
  <si>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</si>
  <si>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</si>
  <si>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</si>
  <si>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</si>
  <si>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</si>
  <si>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</si>
  <si>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</si>
  <si>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</si>
  <si>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</si>
  <si>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</si>
  <si>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</si>
  <si>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</si>
  <si>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</si>
  <si>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</si>
  <si>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https://www.instagram.com/p/Bwc7eudgdrP/?utm_source=ig_twitter_share&amp;igshid=v9wkm60ay4nx https://www.instagram.com/justbettersystem/p/BwfTjp2nx2h/?utm_source=ig_twitter_share&amp;igshid=132qyc4cxg04x https://www.instagram.com/p/BwiG99tArz41kcV6zDr94M39X-UEJm-mkFEuck0/?utm_source=ig_twitter_share&amp;igshid=c39qf24mq6q3 https://www.youtube.com/channel/UCz-CucHY2gDk9Jjp97_JtqQ</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</si>
  <si>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</si>
  <si>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</si>
  <si>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</si>
  <si>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</si>
  <si>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</si>
  <si>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</si>
  <si>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</si>
  <si>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</si>
  <si>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</si>
  <si>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</si>
  <si>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instagram.com youtube.com</t>
  </si>
  <si>
    <t>Top Hashtags in Tweet in Entire Graph</t>
  </si>
  <si>
    <t>icu</t>
  </si>
  <si>
    <t>nurse</t>
  </si>
  <si>
    <t>rn</t>
  </si>
  <si>
    <t>nurselife</t>
  </si>
  <si>
    <t>criticalcare</t>
  </si>
  <si>
    <t>nursesplayingcards</t>
  </si>
  <si>
    <t>nursesdontplaycards</t>
  </si>
  <si>
    <t>Top Hashtags in Tweet in G1</t>
  </si>
  <si>
    <t>Top Hashtags in Tweet in G2</t>
  </si>
  <si>
    <t>longweekendwhat</t>
  </si>
  <si>
    <t>hospitalprobs</t>
  </si>
  <si>
    <t>npstudent</t>
  </si>
  <si>
    <t>Top Hashtags in Tweet in G3</t>
  </si>
  <si>
    <t>senatormaureenwalsh</t>
  </si>
  <si>
    <t>Top Hashtags in Tweet in G4</t>
  </si>
  <si>
    <t>nursesrock</t>
  </si>
  <si>
    <t>Top Hashtags in Tweet in G5</t>
  </si>
  <si>
    <t>Top Hashtags in Tweet in G6</t>
  </si>
  <si>
    <t>Top Hashtags in Tweet in G7</t>
  </si>
  <si>
    <t>iamanurse</t>
  </si>
  <si>
    <t>maureenwho</t>
  </si>
  <si>
    <t>Top Hashtags in Tweet in G8</t>
  </si>
  <si>
    <t>Top Hashtags in Tweet</t>
  </si>
  <si>
    <t>icunurse icu travelnurse criticalcare nurselife rn nurse longweekendwhat hospitalprobs npstudent</t>
  </si>
  <si>
    <t>travelnurse icunurse senatormaureenwalsh nursesdontplaycards nursesplayingcards</t>
  </si>
  <si>
    <t>Top Words in Tweet in Entire Graph</t>
  </si>
  <si>
    <t>Words in Sentiment List#1: Positive</t>
  </si>
  <si>
    <t>Words in Sentiment List#2: Negative</t>
  </si>
  <si>
    <t>Words in Sentiment List#3: Angry/Violent</t>
  </si>
  <si>
    <t>Non-categorized Words</t>
  </si>
  <si>
    <t>Total Words</t>
  </si>
  <si>
    <t>#maureenwalsh</t>
  </si>
  <si>
    <t>last</t>
  </si>
  <si>
    <t>time</t>
  </si>
  <si>
    <t>stayed</t>
  </si>
  <si>
    <t>parents</t>
  </si>
  <si>
    <t>Top Words in Tweet in G1</t>
  </si>
  <si>
    <t>16yr</t>
  </si>
  <si>
    <t>old</t>
  </si>
  <si>
    <t>healthy</t>
  </si>
  <si>
    <t>week</t>
  </si>
  <si>
    <t>ago</t>
  </si>
  <si>
    <t>Top Words in Tweet in G2</t>
  </si>
  <si>
    <t>#icunurse</t>
  </si>
  <si>
    <t>m</t>
  </si>
  <si>
    <t>new</t>
  </si>
  <si>
    <t>#icu</t>
  </si>
  <si>
    <t>#travelnurse</t>
  </si>
  <si>
    <t>#criticalcare</t>
  </si>
  <si>
    <t>starts</t>
  </si>
  <si>
    <t>today</t>
  </si>
  <si>
    <t>work</t>
  </si>
  <si>
    <t>#nurselife</t>
  </si>
  <si>
    <t>Top Words in Tweet in G3</t>
  </si>
  <si>
    <t>assignment</t>
  </si>
  <si>
    <t>wa</t>
  </si>
  <si>
    <t>cards</t>
  </si>
  <si>
    <t>ironically</t>
  </si>
  <si>
    <t>next</t>
  </si>
  <si>
    <t>guess</t>
  </si>
  <si>
    <t>ll</t>
  </si>
  <si>
    <t>ask</t>
  </si>
  <si>
    <t>hospital</t>
  </si>
  <si>
    <t>Top Words in Tweet in G4</t>
  </si>
  <si>
    <t>craziest</t>
  </si>
  <si>
    <t>part</t>
  </si>
  <si>
    <t>heart</t>
  </si>
  <si>
    <t>attack</t>
  </si>
  <si>
    <t>january</t>
  </si>
  <si>
    <t>ignorant</t>
  </si>
  <si>
    <t>Top Words in Tweet in G5</t>
  </si>
  <si>
    <t>Top Words in Tweet in G6</t>
  </si>
  <si>
    <t>Top Words in Tweet in G7</t>
  </si>
  <si>
    <t>eat</t>
  </si>
  <si>
    <t>Top Words in Tweet in G8</t>
  </si>
  <si>
    <t>Top Words in Tweet</t>
  </si>
  <si>
    <t>#maureenwalsh last time stayed parents 16yr old healthy week ago</t>
  </si>
  <si>
    <t>#icunurse m new #icu #travelnurse #criticalcare starts today work #nurselife</t>
  </si>
  <si>
    <t>#travelnurse assignment wa cards ironically next guess ll ask hospital</t>
  </si>
  <si>
    <t>kl2195 craziest part heart attack january ignorant #maureenwalsh #icunurse</t>
  </si>
  <si>
    <t>Top Word Pairs in Tweet in Entire Graph</t>
  </si>
  <si>
    <t>#maureenwalsh,last</t>
  </si>
  <si>
    <t>last,time</t>
  </si>
  <si>
    <t>time,stayed</t>
  </si>
  <si>
    <t>stayed,parents</t>
  </si>
  <si>
    <t>parents,16yr</t>
  </si>
  <si>
    <t>16yr,old</t>
  </si>
  <si>
    <t>old,healthy</t>
  </si>
  <si>
    <t>healthy,week</t>
  </si>
  <si>
    <t>week,ago</t>
  </si>
  <si>
    <t>ago,respirator</t>
  </si>
  <si>
    <t>Top Word Pairs in Tweet in G1</t>
  </si>
  <si>
    <t>Top Word Pairs in Tweet in G2</t>
  </si>
  <si>
    <t>Top Word Pairs in Tweet in G3</t>
  </si>
  <si>
    <t>ironically,next</t>
  </si>
  <si>
    <t>next,#travelnurse</t>
  </si>
  <si>
    <t>#travelnurse,assignment</t>
  </si>
  <si>
    <t>assignment,wa</t>
  </si>
  <si>
    <t>wa,guess</t>
  </si>
  <si>
    <t>guess,ll</t>
  </si>
  <si>
    <t>ll,ask</t>
  </si>
  <si>
    <t>ask,hospital</t>
  </si>
  <si>
    <t>hospital,provides</t>
  </si>
  <si>
    <t>provides,cards</t>
  </si>
  <si>
    <t>Top Word Pairs in Tweet in G4</t>
  </si>
  <si>
    <t>kl2195,craziest</t>
  </si>
  <si>
    <t>craziest,part</t>
  </si>
  <si>
    <t>part,heart</t>
  </si>
  <si>
    <t>heart,attack</t>
  </si>
  <si>
    <t>attack,january</t>
  </si>
  <si>
    <t>january,ignorant</t>
  </si>
  <si>
    <t>#maureenwalsh,#icunurse</t>
  </si>
  <si>
    <t>Top Word Pairs in Tweet in G5</t>
  </si>
  <si>
    <t>Top Word Pairs in Tweet in G6</t>
  </si>
  <si>
    <t>Top Word Pairs in Tweet in G7</t>
  </si>
  <si>
    <t>Top Word Pairs in Tweet in G8</t>
  </si>
  <si>
    <t>Top Word Pairs in Tweet</t>
  </si>
  <si>
    <t>#maureenwalsh,last  last,time  time,stayed  stayed,parents  parents,16yr  16yr,old  old,healthy  healthy,week  week,ago  ago,respirator</t>
  </si>
  <si>
    <t>ironically,next  next,#travelnurse  #travelnurse,assignment  assignment,wa  wa,guess  guess,ll  ll,ask  ask,hospital  hospital,provides  provides,cards</t>
  </si>
  <si>
    <t>kl2195,craziest  craziest,part  part,heart  heart,attack  attack,january  january,ignorant  #maureenwalsh,#icunurse</t>
  </si>
  <si>
    <t>Top Replied-To in Entire Graph</t>
  </si>
  <si>
    <t>Top Mentioned in Entire Graph</t>
  </si>
  <si>
    <t>memenursern</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</si>
  <si>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</si>
  <si>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</si>
  <si>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</si>
  <si>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</si>
  <si>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</si>
  <si>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</si>
  <si>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</si>
  <si>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</si>
  <si>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</si>
  <si>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</si>
  <si>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</si>
  <si>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</si>
  <si>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</si>
  <si>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</si>
  <si>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</si>
  <si>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</si>
  <si>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</si>
  <si>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kl2195 simplemind8605</t>
  </si>
  <si>
    <t>Top Mentioned in Tweet</t>
  </si>
  <si>
    <t>kindlecousins kl2195</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</si>
  <si>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</si>
  <si>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</si>
  <si>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</si>
  <si>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</si>
  <si>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</si>
  <si>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</si>
  <si>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</si>
  <si>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</si>
  <si>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</si>
  <si>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</si>
  <si>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donnathorson jersey_craig petti_cash unconquerable meg_y12 artistspo bonnieinchgo theswprincess cracraft_teresa mean_adam</t>
  </si>
  <si>
    <t>medsoulbrother imnortherr deee_voon kimberlylaurenb brandaay23 iammaggimae hannahcbaker84 beccalynnm hardlywarckens suzanneleathers</t>
  </si>
  <si>
    <t>sstuart2016 heartsisters joel40rnjoel tricern86 gigiperezrn klirakelly marilyndurbin2</t>
  </si>
  <si>
    <t>kimdangis kindlecousins simplemind8605 kl2195</t>
  </si>
  <si>
    <t>docaroundthclok lizumberfield mooskar</t>
  </si>
  <si>
    <t>3mlittmann ktrob18</t>
  </si>
  <si>
    <t>zdoggmd polished_nurse</t>
  </si>
  <si>
    <t>bts_twt danni1257</t>
  </si>
  <si>
    <t>Top URLs in Tweet by Count</t>
  </si>
  <si>
    <t>Top URLs in Tweet by Salience</t>
  </si>
  <si>
    <t>Top Domains in Tweet by Count</t>
  </si>
  <si>
    <t>Top Domains in Tweet by Salience</t>
  </si>
  <si>
    <t>Top Hashtags in Tweet by Count</t>
  </si>
  <si>
    <t>icunurse travelnurse nursesplayingcards senatormaureenwalsh nursesdontplaycards</t>
  </si>
  <si>
    <t>sharesundays nursingstudent icu rn nursehumor studentnurse nurseprobs nursingschool nurses icunurse</t>
  </si>
  <si>
    <t>Top Hashtags in Tweet by Salience</t>
  </si>
  <si>
    <t>nursesplayingcards senatormaureenwalsh nursesdontplaycards travelnurse icunurse</t>
  </si>
  <si>
    <t>nursesrock maureenwalsh icunurse</t>
  </si>
  <si>
    <t>Top Words in Tweet by Count</t>
  </si>
  <si>
    <t>finally interview offer travel nurse position san diego cry m</t>
  </si>
  <si>
    <t>que tem dias parece deus usa pessoas aleatorias pra te</t>
  </si>
  <si>
    <t>long easter weekend starts today here london plans go work</t>
  </si>
  <si>
    <t>new maybe job keeps announcing awesome things doing m used</t>
  </si>
  <si>
    <t>#npstudent #notplayingcards</t>
  </si>
  <si>
    <t>bts_twt working saving lives</t>
  </si>
  <si>
    <t>meg_y12 #maureenwalsh last time stayed parents 16yr old healthy week</t>
  </si>
  <si>
    <t>tricern86 ironically next #travelnurse assignment wa guess ll ask hospital</t>
  </si>
  <si>
    <t>assignment wa #travelnurse cards ve contract signed 2 spokane 6</t>
  </si>
  <si>
    <t>#telemedicine #icu #criticalcare #medicalservices #medicalopinion #medical</t>
  </si>
  <si>
    <t>eat yes zdoggmd again #maureenwalsh deck picks career out gutter</t>
  </si>
  <si>
    <t>#sharesundays tag rn coworker hit follow memenursern give #nursingstudent #icu</t>
  </si>
  <si>
    <t>ll miss seeing today mom #shesnotplayingcardsyoudumbass</t>
  </si>
  <si>
    <t>#nursesfightback #icuplayingcards #nursesplaycards #senatorwalsh #intesivecards</t>
  </si>
  <si>
    <t>#maureenwalsh kl2195 craziest part heart attack january ignorant ungrateful #nursesrock</t>
  </si>
  <si>
    <t>kindlecousins kl2195 craziest part heart attack january ignorant ungratef</t>
  </si>
  <si>
    <t>patient army taught blood pressure 100 age 72 bp 185</t>
  </si>
  <si>
    <t>หน าอย างอ น อ นเหม อนบรรยากาศตอนน เลย</t>
  </si>
  <si>
    <t>6 shifts til cruise m counting #nurseproblems #needsomeannualleave</t>
  </si>
  <si>
    <t>pure excitement buying first new stethoscope rn unreal 3mlittmann</t>
  </si>
  <si>
    <t>people suggested now gonna check out new youtube channel #murse</t>
  </si>
  <si>
    <t>lady work told never seen nurses iv lines neat such</t>
  </si>
  <si>
    <t>mooskar docaroundthclok gut reaction taking care animals</t>
  </si>
  <si>
    <t>Top Words in Tweet by Salience</t>
  </si>
  <si>
    <t>ve contract signed 2 spokane 6 more weeks az t</t>
  </si>
  <si>
    <t>kl2195 craziest part heart attack january ignorant ungrateful #nursesrock simplemind8605</t>
  </si>
  <si>
    <t>Top Word Pairs in Tweet by Count</t>
  </si>
  <si>
    <t>finally,interview  interview,offer  offer,travel  travel,nurse  nurse,position  position,san  san,diego  diego,cry  cry,m  m,happy</t>
  </si>
  <si>
    <t>tem,dias  dias,que  que,parece  parece,que  que,deus  deus,usa  usa,pessoas  pessoas,aleatorias  aleatorias,pra  pra,te</t>
  </si>
  <si>
    <t>long,easter  easter,weekend  weekend,starts  starts,today  today,here  here,london  london,plans  plans,go  go,work  work,coz</t>
  </si>
  <si>
    <t>job,keeps  keeps,announcing  announcing,awesome  awesome,new  new,things  things,doing  doing,m  m,used  used,energy  energy,hire</t>
  </si>
  <si>
    <t>#icunurse,#npstudent  #npstudent,#notplayingcards</t>
  </si>
  <si>
    <t>bts_twt,working  working,saving  saving,lives  lives,#icunurse</t>
  </si>
  <si>
    <t>meg_y12,#maureenwalsh  #maureenwalsh,last  last,time  time,stayed  stayed,parents  parents,16yr  16yr,old  old,healthy  healthy,week  week,ago</t>
  </si>
  <si>
    <t>tricern86,ironically  ironically,next  next,#travelnurse  #travelnurse,assignment  assignment,wa  wa,guess  guess,ll  ll,ask  ask,hospital  hospital,provides</t>
  </si>
  <si>
    <t>contract,signed  signed,assignment  assignment,2  2,spokane  spokane,wa  wa,6  6,more  more,weeks  weeks,az  az,t</t>
  </si>
  <si>
    <t>#telemedicine,#icu  #icu,#criticalcare  #criticalcare,#medicalservices  #medicalservices,#medicalopinion  #medicalopinion,#medical  #medical,#icunurse</t>
  </si>
  <si>
    <t>yes,zdoggmd  zdoggmd,again  again,#maureenwalsh  #maureenwalsh,eat  eat,deck  deck,picks  picks,career  career,out  out,gutter  gutter,lucky</t>
  </si>
  <si>
    <t>#sharesundays,tag  tag,rn  rn,coworker  coworker,hit  hit,follow  follow,memenursern  memenursern,give  give,#nursingstudent  #nursingstudent,#icu  #icu,#rn</t>
  </si>
  <si>
    <t>ll,miss  miss,seeing  seeing,today  today,mom  mom,#icunurse  #icunurse,#shesnotplayingcardsyoudumbass</t>
  </si>
  <si>
    <t>#nursesfightback,#icuplayingcards  #icuplayingcards,#icunurse  #icunurse,#nursesplaycards  #nursesplaycards,#senatorwalsh  #senatorwalsh,#intesivecards</t>
  </si>
  <si>
    <t>#maureenwalsh,#icunurse  kl2195,craziest  craziest,part  part,heart  heart,attack  attack,january  january,ignorant  ignorant,ungrateful  ungrateful,#maureenwalsh  #icunurse,#nursesrock</t>
  </si>
  <si>
    <t>kindlecousins,kl2195  kl2195,craziest  craziest,part  part,heart  heart,attack  attack,january  january,ignorant  ignorant,ungratef</t>
  </si>
  <si>
    <t>patient,army  army,taught  taught,blood  blood,pressure  pressure,100  100,age  age,72  72,bp  bp,185  185,pretty</t>
  </si>
  <si>
    <t>หน,าอย  าอย,างอ  างอ,น  น,อ  อ,นเหม  นเหม,อนบรรยากาศตอนน  อนบรรยากาศตอนน,เลย  เลย,#icunurse</t>
  </si>
  <si>
    <t>6,shifts  shifts,til  til,cruise  cruise,m  m,counting  counting,#nurseproblems  #nurseproblems,#icunurse  #icunurse,#needsomeannualleave</t>
  </si>
  <si>
    <t>pure,excitement  excitement,buying  buying,first  first,new  new,stethoscope  stethoscope,rn  rn,unreal  unreal,#icunurse  #icunurse,3mlittmann</t>
  </si>
  <si>
    <t>people,suggested  suggested,now  now,gonna  gonna,check  check,out  out,new  new,youtube  youtube,channel  channel,#murse  #murse,#nursinglife</t>
  </si>
  <si>
    <t>lady,work  work,told  told,never  never,seen  seen,nurses  nurses,iv  iv,lines  lines,neat  neat,such  such,nice</t>
  </si>
  <si>
    <t>mooskar,docaroundthclok  docaroundthclok,gut  gut,reaction  reaction,taking  taking,care  care,animals  animals,#icunurse</t>
  </si>
  <si>
    <t>Top Word Pairs in Tweet by Salience</t>
  </si>
  <si>
    <t>kl2195,craziest  craziest,part  part,heart  heart,attack  attack,january  january,ignorant  ignorant,ungrateful  ungrateful,#maureenwalsh  #icunurse,#nursesrock  simplemind8605,need</t>
  </si>
  <si>
    <t>Word</t>
  </si>
  <si>
    <t>respirator</t>
  </si>
  <si>
    <t>turned</t>
  </si>
  <si>
    <t>provides</t>
  </si>
  <si>
    <t>supply</t>
  </si>
  <si>
    <t>nurses</t>
  </si>
  <si>
    <t>out</t>
  </si>
  <si>
    <t>#nurse</t>
  </si>
  <si>
    <t>#rn</t>
  </si>
  <si>
    <t>6</t>
  </si>
  <si>
    <t>need</t>
  </si>
  <si>
    <t>one</t>
  </si>
  <si>
    <t>#nursesplayingcards</t>
  </si>
  <si>
    <t>ve</t>
  </si>
  <si>
    <t>#nursesdontplaycards</t>
  </si>
  <si>
    <t>here</t>
  </si>
  <si>
    <t>maybe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</si>
  <si>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</si>
  <si>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</si>
  <si>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</si>
  <si>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</si>
  <si>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</si>
  <si>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</si>
  <si>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</si>
  <si>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</si>
  <si>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</si>
  <si>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</si>
  <si>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</si>
  <si>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</si>
  <si>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</si>
  <si>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</si>
  <si>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</si>
  <si>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</si>
  <si>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</si>
  <si>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</si>
  <si>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</si>
  <si>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</si>
  <si>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</si>
  <si>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</si>
  <si>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</si>
  <si>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</si>
  <si>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</si>
  <si>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</si>
  <si>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</si>
  <si>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</si>
  <si>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</si>
  <si>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Red</t>
  </si>
  <si>
    <t>G1: #maureenwalsh last time stayed parents 16yr old healthy week ago</t>
  </si>
  <si>
    <t>G2: #icunurse m new #icu #travelnurse #criticalcare starts today work #nurselife</t>
  </si>
  <si>
    <t>G3: #travelnurse assignment wa cards ironically next guess ll ask hospital</t>
  </si>
  <si>
    <t>G4: kl2195 craziest part heart attack january ignorant #maureenwalsh #icunurse</t>
  </si>
  <si>
    <t>G7: eat</t>
  </si>
  <si>
    <t>Autofill Workbook Results</t>
  </si>
  <si>
    <t>Edge Weight▓1▓3▓0▓True▓Green▓Red▓▓Edge Weight▓1▓1▓0▓3▓10▓False▓Edge Weight▓1▓3▓0▓32▓6▓False▓▓0▓0▓0▓True▓Black▓Black▓▓Followers▓5▓63342▓0▓162▓1000▓False▓Followers▓5▓19484204▓0▓100▓70▓False▓▓0▓0▓0▓0▓0▓False▓▓0▓0▓0▓0▓0▓False</t>
  </si>
  <si>
    <t>Subgraph</t>
  </si>
  <si>
    <t>GraphSource░TwitterSearch▓GraphTerm░#ICUNurse▓ImportDescription░The graph represents a network of 67 Twitter users whose recent tweets contained "#ICUNurse", or who were replied to or mentioned in those tweets, taken from a data set limited to a maximum of 18,000 tweets.  The network was obtained from Twitter on Saturday, 27 April 2019 at 20:03 UTC.
The tweets in the network were tweeted over the 8-day, 5-hour, 58-minute period from Thursday, 18 April 2019 at 19:57 UTC to Saturday, 27 April 2019 at 01:56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</si>
</sst>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9">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2073152"/>
        <c:axId val="64440641"/>
      </c:barChart>
      <c:catAx>
        <c:axId val="220731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440641"/>
        <c:crosses val="autoZero"/>
        <c:auto val="1"/>
        <c:lblOffset val="100"/>
        <c:noMultiLvlLbl val="0"/>
      </c:catAx>
      <c:valAx>
        <c:axId val="64440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731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094858"/>
        <c:axId val="52309403"/>
      </c:barChart>
      <c:catAx>
        <c:axId val="430948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09403"/>
        <c:crosses val="autoZero"/>
        <c:auto val="1"/>
        <c:lblOffset val="100"/>
        <c:noMultiLvlLbl val="0"/>
      </c:catAx>
      <c:valAx>
        <c:axId val="52309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022580"/>
        <c:axId val="9203221"/>
      </c:barChart>
      <c:catAx>
        <c:axId val="10225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03221"/>
        <c:crosses val="autoZero"/>
        <c:auto val="1"/>
        <c:lblOffset val="100"/>
        <c:noMultiLvlLbl val="0"/>
      </c:catAx>
      <c:valAx>
        <c:axId val="9203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2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720126"/>
        <c:axId val="7263407"/>
      </c:barChart>
      <c:catAx>
        <c:axId val="157201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63407"/>
        <c:crosses val="autoZero"/>
        <c:auto val="1"/>
        <c:lblOffset val="100"/>
        <c:noMultiLvlLbl val="0"/>
      </c:catAx>
      <c:valAx>
        <c:axId val="7263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20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5370664"/>
        <c:axId val="51465065"/>
      </c:barChart>
      <c:catAx>
        <c:axId val="653706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465065"/>
        <c:crosses val="autoZero"/>
        <c:auto val="1"/>
        <c:lblOffset val="100"/>
        <c:noMultiLvlLbl val="0"/>
      </c:catAx>
      <c:valAx>
        <c:axId val="514650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70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0532402"/>
        <c:axId val="7920707"/>
      </c:barChart>
      <c:catAx>
        <c:axId val="605324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920707"/>
        <c:crosses val="autoZero"/>
        <c:auto val="1"/>
        <c:lblOffset val="100"/>
        <c:noMultiLvlLbl val="0"/>
      </c:catAx>
      <c:valAx>
        <c:axId val="7920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32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77500"/>
        <c:axId val="37597501"/>
      </c:barChart>
      <c:catAx>
        <c:axId val="4177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597501"/>
        <c:crosses val="autoZero"/>
        <c:auto val="1"/>
        <c:lblOffset val="100"/>
        <c:noMultiLvlLbl val="0"/>
      </c:catAx>
      <c:valAx>
        <c:axId val="3759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7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33190"/>
        <c:axId val="25498711"/>
      </c:barChart>
      <c:catAx>
        <c:axId val="28331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498711"/>
        <c:crosses val="autoZero"/>
        <c:auto val="1"/>
        <c:lblOffset val="100"/>
        <c:noMultiLvlLbl val="0"/>
      </c:catAx>
      <c:valAx>
        <c:axId val="25498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31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8161808"/>
        <c:axId val="52129681"/>
      </c:barChart>
      <c:catAx>
        <c:axId val="28161808"/>
        <c:scaling>
          <c:orientation val="minMax"/>
        </c:scaling>
        <c:axPos val="b"/>
        <c:delete val="1"/>
        <c:majorTickMark val="out"/>
        <c:minorTickMark val="none"/>
        <c:tickLblPos val="none"/>
        <c:crossAx val="52129681"/>
        <c:crosses val="autoZero"/>
        <c:auto val="1"/>
        <c:lblOffset val="100"/>
        <c:noMultiLvlLbl val="0"/>
      </c:catAx>
      <c:valAx>
        <c:axId val="52129681"/>
        <c:scaling>
          <c:orientation val="minMax"/>
        </c:scaling>
        <c:axPos val="l"/>
        <c:delete val="1"/>
        <c:majorTickMark val="out"/>
        <c:minorTickMark val="none"/>
        <c:tickLblPos val="none"/>
        <c:crossAx val="281618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deee_vo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naamesto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iammaggima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brandaay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suzanneleath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danni125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ts_tw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ean_ad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eg_y1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imontoyaresis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roselynnkingsb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mccall001"/>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petti_cash"/>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knittinglind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bellatrixx202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heartsiste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tricern8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oel40rnjoel"/>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ky_lee_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bshealthca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racraft_tere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astridtorchwoo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dropdeadredtx"/>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gene_g196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donnathors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omanticskept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heswprinces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mattwmo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jersey_crai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landseernewfi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ryanjohnck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bonnieinchg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warlicklesli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lbkas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ynthiakik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captain_x_gog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shazjoyce4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artistsp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rbashir201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polished_nurs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zdoggm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marilyndurbin2"/>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kentuckygrandm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sstuart201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gigiperezr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ick_decent_r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publiusbenedic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aflorida201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nicstylist2lov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beccalynn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klirakell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kindlecousin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simplemind8605"/>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kl2195"/>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kimdangi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hardlywarcken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unconquerab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ollyjones99"/>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imnorther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hannahcbaker8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ktrob1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3mlittman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medsoulbroth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kimberlylauren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lizumberfiel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docaroundthclo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ooska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67" totalsRowShown="0" headerRowDxfId="395" dataDxfId="394">
  <autoFilter ref="A2:BL67"/>
  <tableColumns count="64">
    <tableColumn id="1" name="Vertex 1" dataDxfId="393"/>
    <tableColumn id="2" name="Vertex 2" dataDxfId="392"/>
    <tableColumn id="3" name="Color" dataDxfId="391"/>
    <tableColumn id="4" name="Width" dataDxfId="390"/>
    <tableColumn id="11" name="Style" dataDxfId="389"/>
    <tableColumn id="5" name="Opacity" dataDxfId="388"/>
    <tableColumn id="6" name="Visibility" dataDxfId="387"/>
    <tableColumn id="10" name="Label" dataDxfId="386"/>
    <tableColumn id="12" name="Label Text Color" dataDxfId="385"/>
    <tableColumn id="13" name="Label Font Size" dataDxfId="384"/>
    <tableColumn id="14" name="Reciprocated?" dataDxfId="29"/>
    <tableColumn id="7" name="ID" dataDxfId="383"/>
    <tableColumn id="9" name="Dynamic Filter" dataDxfId="382"/>
    <tableColumn id="8" name="Add Your Own Columns Here" dataDxfId="381"/>
    <tableColumn id="15" name="Relationship" dataDxfId="380"/>
    <tableColumn id="16" name="Relationship Date (UTC)" dataDxfId="379"/>
    <tableColumn id="17" name="Tweet" dataDxfId="378"/>
    <tableColumn id="18" name="URLs in Tweet" dataDxfId="377"/>
    <tableColumn id="19" name="Domains in Tweet" dataDxfId="376"/>
    <tableColumn id="20" name="Hashtags in Tweet" dataDxfId="375"/>
    <tableColumn id="21" name="Media in Tweet" dataDxfId="374"/>
    <tableColumn id="22" name="Tweet Image File" dataDxfId="373"/>
    <tableColumn id="23" name="Tweet Date (UTC)" dataDxfId="372"/>
    <tableColumn id="24" name="Twitter Page for Tweet" dataDxfId="371"/>
    <tableColumn id="25" name="Latitude" dataDxfId="370"/>
    <tableColumn id="26" name="Longitude" dataDxfId="369"/>
    <tableColumn id="27" name="Imported ID" dataDxfId="368"/>
    <tableColumn id="28" name="In-Reply-To Tweet ID" dataDxfId="367"/>
    <tableColumn id="29" name="Favorited" dataDxfId="366"/>
    <tableColumn id="30" name="Favorite Count" dataDxfId="365"/>
    <tableColumn id="31" name="In-Reply-To User ID" dataDxfId="364"/>
    <tableColumn id="32" name="Is Quote Status" dataDxfId="363"/>
    <tableColumn id="33" name="Language" dataDxfId="362"/>
    <tableColumn id="34" name="Possibly Sensitive" dataDxfId="361"/>
    <tableColumn id="35" name="Quoted Status ID" dataDxfId="360"/>
    <tableColumn id="36" name="Retweeted" dataDxfId="359"/>
    <tableColumn id="37" name="Retweet Count" dataDxfId="358"/>
    <tableColumn id="38" name="Retweet ID" dataDxfId="357"/>
    <tableColumn id="39" name="Source" dataDxfId="356"/>
    <tableColumn id="40" name="Truncated" dataDxfId="355"/>
    <tableColumn id="41" name="Unified Twitter ID" dataDxfId="354"/>
    <tableColumn id="42" name="Imported Tweet Type" dataDxfId="353"/>
    <tableColumn id="43" name="Added By Extended Analysis" dataDxfId="352"/>
    <tableColumn id="44" name="Corrected By Extended Analysis" dataDxfId="351"/>
    <tableColumn id="45" name="Place Bounding Box" dataDxfId="350"/>
    <tableColumn id="46" name="Place Country" dataDxfId="349"/>
    <tableColumn id="47" name="Place Country Code" dataDxfId="348"/>
    <tableColumn id="48" name="Place Full Name" dataDxfId="347"/>
    <tableColumn id="49" name="Place ID" dataDxfId="346"/>
    <tableColumn id="50" name="Place Name" dataDxfId="345"/>
    <tableColumn id="51" name="Place Type" dataDxfId="344"/>
    <tableColumn id="52" name="Place URL" dataDxfId="343"/>
    <tableColumn id="53" name="Edge Weight"/>
    <tableColumn id="54" name="Vertex 1 Group" dataDxfId="266">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0" totalsRowShown="0" headerRowDxfId="265" dataDxfId="264">
  <autoFilter ref="A2:C10"/>
  <tableColumns count="3">
    <tableColumn id="1" name="Group 1" dataDxfId="263"/>
    <tableColumn id="2" name="Group 2" dataDxfId="262"/>
    <tableColumn id="3" name="Edges" dataDxfId="261"/>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R6" totalsRowShown="0" headerRowDxfId="258" dataDxfId="257">
  <autoFilter ref="A1:R6"/>
  <tableColumns count="18">
    <tableColumn id="1" name="Top URLs in Tweet in Entire Graph" dataDxfId="256"/>
    <tableColumn id="2" name="Entire Graph Count" dataDxfId="255"/>
    <tableColumn id="3" name="Top URLs in Tweet in G1" dataDxfId="254"/>
    <tableColumn id="4" name="G1 Count" dataDxfId="253"/>
    <tableColumn id="5" name="Top URLs in Tweet in G2" dataDxfId="252"/>
    <tableColumn id="6" name="G2 Count" dataDxfId="251"/>
    <tableColumn id="7" name="Top URLs in Tweet in G3" dataDxfId="250"/>
    <tableColumn id="8" name="G3 Count" dataDxfId="249"/>
    <tableColumn id="9" name="Top URLs in Tweet in G4" dataDxfId="248"/>
    <tableColumn id="10" name="G4 Count" dataDxfId="247"/>
    <tableColumn id="11" name="Top URLs in Tweet in G5" dataDxfId="246"/>
    <tableColumn id="12" name="G5 Count" dataDxfId="245"/>
    <tableColumn id="13" name="Top URLs in Tweet in G6" dataDxfId="244"/>
    <tableColumn id="14" name="G6 Count" dataDxfId="243"/>
    <tableColumn id="15" name="Top URLs in Tweet in G7" dataDxfId="242"/>
    <tableColumn id="16" name="G7 Count" dataDxfId="241"/>
    <tableColumn id="17" name="Top URLs in Tweet in G8" dataDxfId="240"/>
    <tableColumn id="18" name="G8 Count" dataDxfId="239"/>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9:R11" totalsRowShown="0" headerRowDxfId="238" dataDxfId="237">
  <autoFilter ref="A9:R11"/>
  <tableColumns count="18">
    <tableColumn id="1" name="Top Domains in Tweet in Entire Graph" dataDxfId="236"/>
    <tableColumn id="2" name="Entire Graph Count" dataDxfId="235"/>
    <tableColumn id="3" name="Top Domains in Tweet in G1" dataDxfId="234"/>
    <tableColumn id="4" name="G1 Count" dataDxfId="233"/>
    <tableColumn id="5" name="Top Domains in Tweet in G2" dataDxfId="232"/>
    <tableColumn id="6" name="G2 Count" dataDxfId="231"/>
    <tableColumn id="7" name="Top Domains in Tweet in G3" dataDxfId="230"/>
    <tableColumn id="8" name="G3 Count" dataDxfId="229"/>
    <tableColumn id="9" name="Top Domains in Tweet in G4" dataDxfId="228"/>
    <tableColumn id="10" name="G4 Count" dataDxfId="227"/>
    <tableColumn id="11" name="Top Domains in Tweet in G5" dataDxfId="226"/>
    <tableColumn id="12" name="G5 Count" dataDxfId="225"/>
    <tableColumn id="13" name="Top Domains in Tweet in G6" dataDxfId="224"/>
    <tableColumn id="14" name="G6 Count" dataDxfId="223"/>
    <tableColumn id="15" name="Top Domains in Tweet in G7" dataDxfId="222"/>
    <tableColumn id="16" name="G7 Count" dataDxfId="221"/>
    <tableColumn id="17" name="Top Domains in Tweet in G8" dataDxfId="220"/>
    <tableColumn id="18" name="G8 Count" dataDxfId="219"/>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4:R24" totalsRowShown="0" headerRowDxfId="218" dataDxfId="217">
  <autoFilter ref="A14:R24"/>
  <tableColumns count="18">
    <tableColumn id="1" name="Top Hashtags in Tweet in Entire Graph" dataDxfId="216"/>
    <tableColumn id="2" name="Entire Graph Count" dataDxfId="215"/>
    <tableColumn id="3" name="Top Hashtags in Tweet in G1" dataDxfId="214"/>
    <tableColumn id="4" name="G1 Count" dataDxfId="213"/>
    <tableColumn id="5" name="Top Hashtags in Tweet in G2" dataDxfId="212"/>
    <tableColumn id="6" name="G2 Count" dataDxfId="211"/>
    <tableColumn id="7" name="Top Hashtags in Tweet in G3" dataDxfId="210"/>
    <tableColumn id="8" name="G3 Count" dataDxfId="209"/>
    <tableColumn id="9" name="Top Hashtags in Tweet in G4" dataDxfId="208"/>
    <tableColumn id="10" name="G4 Count" dataDxfId="207"/>
    <tableColumn id="11" name="Top Hashtags in Tweet in G5" dataDxfId="206"/>
    <tableColumn id="12" name="G5 Count" dataDxfId="205"/>
    <tableColumn id="13" name="Top Hashtags in Tweet in G6" dataDxfId="204"/>
    <tableColumn id="14" name="G6 Count" dataDxfId="203"/>
    <tableColumn id="15" name="Top Hashtags in Tweet in G7" dataDxfId="202"/>
    <tableColumn id="16" name="G7 Count" dataDxfId="201"/>
    <tableColumn id="17" name="Top Hashtags in Tweet in G8" dataDxfId="200"/>
    <tableColumn id="18" name="G8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7:R37" totalsRowShown="0" headerRowDxfId="197" dataDxfId="196">
  <autoFilter ref="A27:R37"/>
  <tableColumns count="18">
    <tableColumn id="1" name="Top Words in Tweet in Entire Graph" dataDxfId="195"/>
    <tableColumn id="2" name="Entire Graph Count" dataDxfId="194"/>
    <tableColumn id="3" name="Top Words in Tweet in G1" dataDxfId="193"/>
    <tableColumn id="4" name="G1 Count" dataDxfId="192"/>
    <tableColumn id="5" name="Top Words in Tweet in G2" dataDxfId="191"/>
    <tableColumn id="6" name="G2 Count" dataDxfId="190"/>
    <tableColumn id="7" name="Top Words in Tweet in G3" dataDxfId="189"/>
    <tableColumn id="8" name="G3 Count" dataDxfId="188"/>
    <tableColumn id="9" name="Top Words in Tweet in G4" dataDxfId="187"/>
    <tableColumn id="10" name="G4 Count" dataDxfId="186"/>
    <tableColumn id="11" name="Top Words in Tweet in G5" dataDxfId="185"/>
    <tableColumn id="12" name="G5 Count" dataDxfId="184"/>
    <tableColumn id="13" name="Top Words in Tweet in G6" dataDxfId="183"/>
    <tableColumn id="14" name="G6 Count" dataDxfId="182"/>
    <tableColumn id="15" name="Top Words in Tweet in G7" dataDxfId="181"/>
    <tableColumn id="16" name="G7 Count" dataDxfId="180"/>
    <tableColumn id="17" name="Top Words in Tweet in G8" dataDxfId="179"/>
    <tableColumn id="18" name="G8 Count" dataDxfId="178"/>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0:R50" totalsRowShown="0" headerRowDxfId="176" dataDxfId="175">
  <autoFilter ref="A40:R50"/>
  <tableColumns count="18">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3:R57" totalsRowShown="0" headerRowDxfId="155" dataDxfId="154">
  <autoFilter ref="A53:R57"/>
  <tableColumns count="18">
    <tableColumn id="1" name="Top Replied-To in Entire Graph" dataDxfId="153"/>
    <tableColumn id="2" name="Entire Graph Count" dataDxfId="149"/>
    <tableColumn id="3" name="Top Replied-To in G1" dataDxfId="148"/>
    <tableColumn id="4" name="G1 Count" dataDxfId="145"/>
    <tableColumn id="5" name="Top Replied-To in G2" dataDxfId="144"/>
    <tableColumn id="6" name="G2 Count" dataDxfId="141"/>
    <tableColumn id="7" name="Top Replied-To in G3" dataDxfId="140"/>
    <tableColumn id="8" name="G3 Count" dataDxfId="137"/>
    <tableColumn id="9" name="Top Replied-To in G4" dataDxfId="136"/>
    <tableColumn id="10" name="G4 Count" dataDxfId="133"/>
    <tableColumn id="11" name="Top Replied-To in G5" dataDxfId="132"/>
    <tableColumn id="12" name="G5 Count" dataDxfId="129"/>
    <tableColumn id="13" name="Top Replied-To in G6" dataDxfId="128"/>
    <tableColumn id="14" name="G6 Count" dataDxfId="125"/>
    <tableColumn id="15" name="Top Replied-To in G7" dataDxfId="124"/>
    <tableColumn id="16" name="G7 Count" dataDxfId="121"/>
    <tableColumn id="17" name="Top Replied-To in G8" dataDxfId="120"/>
    <tableColumn id="18" name="G8 Count" dataDxfId="119"/>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0:R68" totalsRowShown="0" headerRowDxfId="152" dataDxfId="151">
  <autoFilter ref="A60:R68"/>
  <tableColumns count="18">
    <tableColumn id="1" name="Top Mentioned in Entire Graph" dataDxfId="150"/>
    <tableColumn id="2" name="Entire Graph Count" dataDxfId="147"/>
    <tableColumn id="3" name="Top Mentioned in G1" dataDxfId="146"/>
    <tableColumn id="4" name="G1 Count" dataDxfId="143"/>
    <tableColumn id="5" name="Top Mentioned in G2" dataDxfId="142"/>
    <tableColumn id="6" name="G2 Count" dataDxfId="139"/>
    <tableColumn id="7" name="Top Mentioned in G3" dataDxfId="138"/>
    <tableColumn id="8" name="G3 Count" dataDxfId="135"/>
    <tableColumn id="9" name="Top Mentioned in G4" dataDxfId="134"/>
    <tableColumn id="10" name="G4 Count" dataDxfId="131"/>
    <tableColumn id="11" name="Top Mentioned in G5" dataDxfId="130"/>
    <tableColumn id="12" name="G5 Count" dataDxfId="127"/>
    <tableColumn id="13" name="Top Mentioned in G6" dataDxfId="126"/>
    <tableColumn id="14" name="G6 Count" dataDxfId="123"/>
    <tableColumn id="15" name="Top Mentioned in G7" dataDxfId="122"/>
    <tableColumn id="16" name="G7 Count" dataDxfId="118"/>
    <tableColumn id="17" name="Top Mentioned in G8" dataDxfId="117"/>
    <tableColumn id="18" name="G8 Count" dataDxfId="116"/>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71:R81" totalsRowShown="0" headerRowDxfId="113" dataDxfId="112">
  <autoFilter ref="A71:R81"/>
  <tableColumns count="18">
    <tableColumn id="1" name="Top Tweeters in Entire Graph" dataDxfId="111"/>
    <tableColumn id="2" name="Entire Graph Count" dataDxfId="110"/>
    <tableColumn id="3" name="Top Tweeters in G1" dataDxfId="109"/>
    <tableColumn id="4" name="G1 Count" dataDxfId="108"/>
    <tableColumn id="5" name="Top Tweeters in G2" dataDxfId="107"/>
    <tableColumn id="6" name="G2 Count" dataDxfId="106"/>
    <tableColumn id="7" name="Top Tweeters in G3" dataDxfId="105"/>
    <tableColumn id="8" name="G3 Count" dataDxfId="104"/>
    <tableColumn id="9" name="Top Tweeters in G4" dataDxfId="103"/>
    <tableColumn id="10" name="G4 Count" dataDxfId="102"/>
    <tableColumn id="11" name="Top Tweeters in G5" dataDxfId="101"/>
    <tableColumn id="12" name="G5 Count" dataDxfId="100"/>
    <tableColumn id="13" name="Top Tweeters in G6" dataDxfId="99"/>
    <tableColumn id="14" name="G6 Count" dataDxfId="98"/>
    <tableColumn id="15" name="Top Tweeters in G7" dataDxfId="97"/>
    <tableColumn id="16" name="G7 Count" dataDxfId="96"/>
    <tableColumn id="17" name="Top Tweeters in G8" dataDxfId="95"/>
    <tableColumn id="18" name="G8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42" dataDxfId="341">
  <autoFilter ref="A2:BT69"/>
  <tableColumns count="72">
    <tableColumn id="1" name="Vertex" dataDxfId="340"/>
    <tableColumn id="72" name="Subgraph"/>
    <tableColumn id="2" name="Color" dataDxfId="339"/>
    <tableColumn id="5" name="Shape" dataDxfId="338"/>
    <tableColumn id="6" name="Size" dataDxfId="337"/>
    <tableColumn id="4" name="Opacity" dataDxfId="336"/>
    <tableColumn id="7" name="Image File" dataDxfId="335"/>
    <tableColumn id="3" name="Visibility" dataDxfId="334"/>
    <tableColumn id="10" name="Label" dataDxfId="333"/>
    <tableColumn id="16" name="Label Fill Color" dataDxfId="332"/>
    <tableColumn id="9" name="Label Position" dataDxfId="331"/>
    <tableColumn id="8" name="Tooltip" dataDxfId="330"/>
    <tableColumn id="18" name="Layout Order" dataDxfId="329"/>
    <tableColumn id="13" name="X" dataDxfId="328"/>
    <tableColumn id="14" name="Y" dataDxfId="327"/>
    <tableColumn id="12" name="Locked?" dataDxfId="326"/>
    <tableColumn id="19" name="Polar R" dataDxfId="325"/>
    <tableColumn id="20" name="Polar Angle" dataDxfId="324"/>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23"/>
    <tableColumn id="28" name="Dynamic Filter" dataDxfId="322"/>
    <tableColumn id="17" name="Add Your Own Columns Here" dataDxfId="321"/>
    <tableColumn id="30" name="Name" dataDxfId="320"/>
    <tableColumn id="31" name="Followed" dataDxfId="319"/>
    <tableColumn id="32" name="Followers" dataDxfId="318"/>
    <tableColumn id="33" name="Tweets" dataDxfId="317"/>
    <tableColumn id="34" name="Favorites" dataDxfId="316"/>
    <tableColumn id="35" name="Time Zone UTC Offset (Seconds)" dataDxfId="315"/>
    <tableColumn id="36" name="Description" dataDxfId="314"/>
    <tableColumn id="37" name="Location" dataDxfId="313"/>
    <tableColumn id="38" name="Web" dataDxfId="312"/>
    <tableColumn id="39" name="Time Zone" dataDxfId="311"/>
    <tableColumn id="40" name="Joined Twitter Date (UTC)" dataDxfId="310"/>
    <tableColumn id="41" name="Profile Banner Url" dataDxfId="309"/>
    <tableColumn id="42" name="Default Profile" dataDxfId="308"/>
    <tableColumn id="43" name="Default Profile Image" dataDxfId="307"/>
    <tableColumn id="44" name="Geo Enabled" dataDxfId="306"/>
    <tableColumn id="45" name="Language" dataDxfId="305"/>
    <tableColumn id="46" name="Listed Count" dataDxfId="304"/>
    <tableColumn id="47" name="Profile Background Image Url" dataDxfId="303"/>
    <tableColumn id="48" name="Verified" dataDxfId="302"/>
    <tableColumn id="49" name="Custom Menu Item Text" dataDxfId="301"/>
    <tableColumn id="50" name="Custom Menu Item Action" dataDxfId="300"/>
    <tableColumn id="51" name="Tweeted Search Term?" dataDxfId="267"/>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5" totalsRowShown="0" headerRowDxfId="82" dataDxfId="81">
  <autoFilter ref="A1:G115"/>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5" totalsRowShown="0" headerRowDxfId="73" dataDxfId="72">
  <autoFilter ref="A1:L6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299">
  <autoFilter ref="A2:AO10"/>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98"/>
    <tableColumn id="27" name="Top Hashtags in Tweet" dataDxfId="177"/>
    <tableColumn id="28" name="Top Words in Tweet" dataDxfId="156"/>
    <tableColumn id="29" name="Top Word Pairs in Tweet" dataDxfId="115"/>
    <tableColumn id="30" name="Top Replied-To in Tweet" dataDxfId="114"/>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296" dataDxfId="295">
  <autoFilter ref="A1:C6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0"/>
    <tableColumn id="2" name="Value" dataDxfId="25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wc7eudgdrP/?utm_source=ig_twitter_share&amp;igshid=v9wkm60ay4nx" TargetMode="External" /><Relationship Id="rId2" Type="http://schemas.openxmlformats.org/officeDocument/2006/relationships/hyperlink" Target="https://www.instagram.com/justbettersystem/p/BwfTjp2nx2h/?utm_source=ig_twitter_share&amp;igshid=132qyc4cxg04x" TargetMode="External" /><Relationship Id="rId3" Type="http://schemas.openxmlformats.org/officeDocument/2006/relationships/hyperlink" Target="https://www.youtube.com/watch?v=-ZJ3rwhcgvE&amp;feature=youtu.be" TargetMode="External" /><Relationship Id="rId4" Type="http://schemas.openxmlformats.org/officeDocument/2006/relationships/hyperlink" Target="https://www.instagram.com/p/BwiG99tArz41kcV6zDr94M39X-UEJm-mkFEuck0/?utm_source=ig_twitter_share&amp;igshid=c39qf24mq6q3" TargetMode="External" /><Relationship Id="rId5" Type="http://schemas.openxmlformats.org/officeDocument/2006/relationships/hyperlink" Target="https://www.youtube.com/channel/UCz-CucHY2gDk9Jjp97_JtqQ" TargetMode="External" /><Relationship Id="rId6" Type="http://schemas.openxmlformats.org/officeDocument/2006/relationships/hyperlink" Target="https://pbs.twimg.com/media/D4r1LtLU4AABE5D.jpg" TargetMode="External" /><Relationship Id="rId7" Type="http://schemas.openxmlformats.org/officeDocument/2006/relationships/hyperlink" Target="https://pbs.twimg.com/media/D4sKNPiXsAE0a8D.jpg" TargetMode="External" /><Relationship Id="rId8" Type="http://schemas.openxmlformats.org/officeDocument/2006/relationships/hyperlink" Target="https://pbs.twimg.com/media/D4nLW3UXoAE2ZTu.jpg" TargetMode="External" /><Relationship Id="rId9" Type="http://schemas.openxmlformats.org/officeDocument/2006/relationships/hyperlink" Target="https://pbs.twimg.com/media/D4w-nkIWkAAbuYe.jpg" TargetMode="External" /><Relationship Id="rId10" Type="http://schemas.openxmlformats.org/officeDocument/2006/relationships/hyperlink" Target="https://pbs.twimg.com/ext_tw_video_thumb/1120832227884060673/pu/img/UkJWdcw_LmEZNYR0.jpg" TargetMode="External" /><Relationship Id="rId11" Type="http://schemas.openxmlformats.org/officeDocument/2006/relationships/hyperlink" Target="http://pbs.twimg.com/profile_images/1115325522953764865/dnurMgl1_normal.jpg" TargetMode="External" /><Relationship Id="rId12" Type="http://schemas.openxmlformats.org/officeDocument/2006/relationships/hyperlink" Target="http://pbs.twimg.com/profile_images/695290292728119298/enLB7TJL_normal.jpg" TargetMode="External" /><Relationship Id="rId13" Type="http://schemas.openxmlformats.org/officeDocument/2006/relationships/hyperlink" Target="http://pbs.twimg.com/profile_images/1034426272900886529/rvUqkF0p_normal.jpg" TargetMode="External" /><Relationship Id="rId14" Type="http://schemas.openxmlformats.org/officeDocument/2006/relationships/hyperlink" Target="http://pbs.twimg.com/profile_images/1058545709513768962/d2d1pXT-_normal.jpg" TargetMode="External" /><Relationship Id="rId15" Type="http://schemas.openxmlformats.org/officeDocument/2006/relationships/hyperlink" Target="http://pbs.twimg.com/profile_images/772860862944124930/sbjOEqCt_normal.jpg" TargetMode="External" /><Relationship Id="rId16" Type="http://schemas.openxmlformats.org/officeDocument/2006/relationships/hyperlink" Target="http://pbs.twimg.com/profile_images/1118685110201737217/3YdBLtWV_normal.jpg" TargetMode="External" /><Relationship Id="rId17" Type="http://schemas.openxmlformats.org/officeDocument/2006/relationships/hyperlink" Target="http://pbs.twimg.com/profile_images/1105701477715243009/Uf4uDPNJ_normal.jpg" TargetMode="External" /><Relationship Id="rId18" Type="http://schemas.openxmlformats.org/officeDocument/2006/relationships/hyperlink" Target="http://pbs.twimg.com/profile_images/1080801147122798598/qSfNasjY_normal.jpg" TargetMode="External" /><Relationship Id="rId19" Type="http://schemas.openxmlformats.org/officeDocument/2006/relationships/hyperlink" Target="http://pbs.twimg.com/profile_images/442835147608440832/c9wgMfrF_normal.jpeg" TargetMode="External" /><Relationship Id="rId20" Type="http://schemas.openxmlformats.org/officeDocument/2006/relationships/hyperlink" Target="http://pbs.twimg.com/profile_images/817541042081857537/AtAXus8S_normal.jpg" TargetMode="External" /><Relationship Id="rId21" Type="http://schemas.openxmlformats.org/officeDocument/2006/relationships/hyperlink" Target="http://pbs.twimg.com/profile_images/833791726628327424/GiiQArOn_normal.jpg" TargetMode="External" /><Relationship Id="rId22" Type="http://schemas.openxmlformats.org/officeDocument/2006/relationships/hyperlink" Target="http://pbs.twimg.com/profile_images/1117065687078326274/WUjmq6u9_normal.png" TargetMode="External" /><Relationship Id="rId23" Type="http://schemas.openxmlformats.org/officeDocument/2006/relationships/hyperlink" Target="http://pbs.twimg.com/profile_images/1096254951934832640/8uqsT6Zw_normal.jpg" TargetMode="External" /><Relationship Id="rId24" Type="http://schemas.openxmlformats.org/officeDocument/2006/relationships/hyperlink" Target="http://pbs.twimg.com/profile_images/959912965095895040/2f1jiQMs_normal.jpg" TargetMode="External" /><Relationship Id="rId25" Type="http://schemas.openxmlformats.org/officeDocument/2006/relationships/hyperlink" Target="http://pbs.twimg.com/profile_images/1114266309590753280/uzXBK6iS_normal.jpg" TargetMode="External" /><Relationship Id="rId26" Type="http://schemas.openxmlformats.org/officeDocument/2006/relationships/hyperlink" Target="http://pbs.twimg.com/profile_images/1120095451552854017/iNDru7SG_normal.jpg" TargetMode="External" /><Relationship Id="rId27" Type="http://schemas.openxmlformats.org/officeDocument/2006/relationships/hyperlink" Target="http://pbs.twimg.com/profile_images/1103235156545097728/UXbBPwuy_normal.png" TargetMode="External" /><Relationship Id="rId28" Type="http://schemas.openxmlformats.org/officeDocument/2006/relationships/hyperlink" Target="http://pbs.twimg.com/profile_images/820758443229319170/P4CsoBfi_normal.jpg" TargetMode="External" /><Relationship Id="rId29" Type="http://schemas.openxmlformats.org/officeDocument/2006/relationships/hyperlink" Target="http://pbs.twimg.com/profile_images/1092220064860909568/IJao7TXA_normal.jpg" TargetMode="External" /><Relationship Id="rId30" Type="http://schemas.openxmlformats.org/officeDocument/2006/relationships/hyperlink" Target="http://pbs.twimg.com/profile_images/1114928974369628160/RMfIoavT_normal.jpg" TargetMode="External" /><Relationship Id="rId31" Type="http://schemas.openxmlformats.org/officeDocument/2006/relationships/hyperlink" Target="http://pbs.twimg.com/profile_images/1107067706560249856/aI2Rq1kf_normal.jpg" TargetMode="External" /><Relationship Id="rId32" Type="http://schemas.openxmlformats.org/officeDocument/2006/relationships/hyperlink" Target="http://pbs.twimg.com/profile_images/1064408342397825026/d7QASJpo_normal.jpg" TargetMode="External" /><Relationship Id="rId33" Type="http://schemas.openxmlformats.org/officeDocument/2006/relationships/hyperlink" Target="http://pbs.twimg.com/profile_images/1088486955556524032/cKMnOpzE_normal.jpg" TargetMode="External" /><Relationship Id="rId34" Type="http://schemas.openxmlformats.org/officeDocument/2006/relationships/hyperlink" Target="http://pbs.twimg.com/profile_images/1103071637426061312/7kbSghGA_normal.jpg" TargetMode="External" /><Relationship Id="rId35" Type="http://schemas.openxmlformats.org/officeDocument/2006/relationships/hyperlink" Target="http://pbs.twimg.com/profile_images/1112748890753810437/BEJ4GOUV_normal.jpg" TargetMode="External" /><Relationship Id="rId36" Type="http://schemas.openxmlformats.org/officeDocument/2006/relationships/hyperlink" Target="http://pbs.twimg.com/profile_images/1118514240040652800/uTC7NZXq_normal.jpg" TargetMode="External" /><Relationship Id="rId37" Type="http://schemas.openxmlformats.org/officeDocument/2006/relationships/hyperlink" Target="http://pbs.twimg.com/profile_images/997118898104233984/xnvijiaf_normal.jpg" TargetMode="External" /><Relationship Id="rId38" Type="http://schemas.openxmlformats.org/officeDocument/2006/relationships/hyperlink" Target="http://pbs.twimg.com/profile_images/843582470075404288/7y9f5NyE_normal.jpg" TargetMode="External" /><Relationship Id="rId39" Type="http://schemas.openxmlformats.org/officeDocument/2006/relationships/hyperlink" Target="http://pbs.twimg.com/profile_images/1064615845362585600/Kow9USF2_normal.jpg" TargetMode="External" /><Relationship Id="rId40" Type="http://schemas.openxmlformats.org/officeDocument/2006/relationships/hyperlink" Target="http://pbs.twimg.com/profile_images/1074379861014274048/X3Tt5gYj_normal.jpg" TargetMode="External" /><Relationship Id="rId41" Type="http://schemas.openxmlformats.org/officeDocument/2006/relationships/hyperlink" Target="http://pbs.twimg.com/profile_images/966230835090276352/px3veHL7_normal.jpg" TargetMode="External" /><Relationship Id="rId42" Type="http://schemas.openxmlformats.org/officeDocument/2006/relationships/hyperlink" Target="http://pbs.twimg.com/profile_images/1001096794309349376/y7nAgsFK_normal.jpg" TargetMode="External" /><Relationship Id="rId43" Type="http://schemas.openxmlformats.org/officeDocument/2006/relationships/hyperlink" Target="http://pbs.twimg.com/profile_images/1087389776481636352/LXZNsxQ8_normal.jpg" TargetMode="External" /><Relationship Id="rId44" Type="http://schemas.openxmlformats.org/officeDocument/2006/relationships/hyperlink" Target="http://pbs.twimg.com/profile_images/990725074687848448/b-yx1RCX_normal.jpg" TargetMode="External" /><Relationship Id="rId45" Type="http://schemas.openxmlformats.org/officeDocument/2006/relationships/hyperlink" Target="http://pbs.twimg.com/profile_images/1078291283301597184/yKS09HKi_normal.jpg" TargetMode="External" /><Relationship Id="rId46" Type="http://schemas.openxmlformats.org/officeDocument/2006/relationships/hyperlink" Target="http://pbs.twimg.com/profile_images/1096377297920241664/TnqbPT7F_normal.jpg" TargetMode="External" /><Relationship Id="rId47" Type="http://schemas.openxmlformats.org/officeDocument/2006/relationships/hyperlink" Target="http://pbs.twimg.com/profile_images/1066421023166341120/cM7CyakZ_normal.jpg" TargetMode="External" /><Relationship Id="rId48" Type="http://schemas.openxmlformats.org/officeDocument/2006/relationships/hyperlink" Target="http://abs.twimg.com/sticky/default_profile_images/default_profile_normal.png" TargetMode="External" /><Relationship Id="rId49" Type="http://schemas.openxmlformats.org/officeDocument/2006/relationships/hyperlink" Target="http://pbs.twimg.com/profile_images/1036572342099562496/pYT2Yqzl_normal.jpg" TargetMode="External" /><Relationship Id="rId50" Type="http://schemas.openxmlformats.org/officeDocument/2006/relationships/hyperlink" Target="http://pbs.twimg.com/profile_images/937156233802399744/2qm1h_QZ_normal.jpg" TargetMode="External" /><Relationship Id="rId51" Type="http://schemas.openxmlformats.org/officeDocument/2006/relationships/hyperlink" Target="http://pbs.twimg.com/profile_images/1021749694794530817/ysdTtM2L_normal.jpg" TargetMode="External" /><Relationship Id="rId52" Type="http://schemas.openxmlformats.org/officeDocument/2006/relationships/hyperlink" Target="https://pbs.twimg.com/media/D4r1LtLU4AABE5D.jpg" TargetMode="External" /><Relationship Id="rId53" Type="http://schemas.openxmlformats.org/officeDocument/2006/relationships/hyperlink" Target="http://pbs.twimg.com/profile_images/1021238087538520067/HSTJR3gr_normal.jpg" TargetMode="External" /><Relationship Id="rId54" Type="http://schemas.openxmlformats.org/officeDocument/2006/relationships/hyperlink" Target="http://pbs.twimg.com/profile_images/1117643057304932352/jBQn_B-d_normal.png" TargetMode="External" /><Relationship Id="rId55" Type="http://schemas.openxmlformats.org/officeDocument/2006/relationships/hyperlink" Target="https://pbs.twimg.com/media/D4sKNPiXsAE0a8D.jpg" TargetMode="External" /><Relationship Id="rId56" Type="http://schemas.openxmlformats.org/officeDocument/2006/relationships/hyperlink" Target="http://pbs.twimg.com/profile_images/433374668964126720/obZUe9dG_normal.jpeg" TargetMode="External" /><Relationship Id="rId57" Type="http://schemas.openxmlformats.org/officeDocument/2006/relationships/hyperlink" Target="http://pbs.twimg.com/profile_images/859894773569781762/Y2nSOwP2_normal.jpg" TargetMode="External" /><Relationship Id="rId58" Type="http://schemas.openxmlformats.org/officeDocument/2006/relationships/hyperlink" Target="http://pbs.twimg.com/profile_images/668510519565807616/B-Se3lUr_normal.png" TargetMode="External" /><Relationship Id="rId59" Type="http://schemas.openxmlformats.org/officeDocument/2006/relationships/hyperlink" Target="http://pbs.twimg.com/profile_images/668510519565807616/B-Se3lUr_normal.png" TargetMode="External" /><Relationship Id="rId60" Type="http://schemas.openxmlformats.org/officeDocument/2006/relationships/hyperlink" Target="http://pbs.twimg.com/profile_images/1119649526854430720/3Wq5Z5Y4_normal.jpg" TargetMode="External" /><Relationship Id="rId61" Type="http://schemas.openxmlformats.org/officeDocument/2006/relationships/hyperlink" Target="http://pbs.twimg.com/profile_images/1119649526854430720/3Wq5Z5Y4_normal.jpg" TargetMode="External" /><Relationship Id="rId62" Type="http://schemas.openxmlformats.org/officeDocument/2006/relationships/hyperlink" Target="http://pbs.twimg.com/profile_images/985901886011129856/PgTdN9zh_normal.jpg" TargetMode="External" /><Relationship Id="rId63" Type="http://schemas.openxmlformats.org/officeDocument/2006/relationships/hyperlink" Target="http://pbs.twimg.com/profile_images/1109852651657838592/BjRvSQk1_normal.jpg" TargetMode="External" /><Relationship Id="rId64" Type="http://schemas.openxmlformats.org/officeDocument/2006/relationships/hyperlink" Target="https://pbs.twimg.com/media/D4nLW3UXoAE2ZTu.jpg" TargetMode="External" /><Relationship Id="rId65" Type="http://schemas.openxmlformats.org/officeDocument/2006/relationships/hyperlink" Target="http://pbs.twimg.com/profile_images/660207199243735040/iAAHJSg6_normal.jpg" TargetMode="External" /><Relationship Id="rId66" Type="http://schemas.openxmlformats.org/officeDocument/2006/relationships/hyperlink" Target="https://pbs.twimg.com/media/D4w-nkIWkAAbuYe.jpg" TargetMode="External" /><Relationship Id="rId67" Type="http://schemas.openxmlformats.org/officeDocument/2006/relationships/hyperlink" Target="http://pbs.twimg.com/profile_images/1104840748766294018/OQKdELap_normal.jpg" TargetMode="External" /><Relationship Id="rId68" Type="http://schemas.openxmlformats.org/officeDocument/2006/relationships/hyperlink" Target="https://pbs.twimg.com/ext_tw_video_thumb/1120832227884060673/pu/img/UkJWdcw_LmEZNYR0.jpg" TargetMode="External" /><Relationship Id="rId69" Type="http://schemas.openxmlformats.org/officeDocument/2006/relationships/hyperlink" Target="http://pbs.twimg.com/profile_images/679496861607182336/xS1Q2Iwp_normal.jpg" TargetMode="External" /><Relationship Id="rId70" Type="http://schemas.openxmlformats.org/officeDocument/2006/relationships/hyperlink" Target="http://pbs.twimg.com/profile_images/1013246564821848064/mQvTiHAv_normal.jpg" TargetMode="External" /><Relationship Id="rId71" Type="http://schemas.openxmlformats.org/officeDocument/2006/relationships/hyperlink" Target="http://pbs.twimg.com/profile_images/844013574406066176/8TmOzWdj_normal.jpg" TargetMode="External" /><Relationship Id="rId72" Type="http://schemas.openxmlformats.org/officeDocument/2006/relationships/hyperlink" Target="http://pbs.twimg.com/profile_images/844013574406066176/8TmOzWdj_normal.jpg" TargetMode="External" /><Relationship Id="rId73" Type="http://schemas.openxmlformats.org/officeDocument/2006/relationships/hyperlink" Target="http://pbs.twimg.com/profile_images/735154025939734528/VOC6XqDk_normal.jpg" TargetMode="External" /><Relationship Id="rId74" Type="http://schemas.openxmlformats.org/officeDocument/2006/relationships/hyperlink" Target="http://pbs.twimg.com/profile_images/735154025939734528/VOC6XqDk_normal.jpg" TargetMode="External" /><Relationship Id="rId75" Type="http://schemas.openxmlformats.org/officeDocument/2006/relationships/hyperlink" Target="http://pbs.twimg.com/profile_images/735154025939734528/VOC6XqDk_normal.jpg" TargetMode="External" /><Relationship Id="rId76" Type="http://schemas.openxmlformats.org/officeDocument/2006/relationships/hyperlink" Target="https://twitter.com/#!/deee_voon/status/1118966764338057216" TargetMode="External" /><Relationship Id="rId77" Type="http://schemas.openxmlformats.org/officeDocument/2006/relationships/hyperlink" Target="https://twitter.com/#!/anaamestoy/status/1118978574994665473" TargetMode="External" /><Relationship Id="rId78" Type="http://schemas.openxmlformats.org/officeDocument/2006/relationships/hyperlink" Target="https://twitter.com/#!/iammaggimae/status/1119150827929661442" TargetMode="External" /><Relationship Id="rId79" Type="http://schemas.openxmlformats.org/officeDocument/2006/relationships/hyperlink" Target="https://twitter.com/#!/brandaay23/status/1119311890214055936" TargetMode="External" /><Relationship Id="rId80" Type="http://schemas.openxmlformats.org/officeDocument/2006/relationships/hyperlink" Target="https://twitter.com/#!/suzanneleathers/status/1119350378171002880" TargetMode="External" /><Relationship Id="rId81" Type="http://schemas.openxmlformats.org/officeDocument/2006/relationships/hyperlink" Target="https://twitter.com/#!/danni1257/status/1119478097617784832" TargetMode="External" /><Relationship Id="rId82" Type="http://schemas.openxmlformats.org/officeDocument/2006/relationships/hyperlink" Target="https://twitter.com/#!/mean_adam/status/1119650466470797312" TargetMode="External" /><Relationship Id="rId83" Type="http://schemas.openxmlformats.org/officeDocument/2006/relationships/hyperlink" Target="https://twitter.com/#!/imontoyaresists/status/1119650799238488068" TargetMode="External" /><Relationship Id="rId84" Type="http://schemas.openxmlformats.org/officeDocument/2006/relationships/hyperlink" Target="https://twitter.com/#!/roselynnkingsbu/status/1119651322855346182" TargetMode="External" /><Relationship Id="rId85" Type="http://schemas.openxmlformats.org/officeDocument/2006/relationships/hyperlink" Target="https://twitter.com/#!/dmccall001/status/1119654612930301952" TargetMode="External" /><Relationship Id="rId86" Type="http://schemas.openxmlformats.org/officeDocument/2006/relationships/hyperlink" Target="https://twitter.com/#!/petti_cash/status/1119655174681890822" TargetMode="External" /><Relationship Id="rId87" Type="http://schemas.openxmlformats.org/officeDocument/2006/relationships/hyperlink" Target="https://twitter.com/#!/knittinglinda/status/1119658910615506944" TargetMode="External" /><Relationship Id="rId88" Type="http://schemas.openxmlformats.org/officeDocument/2006/relationships/hyperlink" Target="https://twitter.com/#!/bellatrixx2020/status/1119666769998823425" TargetMode="External" /><Relationship Id="rId89" Type="http://schemas.openxmlformats.org/officeDocument/2006/relationships/hyperlink" Target="https://twitter.com/#!/heartsisters/status/1119667946467409921" TargetMode="External" /><Relationship Id="rId90" Type="http://schemas.openxmlformats.org/officeDocument/2006/relationships/hyperlink" Target="https://twitter.com/#!/joel40rnjoel/status/1119673604210331648" TargetMode="External" /><Relationship Id="rId91" Type="http://schemas.openxmlformats.org/officeDocument/2006/relationships/hyperlink" Target="https://twitter.com/#!/sky_lee_1/status/1119676841923682304" TargetMode="External" /><Relationship Id="rId92" Type="http://schemas.openxmlformats.org/officeDocument/2006/relationships/hyperlink" Target="https://twitter.com/#!/jbshealthcare/status/1119684797763411968" TargetMode="External" /><Relationship Id="rId93" Type="http://schemas.openxmlformats.org/officeDocument/2006/relationships/hyperlink" Target="https://twitter.com/#!/cracraft_teresa/status/1119686209624780801" TargetMode="External" /><Relationship Id="rId94" Type="http://schemas.openxmlformats.org/officeDocument/2006/relationships/hyperlink" Target="https://twitter.com/#!/astridtorchwood/status/1119687399855009792" TargetMode="External" /><Relationship Id="rId95" Type="http://schemas.openxmlformats.org/officeDocument/2006/relationships/hyperlink" Target="https://twitter.com/#!/dropdeadredtx/status/1119690387571052544" TargetMode="External" /><Relationship Id="rId96" Type="http://schemas.openxmlformats.org/officeDocument/2006/relationships/hyperlink" Target="https://twitter.com/#!/gene_g1960/status/1119691098413133824" TargetMode="External" /><Relationship Id="rId97" Type="http://schemas.openxmlformats.org/officeDocument/2006/relationships/hyperlink" Target="https://twitter.com/#!/donnathorson/status/1119699707805093891" TargetMode="External" /><Relationship Id="rId98" Type="http://schemas.openxmlformats.org/officeDocument/2006/relationships/hyperlink" Target="https://twitter.com/#!/romanticskeptc/status/1119704174608961536" TargetMode="External" /><Relationship Id="rId99" Type="http://schemas.openxmlformats.org/officeDocument/2006/relationships/hyperlink" Target="https://twitter.com/#!/theswprincess/status/1119704965038190592" TargetMode="External" /><Relationship Id="rId100" Type="http://schemas.openxmlformats.org/officeDocument/2006/relationships/hyperlink" Target="https://twitter.com/#!/mattwmom/status/1119707973662773248" TargetMode="External" /><Relationship Id="rId101" Type="http://schemas.openxmlformats.org/officeDocument/2006/relationships/hyperlink" Target="https://twitter.com/#!/jersey_craig/status/1119708660404559872" TargetMode="External" /><Relationship Id="rId102" Type="http://schemas.openxmlformats.org/officeDocument/2006/relationships/hyperlink" Target="https://twitter.com/#!/landseernewfie/status/1119711315579158528" TargetMode="External" /><Relationship Id="rId103" Type="http://schemas.openxmlformats.org/officeDocument/2006/relationships/hyperlink" Target="https://twitter.com/#!/ryanjohncke/status/1119711860796919809" TargetMode="External" /><Relationship Id="rId104" Type="http://schemas.openxmlformats.org/officeDocument/2006/relationships/hyperlink" Target="https://twitter.com/#!/bonnieinchgo/status/1119716611060051970" TargetMode="External" /><Relationship Id="rId105" Type="http://schemas.openxmlformats.org/officeDocument/2006/relationships/hyperlink" Target="https://twitter.com/#!/warlickleslie/status/1119726877818720257" TargetMode="External" /><Relationship Id="rId106" Type="http://schemas.openxmlformats.org/officeDocument/2006/relationships/hyperlink" Target="https://twitter.com/#!/lbkasey/status/1119728903596191754" TargetMode="External" /><Relationship Id="rId107" Type="http://schemas.openxmlformats.org/officeDocument/2006/relationships/hyperlink" Target="https://twitter.com/#!/cynthiakiker/status/1119730636002979840" TargetMode="External" /><Relationship Id="rId108" Type="http://schemas.openxmlformats.org/officeDocument/2006/relationships/hyperlink" Target="https://twitter.com/#!/captain_x_gogo/status/1119740534640316416" TargetMode="External" /><Relationship Id="rId109" Type="http://schemas.openxmlformats.org/officeDocument/2006/relationships/hyperlink" Target="https://twitter.com/#!/shazjoyce42/status/1119762573098979328" TargetMode="External" /><Relationship Id="rId110" Type="http://schemas.openxmlformats.org/officeDocument/2006/relationships/hyperlink" Target="https://twitter.com/#!/artistspo/status/1119764209859006465" TargetMode="External" /><Relationship Id="rId111" Type="http://schemas.openxmlformats.org/officeDocument/2006/relationships/hyperlink" Target="https://twitter.com/#!/drbashir2018/status/1119781203018645511" TargetMode="External" /><Relationship Id="rId112" Type="http://schemas.openxmlformats.org/officeDocument/2006/relationships/hyperlink" Target="https://twitter.com/#!/polished_nurse/status/1119786803639222272" TargetMode="External" /><Relationship Id="rId113" Type="http://schemas.openxmlformats.org/officeDocument/2006/relationships/hyperlink" Target="https://twitter.com/#!/marilyndurbin2/status/1119793341816823810" TargetMode="External" /><Relationship Id="rId114" Type="http://schemas.openxmlformats.org/officeDocument/2006/relationships/hyperlink" Target="https://twitter.com/#!/kentuckygrandma/status/1119814853210857472" TargetMode="External" /><Relationship Id="rId115" Type="http://schemas.openxmlformats.org/officeDocument/2006/relationships/hyperlink" Target="https://twitter.com/#!/sstuart2016/status/1119818281861271552" TargetMode="External" /><Relationship Id="rId116" Type="http://schemas.openxmlformats.org/officeDocument/2006/relationships/hyperlink" Target="https://twitter.com/#!/gigiperezrn/status/1119946256778973184" TargetMode="External" /><Relationship Id="rId117" Type="http://schemas.openxmlformats.org/officeDocument/2006/relationships/hyperlink" Target="https://twitter.com/#!/sick_decent_rn/status/1119977042785603585" TargetMode="External" /><Relationship Id="rId118" Type="http://schemas.openxmlformats.org/officeDocument/2006/relationships/hyperlink" Target="https://twitter.com/#!/publiusbenedict/status/1119978239865184257" TargetMode="External" /><Relationship Id="rId119" Type="http://schemas.openxmlformats.org/officeDocument/2006/relationships/hyperlink" Target="https://twitter.com/#!/aflorida2019/status/1119996202169380864" TargetMode="External" /><Relationship Id="rId120" Type="http://schemas.openxmlformats.org/officeDocument/2006/relationships/hyperlink" Target="https://twitter.com/#!/nicstylist2love/status/1120000160375951361" TargetMode="External" /><Relationship Id="rId121" Type="http://schemas.openxmlformats.org/officeDocument/2006/relationships/hyperlink" Target="https://twitter.com/#!/beccalynnm/status/1120079328916779014" TargetMode="External" /><Relationship Id="rId122" Type="http://schemas.openxmlformats.org/officeDocument/2006/relationships/hyperlink" Target="https://twitter.com/#!/klirakelly/status/1120086273983746048" TargetMode="External" /><Relationship Id="rId123" Type="http://schemas.openxmlformats.org/officeDocument/2006/relationships/hyperlink" Target="https://twitter.com/#!/kindlecousins/status/1119598500277301250" TargetMode="External" /><Relationship Id="rId124" Type="http://schemas.openxmlformats.org/officeDocument/2006/relationships/hyperlink" Target="https://twitter.com/#!/kindlecousins/status/1120117446642421760" TargetMode="External" /><Relationship Id="rId125" Type="http://schemas.openxmlformats.org/officeDocument/2006/relationships/hyperlink" Target="https://twitter.com/#!/kimdangis/status/1120122678529220609" TargetMode="External" /><Relationship Id="rId126" Type="http://schemas.openxmlformats.org/officeDocument/2006/relationships/hyperlink" Target="https://twitter.com/#!/kimdangis/status/1120122678529220609" TargetMode="External" /><Relationship Id="rId127" Type="http://schemas.openxmlformats.org/officeDocument/2006/relationships/hyperlink" Target="https://twitter.com/#!/hardlywarckens/status/1120189174273970176" TargetMode="External" /><Relationship Id="rId128" Type="http://schemas.openxmlformats.org/officeDocument/2006/relationships/hyperlink" Target="https://twitter.com/#!/unconquerable/status/1120321960385368065" TargetMode="External" /><Relationship Id="rId129" Type="http://schemas.openxmlformats.org/officeDocument/2006/relationships/hyperlink" Target="https://twitter.com/#!/meg_y12/status/1119649578242969600" TargetMode="External" /><Relationship Id="rId130" Type="http://schemas.openxmlformats.org/officeDocument/2006/relationships/hyperlink" Target="https://twitter.com/#!/mollyjones99/status/1120327232055066624" TargetMode="External" /><Relationship Id="rId131" Type="http://schemas.openxmlformats.org/officeDocument/2006/relationships/hyperlink" Target="https://twitter.com/#!/imnortherr/status/1120339269556396032" TargetMode="External" /><Relationship Id="rId132" Type="http://schemas.openxmlformats.org/officeDocument/2006/relationships/hyperlink" Target="https://twitter.com/#!/hannahcbaker84/status/1120800580937580545" TargetMode="External" /><Relationship Id="rId133" Type="http://schemas.openxmlformats.org/officeDocument/2006/relationships/hyperlink" Target="https://twitter.com/#!/ktrob18/status/1120832424966086657" TargetMode="External" /><Relationship Id="rId134" Type="http://schemas.openxmlformats.org/officeDocument/2006/relationships/hyperlink" Target="https://twitter.com/#!/medsoulbrother/status/1120961194087444480" TargetMode="External" /><Relationship Id="rId135" Type="http://schemas.openxmlformats.org/officeDocument/2006/relationships/hyperlink" Target="https://twitter.com/#!/kimberlylaurenb/status/1121723958372466688" TargetMode="External" /><Relationship Id="rId136" Type="http://schemas.openxmlformats.org/officeDocument/2006/relationships/hyperlink" Target="https://twitter.com/#!/lizumberfield/status/1121787444939108352" TargetMode="External" /><Relationship Id="rId137" Type="http://schemas.openxmlformats.org/officeDocument/2006/relationships/hyperlink" Target="https://twitter.com/#!/lizumberfield/status/1121787444939108352" TargetMode="External" /><Relationship Id="rId138" Type="http://schemas.openxmlformats.org/officeDocument/2006/relationships/hyperlink" Target="https://twitter.com/#!/tricern86/status/1119509833684672512" TargetMode="External" /><Relationship Id="rId139" Type="http://schemas.openxmlformats.org/officeDocument/2006/relationships/hyperlink" Target="https://twitter.com/#!/tricern86/status/1119513037415702528" TargetMode="External" /><Relationship Id="rId140" Type="http://schemas.openxmlformats.org/officeDocument/2006/relationships/hyperlink" Target="https://twitter.com/#!/tricern86/status/1121956176910884864" TargetMode="External" /><Relationship Id="rId141" Type="http://schemas.openxmlformats.org/officeDocument/2006/relationships/hyperlink" Target="https://api.twitter.com/1.1/geo/id/f515486276aa6192.json" TargetMode="External" /><Relationship Id="rId142" Type="http://schemas.openxmlformats.org/officeDocument/2006/relationships/hyperlink" Target="https://api.twitter.com/1.1/geo/id/00836cb90515ddd1.json" TargetMode="External" /><Relationship Id="rId143" Type="http://schemas.openxmlformats.org/officeDocument/2006/relationships/hyperlink" Target="https://api.twitter.com/1.1/geo/id/a612c69b44b2e5da.json" TargetMode="External" /><Relationship Id="rId144" Type="http://schemas.openxmlformats.org/officeDocument/2006/relationships/hyperlink" Target="https://api.twitter.com/1.1/geo/id/010e1dd67505069d.json" TargetMode="External" /><Relationship Id="rId145" Type="http://schemas.openxmlformats.org/officeDocument/2006/relationships/hyperlink" Target="https://api.twitter.com/1.1/geo/id/3df4f427b5a60fea.json" TargetMode="External" /><Relationship Id="rId146" Type="http://schemas.openxmlformats.org/officeDocument/2006/relationships/comments" Target="../comments1.xml" /><Relationship Id="rId147" Type="http://schemas.openxmlformats.org/officeDocument/2006/relationships/vmlDrawing" Target="../drawings/vmlDrawing1.vml" /><Relationship Id="rId148" Type="http://schemas.openxmlformats.org/officeDocument/2006/relationships/table" Target="../tables/table1.xml" /><Relationship Id="rId1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hdCaYd0UFl" TargetMode="External" /><Relationship Id="rId2" Type="http://schemas.openxmlformats.org/officeDocument/2006/relationships/hyperlink" Target="https://t.co/PY4h3ZTuqN" TargetMode="External" /><Relationship Id="rId3" Type="http://schemas.openxmlformats.org/officeDocument/2006/relationships/hyperlink" Target="https://t.co/BP579N8Xkk" TargetMode="External" /><Relationship Id="rId4" Type="http://schemas.openxmlformats.org/officeDocument/2006/relationships/hyperlink" Target="https://t.co/OyDjD1c8Ii" TargetMode="External" /><Relationship Id="rId5" Type="http://schemas.openxmlformats.org/officeDocument/2006/relationships/hyperlink" Target="https://t.co/00jCTZYGHd" TargetMode="External" /><Relationship Id="rId6" Type="http://schemas.openxmlformats.org/officeDocument/2006/relationships/hyperlink" Target="https://t.co/A3pdtfue78" TargetMode="External" /><Relationship Id="rId7" Type="http://schemas.openxmlformats.org/officeDocument/2006/relationships/hyperlink" Target="https://t.co/WLaL7Wjjiq" TargetMode="External" /><Relationship Id="rId8" Type="http://schemas.openxmlformats.org/officeDocument/2006/relationships/hyperlink" Target="https://t.co/in8vW08a8w" TargetMode="External" /><Relationship Id="rId9" Type="http://schemas.openxmlformats.org/officeDocument/2006/relationships/hyperlink" Target="https://t.co/gGuD81CQcX" TargetMode="External" /><Relationship Id="rId10" Type="http://schemas.openxmlformats.org/officeDocument/2006/relationships/hyperlink" Target="https://t.co/REdB88OXLI" TargetMode="External" /><Relationship Id="rId11" Type="http://schemas.openxmlformats.org/officeDocument/2006/relationships/hyperlink" Target="https://t.co/8wqXlcISt6" TargetMode="External" /><Relationship Id="rId12" Type="http://schemas.openxmlformats.org/officeDocument/2006/relationships/hyperlink" Target="https://t.co/dWrTohHnoJ" TargetMode="External" /><Relationship Id="rId13" Type="http://schemas.openxmlformats.org/officeDocument/2006/relationships/hyperlink" Target="https://t.co/IGzfP1wjaF" TargetMode="External" /><Relationship Id="rId14" Type="http://schemas.openxmlformats.org/officeDocument/2006/relationships/hyperlink" Target="https://t.co/3YzZqItDwV" TargetMode="External" /><Relationship Id="rId15" Type="http://schemas.openxmlformats.org/officeDocument/2006/relationships/hyperlink" Target="https://t.co/Fqs0dPNeeR" TargetMode="External" /><Relationship Id="rId16" Type="http://schemas.openxmlformats.org/officeDocument/2006/relationships/hyperlink" Target="https://t.co/3DqeFecZJX" TargetMode="External" /><Relationship Id="rId17" Type="http://schemas.openxmlformats.org/officeDocument/2006/relationships/hyperlink" Target="https://t.co/v5hNnecy0Z" TargetMode="External" /><Relationship Id="rId18" Type="http://schemas.openxmlformats.org/officeDocument/2006/relationships/hyperlink" Target="https://t.co/knlG0yOmqv" TargetMode="External" /><Relationship Id="rId19" Type="http://schemas.openxmlformats.org/officeDocument/2006/relationships/hyperlink" Target="https://t.co/bjrLkTOflJ" TargetMode="External" /><Relationship Id="rId20" Type="http://schemas.openxmlformats.org/officeDocument/2006/relationships/hyperlink" Target="https://t.co/TrCjoVn9rh" TargetMode="External" /><Relationship Id="rId21" Type="http://schemas.openxmlformats.org/officeDocument/2006/relationships/hyperlink" Target="https://pbs.twimg.com/profile_banners/286455005/1554749302" TargetMode="External" /><Relationship Id="rId22" Type="http://schemas.openxmlformats.org/officeDocument/2006/relationships/hyperlink" Target="https://pbs.twimg.com/profile_banners/3292685493/1454605210" TargetMode="External" /><Relationship Id="rId23" Type="http://schemas.openxmlformats.org/officeDocument/2006/relationships/hyperlink" Target="https://pbs.twimg.com/profile_banners/142208795/1538540437" TargetMode="External" /><Relationship Id="rId24" Type="http://schemas.openxmlformats.org/officeDocument/2006/relationships/hyperlink" Target="https://pbs.twimg.com/profile_banners/299767574/1469402377" TargetMode="External" /><Relationship Id="rId25" Type="http://schemas.openxmlformats.org/officeDocument/2006/relationships/hyperlink" Target="https://pbs.twimg.com/profile_banners/772859296522575872/1514438712" TargetMode="External" /><Relationship Id="rId26" Type="http://schemas.openxmlformats.org/officeDocument/2006/relationships/hyperlink" Target="https://pbs.twimg.com/profile_banners/89638147/1554254010" TargetMode="External" /><Relationship Id="rId27" Type="http://schemas.openxmlformats.org/officeDocument/2006/relationships/hyperlink" Target="https://pbs.twimg.com/profile_banners/335141638/1554217394" TargetMode="External" /><Relationship Id="rId28" Type="http://schemas.openxmlformats.org/officeDocument/2006/relationships/hyperlink" Target="https://pbs.twimg.com/profile_banners/2564128819/1555958484" TargetMode="External" /><Relationship Id="rId29" Type="http://schemas.openxmlformats.org/officeDocument/2006/relationships/hyperlink" Target="https://pbs.twimg.com/profile_banners/775034466536452097/1550189384" TargetMode="External" /><Relationship Id="rId30" Type="http://schemas.openxmlformats.org/officeDocument/2006/relationships/hyperlink" Target="https://pbs.twimg.com/profile_banners/2383871725/1546517718" TargetMode="External" /><Relationship Id="rId31" Type="http://schemas.openxmlformats.org/officeDocument/2006/relationships/hyperlink" Target="https://pbs.twimg.com/profile_banners/38049495/1529243311" TargetMode="External" /><Relationship Id="rId32" Type="http://schemas.openxmlformats.org/officeDocument/2006/relationships/hyperlink" Target="https://pbs.twimg.com/profile_banners/838525493368483841/1555857489" TargetMode="External" /><Relationship Id="rId33" Type="http://schemas.openxmlformats.org/officeDocument/2006/relationships/hyperlink" Target="https://pbs.twimg.com/profile_banners/41013626/1553955503" TargetMode="External" /><Relationship Id="rId34" Type="http://schemas.openxmlformats.org/officeDocument/2006/relationships/hyperlink" Target="https://pbs.twimg.com/profile_banners/726455185/1453924764" TargetMode="External" /><Relationship Id="rId35" Type="http://schemas.openxmlformats.org/officeDocument/2006/relationships/hyperlink" Target="https://pbs.twimg.com/profile_banners/607751643/1518118127" TargetMode="External" /><Relationship Id="rId36" Type="http://schemas.openxmlformats.org/officeDocument/2006/relationships/hyperlink" Target="https://pbs.twimg.com/profile_banners/3003886063/1555969368" TargetMode="External" /><Relationship Id="rId37" Type="http://schemas.openxmlformats.org/officeDocument/2006/relationships/hyperlink" Target="https://pbs.twimg.com/profile_banners/910329538005000192/1551866709" TargetMode="External" /><Relationship Id="rId38" Type="http://schemas.openxmlformats.org/officeDocument/2006/relationships/hyperlink" Target="https://pbs.twimg.com/profile_banners/810889655285583872/1487554834" TargetMode="External" /><Relationship Id="rId39" Type="http://schemas.openxmlformats.org/officeDocument/2006/relationships/hyperlink" Target="https://pbs.twimg.com/profile_banners/3247046804/1521273590" TargetMode="External" /><Relationship Id="rId40" Type="http://schemas.openxmlformats.org/officeDocument/2006/relationships/hyperlink" Target="https://pbs.twimg.com/profile_banners/109135492/1554654667" TargetMode="External" /><Relationship Id="rId41" Type="http://schemas.openxmlformats.org/officeDocument/2006/relationships/hyperlink" Target="https://pbs.twimg.com/profile_banners/237485961/1552780714" TargetMode="External" /><Relationship Id="rId42" Type="http://schemas.openxmlformats.org/officeDocument/2006/relationships/hyperlink" Target="https://pbs.twimg.com/profile_banners/497200393/1555827492" TargetMode="External" /><Relationship Id="rId43" Type="http://schemas.openxmlformats.org/officeDocument/2006/relationships/hyperlink" Target="https://pbs.twimg.com/profile_banners/1403261666/1538329526" TargetMode="External" /><Relationship Id="rId44" Type="http://schemas.openxmlformats.org/officeDocument/2006/relationships/hyperlink" Target="https://pbs.twimg.com/profile_banners/815708250217840640/1555604388" TargetMode="External" /><Relationship Id="rId45" Type="http://schemas.openxmlformats.org/officeDocument/2006/relationships/hyperlink" Target="https://pbs.twimg.com/profile_banners/21261414/1546774752" TargetMode="External" /><Relationship Id="rId46" Type="http://schemas.openxmlformats.org/officeDocument/2006/relationships/hyperlink" Target="https://pbs.twimg.com/profile_banners/22075159/1555413948" TargetMode="External" /><Relationship Id="rId47" Type="http://schemas.openxmlformats.org/officeDocument/2006/relationships/hyperlink" Target="https://pbs.twimg.com/profile_banners/823287122631102464/1526502707" TargetMode="External" /><Relationship Id="rId48" Type="http://schemas.openxmlformats.org/officeDocument/2006/relationships/hyperlink" Target="https://pbs.twimg.com/profile_banners/843434629994635265/1503791292" TargetMode="External" /><Relationship Id="rId49" Type="http://schemas.openxmlformats.org/officeDocument/2006/relationships/hyperlink" Target="https://pbs.twimg.com/profile_banners/110014280/1553097868" TargetMode="External" /><Relationship Id="rId50" Type="http://schemas.openxmlformats.org/officeDocument/2006/relationships/hyperlink" Target="https://pbs.twimg.com/profile_banners/915063600288555008/1519007439" TargetMode="External" /><Relationship Id="rId51" Type="http://schemas.openxmlformats.org/officeDocument/2006/relationships/hyperlink" Target="https://pbs.twimg.com/profile_banners/862486130/1519104916" TargetMode="External" /><Relationship Id="rId52" Type="http://schemas.openxmlformats.org/officeDocument/2006/relationships/hyperlink" Target="https://pbs.twimg.com/profile_banners/829696567472947200/1530495710" TargetMode="External" /><Relationship Id="rId53" Type="http://schemas.openxmlformats.org/officeDocument/2006/relationships/hyperlink" Target="https://pbs.twimg.com/profile_banners/816274068034961408/1525042240" TargetMode="External" /><Relationship Id="rId54" Type="http://schemas.openxmlformats.org/officeDocument/2006/relationships/hyperlink" Target="https://pbs.twimg.com/profile_banners/859992452022882304/1547631967" TargetMode="External" /><Relationship Id="rId55" Type="http://schemas.openxmlformats.org/officeDocument/2006/relationships/hyperlink" Target="https://pbs.twimg.com/profile_banners/845795943479959552/1550231693" TargetMode="External" /><Relationship Id="rId56" Type="http://schemas.openxmlformats.org/officeDocument/2006/relationships/hyperlink" Target="https://pbs.twimg.com/profile_banners/2262233888/1388028296" TargetMode="External" /><Relationship Id="rId57" Type="http://schemas.openxmlformats.org/officeDocument/2006/relationships/hyperlink" Target="https://pbs.twimg.com/profile_banners/14430086/1526731778" TargetMode="External" /><Relationship Id="rId58" Type="http://schemas.openxmlformats.org/officeDocument/2006/relationships/hyperlink" Target="https://pbs.twimg.com/profile_banners/872049236560556035/1549646904" TargetMode="External" /><Relationship Id="rId59" Type="http://schemas.openxmlformats.org/officeDocument/2006/relationships/hyperlink" Target="https://pbs.twimg.com/profile_banners/798145390096723968/1553756524" TargetMode="External" /><Relationship Id="rId60" Type="http://schemas.openxmlformats.org/officeDocument/2006/relationships/hyperlink" Target="https://pbs.twimg.com/profile_banners/30861321/1386486853" TargetMode="External" /><Relationship Id="rId61" Type="http://schemas.openxmlformats.org/officeDocument/2006/relationships/hyperlink" Target="https://pbs.twimg.com/profile_banners/1054227034182868992/1551332713" TargetMode="External" /><Relationship Id="rId62" Type="http://schemas.openxmlformats.org/officeDocument/2006/relationships/hyperlink" Target="https://pbs.twimg.com/profile_banners/808048613486039040/1481489495" TargetMode="External" /><Relationship Id="rId63" Type="http://schemas.openxmlformats.org/officeDocument/2006/relationships/hyperlink" Target="https://pbs.twimg.com/profile_banners/1112239824147230720/1555816118" TargetMode="External" /><Relationship Id="rId64" Type="http://schemas.openxmlformats.org/officeDocument/2006/relationships/hyperlink" Target="https://pbs.twimg.com/profile_banners/962768406360543233/1518377409" TargetMode="External" /><Relationship Id="rId65" Type="http://schemas.openxmlformats.org/officeDocument/2006/relationships/hyperlink" Target="https://pbs.twimg.com/profile_banners/15973804/1429304119" TargetMode="External" /><Relationship Id="rId66" Type="http://schemas.openxmlformats.org/officeDocument/2006/relationships/hyperlink" Target="https://pbs.twimg.com/profile_banners/4057888191/1448220254" TargetMode="External" /><Relationship Id="rId67" Type="http://schemas.openxmlformats.org/officeDocument/2006/relationships/hyperlink" Target="https://pbs.twimg.com/profile_banners/74350431/1379155887" TargetMode="External" /><Relationship Id="rId68" Type="http://schemas.openxmlformats.org/officeDocument/2006/relationships/hyperlink" Target="https://pbs.twimg.com/profile_banners/2161153882/1555775388" TargetMode="External" /><Relationship Id="rId69" Type="http://schemas.openxmlformats.org/officeDocument/2006/relationships/hyperlink" Target="https://pbs.twimg.com/profile_banners/997113153438830599/1526576225" TargetMode="External" /><Relationship Id="rId70" Type="http://schemas.openxmlformats.org/officeDocument/2006/relationships/hyperlink" Target="https://pbs.twimg.com/profile_banners/2869968431/1529698058" TargetMode="External" /><Relationship Id="rId71" Type="http://schemas.openxmlformats.org/officeDocument/2006/relationships/hyperlink" Target="https://pbs.twimg.com/profile_banners/776363741499756544/1547534641" TargetMode="External" /><Relationship Id="rId72" Type="http://schemas.openxmlformats.org/officeDocument/2006/relationships/hyperlink" Target="https://pbs.twimg.com/profile_banners/4622899512/1527930323" TargetMode="External" /><Relationship Id="rId73" Type="http://schemas.openxmlformats.org/officeDocument/2006/relationships/hyperlink" Target="https://pbs.twimg.com/profile_banners/390030823/1555960713" TargetMode="External" /><Relationship Id="rId74" Type="http://schemas.openxmlformats.org/officeDocument/2006/relationships/hyperlink" Target="https://pbs.twimg.com/profile_banners/2440891058/1556078350" TargetMode="External" /><Relationship Id="rId75" Type="http://schemas.openxmlformats.org/officeDocument/2006/relationships/hyperlink" Target="https://pbs.twimg.com/profile_banners/260215257/1542748195" TargetMode="External" /><Relationship Id="rId76" Type="http://schemas.openxmlformats.org/officeDocument/2006/relationships/hyperlink" Target="https://pbs.twimg.com/profile_banners/27753442/1355695038" TargetMode="External" /><Relationship Id="rId77" Type="http://schemas.openxmlformats.org/officeDocument/2006/relationships/hyperlink" Target="https://pbs.twimg.com/profile_banners/593184291/1551336455" TargetMode="External" /><Relationship Id="rId78" Type="http://schemas.openxmlformats.org/officeDocument/2006/relationships/hyperlink" Target="https://pbs.twimg.com/profile_banners/988170200972312576/1524437749" TargetMode="External" /><Relationship Id="rId79" Type="http://schemas.openxmlformats.org/officeDocument/2006/relationships/hyperlink" Target="http://abs.twimg.com/images/themes/theme10/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3/bg.gif" TargetMode="External" /><Relationship Id="rId82" Type="http://schemas.openxmlformats.org/officeDocument/2006/relationships/hyperlink" Target="http://abs.twimg.com/images/themes/theme19/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4/bg.gif" TargetMode="External" /><Relationship Id="rId85" Type="http://schemas.openxmlformats.org/officeDocument/2006/relationships/hyperlink" Target="http://abs.twimg.com/images/themes/theme1/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8/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5/bg.gif" TargetMode="External" /><Relationship Id="rId92" Type="http://schemas.openxmlformats.org/officeDocument/2006/relationships/hyperlink" Target="http://abs.twimg.com/images/themes/theme19/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4/bg.gif" TargetMode="External" /><Relationship Id="rId97" Type="http://schemas.openxmlformats.org/officeDocument/2006/relationships/hyperlink" Target="http://abs.twimg.com/images/themes/theme4/bg.gif"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4/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0/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3/bg.gif" TargetMode="External" /><Relationship Id="rId113" Type="http://schemas.openxmlformats.org/officeDocument/2006/relationships/hyperlink" Target="http://abs.twimg.com/images/themes/theme5/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5/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0/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pbs.twimg.com/profile_images/1115325522953764865/dnurMgl1_normal.jpg" TargetMode="External" /><Relationship Id="rId128" Type="http://schemas.openxmlformats.org/officeDocument/2006/relationships/hyperlink" Target="http://pbs.twimg.com/profile_images/695290292728119298/enLB7TJL_normal.jpg" TargetMode="External" /><Relationship Id="rId129" Type="http://schemas.openxmlformats.org/officeDocument/2006/relationships/hyperlink" Target="http://pbs.twimg.com/profile_images/1034426272900886529/rvUqkF0p_normal.jpg" TargetMode="External" /><Relationship Id="rId130" Type="http://schemas.openxmlformats.org/officeDocument/2006/relationships/hyperlink" Target="http://pbs.twimg.com/profile_images/1058545709513768962/d2d1pXT-_normal.jpg" TargetMode="External" /><Relationship Id="rId131" Type="http://schemas.openxmlformats.org/officeDocument/2006/relationships/hyperlink" Target="http://pbs.twimg.com/profile_images/772860862944124930/sbjOEqCt_normal.jpg" TargetMode="External" /><Relationship Id="rId132" Type="http://schemas.openxmlformats.org/officeDocument/2006/relationships/hyperlink" Target="http://pbs.twimg.com/profile_images/1118685110201737217/3YdBLtWV_normal.jpg" TargetMode="External" /><Relationship Id="rId133" Type="http://schemas.openxmlformats.org/officeDocument/2006/relationships/hyperlink" Target="http://pbs.twimg.com/profile_images/1113094540863262720/u2uJJEfM_normal.jpg" TargetMode="External" /><Relationship Id="rId134" Type="http://schemas.openxmlformats.org/officeDocument/2006/relationships/hyperlink" Target="http://pbs.twimg.com/profile_images/1105701477715243009/Uf4uDPNJ_normal.jpg" TargetMode="External" /><Relationship Id="rId135" Type="http://schemas.openxmlformats.org/officeDocument/2006/relationships/hyperlink" Target="http://pbs.twimg.com/profile_images/1096199849781981186/IB_2RHVm_normal.jpg" TargetMode="External" /><Relationship Id="rId136" Type="http://schemas.openxmlformats.org/officeDocument/2006/relationships/hyperlink" Target="http://pbs.twimg.com/profile_images/1080801147122798598/qSfNasjY_normal.jpg" TargetMode="External" /><Relationship Id="rId137" Type="http://schemas.openxmlformats.org/officeDocument/2006/relationships/hyperlink" Target="http://pbs.twimg.com/profile_images/442835147608440832/c9wgMfrF_normal.jpeg" TargetMode="External" /><Relationship Id="rId138" Type="http://schemas.openxmlformats.org/officeDocument/2006/relationships/hyperlink" Target="http://pbs.twimg.com/profile_images/817541042081857537/AtAXus8S_normal.jpg" TargetMode="External" /><Relationship Id="rId139" Type="http://schemas.openxmlformats.org/officeDocument/2006/relationships/hyperlink" Target="http://pbs.twimg.com/profile_images/833791726628327424/GiiQArOn_normal.jpg" TargetMode="External" /><Relationship Id="rId140" Type="http://schemas.openxmlformats.org/officeDocument/2006/relationships/hyperlink" Target="http://pbs.twimg.com/profile_images/1117065687078326274/WUjmq6u9_normal.png" TargetMode="External" /><Relationship Id="rId141" Type="http://schemas.openxmlformats.org/officeDocument/2006/relationships/hyperlink" Target="http://pbs.twimg.com/profile_images/1096254951934832640/8uqsT6Zw_normal.jpg" TargetMode="External" /><Relationship Id="rId142" Type="http://schemas.openxmlformats.org/officeDocument/2006/relationships/hyperlink" Target="http://pbs.twimg.com/profile_images/959912965095895040/2f1jiQMs_normal.jpg" TargetMode="External" /><Relationship Id="rId143" Type="http://schemas.openxmlformats.org/officeDocument/2006/relationships/hyperlink" Target="http://pbs.twimg.com/profile_images/735154025939734528/VOC6XqDk_normal.jpg" TargetMode="External" /><Relationship Id="rId144" Type="http://schemas.openxmlformats.org/officeDocument/2006/relationships/hyperlink" Target="http://pbs.twimg.com/profile_images/1114266309590753280/uzXBK6iS_normal.jpg" TargetMode="External" /><Relationship Id="rId145" Type="http://schemas.openxmlformats.org/officeDocument/2006/relationships/hyperlink" Target="http://pbs.twimg.com/profile_images/1120095451552854017/iNDru7SG_normal.jpg" TargetMode="External" /><Relationship Id="rId146" Type="http://schemas.openxmlformats.org/officeDocument/2006/relationships/hyperlink" Target="http://pbs.twimg.com/profile_images/1103235156545097728/UXbBPwuy_normal.png" TargetMode="External" /><Relationship Id="rId147" Type="http://schemas.openxmlformats.org/officeDocument/2006/relationships/hyperlink" Target="http://pbs.twimg.com/profile_images/820758443229319170/P4CsoBfi_normal.jpg" TargetMode="External" /><Relationship Id="rId148" Type="http://schemas.openxmlformats.org/officeDocument/2006/relationships/hyperlink" Target="http://pbs.twimg.com/profile_images/1092220064860909568/IJao7TXA_normal.jpg" TargetMode="External" /><Relationship Id="rId149" Type="http://schemas.openxmlformats.org/officeDocument/2006/relationships/hyperlink" Target="http://pbs.twimg.com/profile_images/1114928974369628160/RMfIoavT_normal.jpg" TargetMode="External" /><Relationship Id="rId150" Type="http://schemas.openxmlformats.org/officeDocument/2006/relationships/hyperlink" Target="http://pbs.twimg.com/profile_images/1107067706560249856/aI2Rq1kf_normal.jpg" TargetMode="External" /><Relationship Id="rId151" Type="http://schemas.openxmlformats.org/officeDocument/2006/relationships/hyperlink" Target="http://pbs.twimg.com/profile_images/1064408342397825026/d7QASJpo_normal.jpg" TargetMode="External" /><Relationship Id="rId152" Type="http://schemas.openxmlformats.org/officeDocument/2006/relationships/hyperlink" Target="http://pbs.twimg.com/profile_images/1088486955556524032/cKMnOpzE_normal.jpg" TargetMode="External" /><Relationship Id="rId153" Type="http://schemas.openxmlformats.org/officeDocument/2006/relationships/hyperlink" Target="http://pbs.twimg.com/profile_images/1103071637426061312/7kbSghGA_normal.jpg" TargetMode="External" /><Relationship Id="rId154" Type="http://schemas.openxmlformats.org/officeDocument/2006/relationships/hyperlink" Target="http://pbs.twimg.com/profile_images/1112748890753810437/BEJ4GOUV_normal.jpg" TargetMode="External" /><Relationship Id="rId155" Type="http://schemas.openxmlformats.org/officeDocument/2006/relationships/hyperlink" Target="http://pbs.twimg.com/profile_images/1118514240040652800/uTC7NZXq_normal.jpg" TargetMode="External" /><Relationship Id="rId156" Type="http://schemas.openxmlformats.org/officeDocument/2006/relationships/hyperlink" Target="http://pbs.twimg.com/profile_images/997118898104233984/xnvijiaf_normal.jpg" TargetMode="External" /><Relationship Id="rId157" Type="http://schemas.openxmlformats.org/officeDocument/2006/relationships/hyperlink" Target="http://pbs.twimg.com/profile_images/843582470075404288/7y9f5NyE_normal.jpg" TargetMode="External" /><Relationship Id="rId158" Type="http://schemas.openxmlformats.org/officeDocument/2006/relationships/hyperlink" Target="http://pbs.twimg.com/profile_images/1064615845362585600/Kow9USF2_normal.jpg" TargetMode="External" /><Relationship Id="rId159" Type="http://schemas.openxmlformats.org/officeDocument/2006/relationships/hyperlink" Target="http://pbs.twimg.com/profile_images/1074379861014274048/X3Tt5gYj_normal.jpg" TargetMode="External" /><Relationship Id="rId160" Type="http://schemas.openxmlformats.org/officeDocument/2006/relationships/hyperlink" Target="http://pbs.twimg.com/profile_images/966230835090276352/px3veHL7_normal.jpg" TargetMode="External" /><Relationship Id="rId161" Type="http://schemas.openxmlformats.org/officeDocument/2006/relationships/hyperlink" Target="http://pbs.twimg.com/profile_images/1001096794309349376/y7nAgsFK_normal.jpg" TargetMode="External" /><Relationship Id="rId162" Type="http://schemas.openxmlformats.org/officeDocument/2006/relationships/hyperlink" Target="http://pbs.twimg.com/profile_images/1087389776481636352/LXZNsxQ8_normal.jpg" TargetMode="External" /><Relationship Id="rId163" Type="http://schemas.openxmlformats.org/officeDocument/2006/relationships/hyperlink" Target="http://pbs.twimg.com/profile_images/990725074687848448/b-yx1RCX_normal.jpg" TargetMode="External" /><Relationship Id="rId164" Type="http://schemas.openxmlformats.org/officeDocument/2006/relationships/hyperlink" Target="http://pbs.twimg.com/profile_images/1078291283301597184/yKS09HKi_normal.jpg" TargetMode="External" /><Relationship Id="rId165" Type="http://schemas.openxmlformats.org/officeDocument/2006/relationships/hyperlink" Target="http://pbs.twimg.com/profile_images/1096377297920241664/TnqbPT7F_normal.jpg" TargetMode="External" /><Relationship Id="rId166" Type="http://schemas.openxmlformats.org/officeDocument/2006/relationships/hyperlink" Target="http://pbs.twimg.com/profile_images/1066421023166341120/cM7CyakZ_normal.jpg" TargetMode="External" /><Relationship Id="rId167" Type="http://schemas.openxmlformats.org/officeDocument/2006/relationships/hyperlink" Target="http://pbs.twimg.com/profile_images/997945380196134912/8jb-9PMJ_normal.jpg" TargetMode="External" /><Relationship Id="rId168" Type="http://schemas.openxmlformats.org/officeDocument/2006/relationships/hyperlink" Target="http://abs.twimg.com/sticky/default_profile_images/default_profile_normal.png" TargetMode="External" /><Relationship Id="rId169" Type="http://schemas.openxmlformats.org/officeDocument/2006/relationships/hyperlink" Target="http://pbs.twimg.com/profile_images/1036572342099562496/pYT2Yqzl_normal.jpg" TargetMode="External" /><Relationship Id="rId170" Type="http://schemas.openxmlformats.org/officeDocument/2006/relationships/hyperlink" Target="http://pbs.twimg.com/profile_images/937156233802399744/2qm1h_QZ_normal.jpg" TargetMode="External" /><Relationship Id="rId171" Type="http://schemas.openxmlformats.org/officeDocument/2006/relationships/hyperlink" Target="http://pbs.twimg.com/profile_images/1021749694794530817/ysdTtM2L_normal.jpg" TargetMode="External" /><Relationship Id="rId172" Type="http://schemas.openxmlformats.org/officeDocument/2006/relationships/hyperlink" Target="http://pbs.twimg.com/profile_images/1100995313769209856/x2boWOFR_normal.jpg" TargetMode="External" /><Relationship Id="rId173" Type="http://schemas.openxmlformats.org/officeDocument/2006/relationships/hyperlink" Target="http://pbs.twimg.com/profile_images/1021238087538520067/HSTJR3gr_normal.jpg" TargetMode="External" /><Relationship Id="rId174" Type="http://schemas.openxmlformats.org/officeDocument/2006/relationships/hyperlink" Target="http://pbs.twimg.com/profile_images/1117643057304932352/jBQn_B-d_normal.png" TargetMode="External" /><Relationship Id="rId175" Type="http://schemas.openxmlformats.org/officeDocument/2006/relationships/hyperlink" Target="http://pbs.twimg.com/profile_images/1112359536508223489/M9FuNeAV_normal.jpg" TargetMode="External" /><Relationship Id="rId176" Type="http://schemas.openxmlformats.org/officeDocument/2006/relationships/hyperlink" Target="http://pbs.twimg.com/profile_images/433374668964126720/obZUe9dG_normal.jpeg" TargetMode="External" /><Relationship Id="rId177" Type="http://schemas.openxmlformats.org/officeDocument/2006/relationships/hyperlink" Target="http://pbs.twimg.com/profile_images/859894773569781762/Y2nSOwP2_normal.jpg" TargetMode="External" /><Relationship Id="rId178" Type="http://schemas.openxmlformats.org/officeDocument/2006/relationships/hyperlink" Target="http://pbs.twimg.com/profile_images/668510519565807616/B-Se3lUr_normal.png" TargetMode="External" /><Relationship Id="rId179" Type="http://schemas.openxmlformats.org/officeDocument/2006/relationships/hyperlink" Target="http://pbs.twimg.com/profile_images/597702467522953217/vHjyyFQT_normal.jpg" TargetMode="External" /><Relationship Id="rId180" Type="http://schemas.openxmlformats.org/officeDocument/2006/relationships/hyperlink" Target="http://pbs.twimg.com/profile_images/1119629241518313474/oYxHMbEO_normal.jpg" TargetMode="External" /><Relationship Id="rId181" Type="http://schemas.openxmlformats.org/officeDocument/2006/relationships/hyperlink" Target="http://pbs.twimg.com/profile_images/1119649526854430720/3Wq5Z5Y4_normal.jpg" TargetMode="External" /><Relationship Id="rId182" Type="http://schemas.openxmlformats.org/officeDocument/2006/relationships/hyperlink" Target="http://pbs.twimg.com/profile_images/985901886011129856/PgTdN9zh_normal.jpg" TargetMode="External" /><Relationship Id="rId183" Type="http://schemas.openxmlformats.org/officeDocument/2006/relationships/hyperlink" Target="http://pbs.twimg.com/profile_images/1109852651657838592/BjRvSQk1_normal.jpg" TargetMode="External" /><Relationship Id="rId184" Type="http://schemas.openxmlformats.org/officeDocument/2006/relationships/hyperlink" Target="http://pbs.twimg.com/profile_images/660207199243735040/iAAHJSg6_normal.jpg" TargetMode="External" /><Relationship Id="rId185" Type="http://schemas.openxmlformats.org/officeDocument/2006/relationships/hyperlink" Target="http://pbs.twimg.com/profile_images/1120996450706452480/dxs8yce5_normal.jpg" TargetMode="External" /><Relationship Id="rId186" Type="http://schemas.openxmlformats.org/officeDocument/2006/relationships/hyperlink" Target="http://pbs.twimg.com/profile_images/1104840748766294018/OQKdELap_normal.jpg" TargetMode="External" /><Relationship Id="rId187" Type="http://schemas.openxmlformats.org/officeDocument/2006/relationships/hyperlink" Target="http://pbs.twimg.com/profile_images/1084144321840975872/xSMIfBqW_normal.jpg" TargetMode="External" /><Relationship Id="rId188" Type="http://schemas.openxmlformats.org/officeDocument/2006/relationships/hyperlink" Target="http://pbs.twimg.com/profile_images/982000791677419520/k-g40n3r_normal.jpg" TargetMode="External" /><Relationship Id="rId189" Type="http://schemas.openxmlformats.org/officeDocument/2006/relationships/hyperlink" Target="http://pbs.twimg.com/profile_images/679496861607182336/xS1Q2Iwp_normal.jpg" TargetMode="External" /><Relationship Id="rId190" Type="http://schemas.openxmlformats.org/officeDocument/2006/relationships/hyperlink" Target="http://pbs.twimg.com/profile_images/1013246564821848064/mQvTiHAv_normal.jpg" TargetMode="External" /><Relationship Id="rId191" Type="http://schemas.openxmlformats.org/officeDocument/2006/relationships/hyperlink" Target="http://pbs.twimg.com/profile_images/844013574406066176/8TmOzWdj_normal.jpg" TargetMode="External" /><Relationship Id="rId192" Type="http://schemas.openxmlformats.org/officeDocument/2006/relationships/hyperlink" Target="http://pbs.twimg.com/profile_images/988259668483952640/B9USIx1H_normal.jpg" TargetMode="External" /><Relationship Id="rId193" Type="http://schemas.openxmlformats.org/officeDocument/2006/relationships/hyperlink" Target="http://pbs.twimg.com/profile_images/812877433128951809/a5CWTSxl_normal.jpg" TargetMode="External" /><Relationship Id="rId194" Type="http://schemas.openxmlformats.org/officeDocument/2006/relationships/hyperlink" Target="https://twitter.com/deee_voon" TargetMode="External" /><Relationship Id="rId195" Type="http://schemas.openxmlformats.org/officeDocument/2006/relationships/hyperlink" Target="https://twitter.com/anaamestoy" TargetMode="External" /><Relationship Id="rId196" Type="http://schemas.openxmlformats.org/officeDocument/2006/relationships/hyperlink" Target="https://twitter.com/iammaggimae" TargetMode="External" /><Relationship Id="rId197" Type="http://schemas.openxmlformats.org/officeDocument/2006/relationships/hyperlink" Target="https://twitter.com/brandaay23" TargetMode="External" /><Relationship Id="rId198" Type="http://schemas.openxmlformats.org/officeDocument/2006/relationships/hyperlink" Target="https://twitter.com/suzanneleathers" TargetMode="External" /><Relationship Id="rId199" Type="http://schemas.openxmlformats.org/officeDocument/2006/relationships/hyperlink" Target="https://twitter.com/danni1257" TargetMode="External" /><Relationship Id="rId200" Type="http://schemas.openxmlformats.org/officeDocument/2006/relationships/hyperlink" Target="https://twitter.com/bts_twt" TargetMode="External" /><Relationship Id="rId201" Type="http://schemas.openxmlformats.org/officeDocument/2006/relationships/hyperlink" Target="https://twitter.com/mean_adam" TargetMode="External" /><Relationship Id="rId202" Type="http://schemas.openxmlformats.org/officeDocument/2006/relationships/hyperlink" Target="https://twitter.com/meg_y12" TargetMode="External" /><Relationship Id="rId203" Type="http://schemas.openxmlformats.org/officeDocument/2006/relationships/hyperlink" Target="https://twitter.com/imontoyaresists" TargetMode="External" /><Relationship Id="rId204" Type="http://schemas.openxmlformats.org/officeDocument/2006/relationships/hyperlink" Target="https://twitter.com/roselynnkingsbu" TargetMode="External" /><Relationship Id="rId205" Type="http://schemas.openxmlformats.org/officeDocument/2006/relationships/hyperlink" Target="https://twitter.com/dmccall001" TargetMode="External" /><Relationship Id="rId206" Type="http://schemas.openxmlformats.org/officeDocument/2006/relationships/hyperlink" Target="https://twitter.com/petti_cash" TargetMode="External" /><Relationship Id="rId207" Type="http://schemas.openxmlformats.org/officeDocument/2006/relationships/hyperlink" Target="https://twitter.com/knittinglinda" TargetMode="External" /><Relationship Id="rId208" Type="http://schemas.openxmlformats.org/officeDocument/2006/relationships/hyperlink" Target="https://twitter.com/bellatrixx2020" TargetMode="External" /><Relationship Id="rId209" Type="http://schemas.openxmlformats.org/officeDocument/2006/relationships/hyperlink" Target="https://twitter.com/heartsisters" TargetMode="External" /><Relationship Id="rId210" Type="http://schemas.openxmlformats.org/officeDocument/2006/relationships/hyperlink" Target="https://twitter.com/tricern86" TargetMode="External" /><Relationship Id="rId211" Type="http://schemas.openxmlformats.org/officeDocument/2006/relationships/hyperlink" Target="https://twitter.com/joel40rnjoel" TargetMode="External" /><Relationship Id="rId212" Type="http://schemas.openxmlformats.org/officeDocument/2006/relationships/hyperlink" Target="https://twitter.com/sky_lee_1" TargetMode="External" /><Relationship Id="rId213" Type="http://schemas.openxmlformats.org/officeDocument/2006/relationships/hyperlink" Target="https://twitter.com/jbshealthcare" TargetMode="External" /><Relationship Id="rId214" Type="http://schemas.openxmlformats.org/officeDocument/2006/relationships/hyperlink" Target="https://twitter.com/cracraft_teresa" TargetMode="External" /><Relationship Id="rId215" Type="http://schemas.openxmlformats.org/officeDocument/2006/relationships/hyperlink" Target="https://twitter.com/astridtorchwood" TargetMode="External" /><Relationship Id="rId216" Type="http://schemas.openxmlformats.org/officeDocument/2006/relationships/hyperlink" Target="https://twitter.com/dropdeadredtx" TargetMode="External" /><Relationship Id="rId217" Type="http://schemas.openxmlformats.org/officeDocument/2006/relationships/hyperlink" Target="https://twitter.com/gene_g1960" TargetMode="External" /><Relationship Id="rId218" Type="http://schemas.openxmlformats.org/officeDocument/2006/relationships/hyperlink" Target="https://twitter.com/donnathorson" TargetMode="External" /><Relationship Id="rId219" Type="http://schemas.openxmlformats.org/officeDocument/2006/relationships/hyperlink" Target="https://twitter.com/romanticskeptc" TargetMode="External" /><Relationship Id="rId220" Type="http://schemas.openxmlformats.org/officeDocument/2006/relationships/hyperlink" Target="https://twitter.com/theswprincess" TargetMode="External" /><Relationship Id="rId221" Type="http://schemas.openxmlformats.org/officeDocument/2006/relationships/hyperlink" Target="https://twitter.com/mattwmom" TargetMode="External" /><Relationship Id="rId222" Type="http://schemas.openxmlformats.org/officeDocument/2006/relationships/hyperlink" Target="https://twitter.com/jersey_craig" TargetMode="External" /><Relationship Id="rId223" Type="http://schemas.openxmlformats.org/officeDocument/2006/relationships/hyperlink" Target="https://twitter.com/landseernewfie" TargetMode="External" /><Relationship Id="rId224" Type="http://schemas.openxmlformats.org/officeDocument/2006/relationships/hyperlink" Target="https://twitter.com/ryanjohncke" TargetMode="External" /><Relationship Id="rId225" Type="http://schemas.openxmlformats.org/officeDocument/2006/relationships/hyperlink" Target="https://twitter.com/bonnieinchgo" TargetMode="External" /><Relationship Id="rId226" Type="http://schemas.openxmlformats.org/officeDocument/2006/relationships/hyperlink" Target="https://twitter.com/warlickleslie" TargetMode="External" /><Relationship Id="rId227" Type="http://schemas.openxmlformats.org/officeDocument/2006/relationships/hyperlink" Target="https://twitter.com/lbkasey" TargetMode="External" /><Relationship Id="rId228" Type="http://schemas.openxmlformats.org/officeDocument/2006/relationships/hyperlink" Target="https://twitter.com/cynthiakiker" TargetMode="External" /><Relationship Id="rId229" Type="http://schemas.openxmlformats.org/officeDocument/2006/relationships/hyperlink" Target="https://twitter.com/captain_x_gogo" TargetMode="External" /><Relationship Id="rId230" Type="http://schemas.openxmlformats.org/officeDocument/2006/relationships/hyperlink" Target="https://twitter.com/shazjoyce42" TargetMode="External" /><Relationship Id="rId231" Type="http://schemas.openxmlformats.org/officeDocument/2006/relationships/hyperlink" Target="https://twitter.com/artistspo" TargetMode="External" /><Relationship Id="rId232" Type="http://schemas.openxmlformats.org/officeDocument/2006/relationships/hyperlink" Target="https://twitter.com/drbashir2018" TargetMode="External" /><Relationship Id="rId233" Type="http://schemas.openxmlformats.org/officeDocument/2006/relationships/hyperlink" Target="https://twitter.com/polished_nurse" TargetMode="External" /><Relationship Id="rId234" Type="http://schemas.openxmlformats.org/officeDocument/2006/relationships/hyperlink" Target="https://twitter.com/zdoggmd" TargetMode="External" /><Relationship Id="rId235" Type="http://schemas.openxmlformats.org/officeDocument/2006/relationships/hyperlink" Target="https://twitter.com/marilyndurbin2" TargetMode="External" /><Relationship Id="rId236" Type="http://schemas.openxmlformats.org/officeDocument/2006/relationships/hyperlink" Target="https://twitter.com/kentuckygrandma" TargetMode="External" /><Relationship Id="rId237" Type="http://schemas.openxmlformats.org/officeDocument/2006/relationships/hyperlink" Target="https://twitter.com/sstuart2016" TargetMode="External" /><Relationship Id="rId238" Type="http://schemas.openxmlformats.org/officeDocument/2006/relationships/hyperlink" Target="https://twitter.com/gigiperezrn" TargetMode="External" /><Relationship Id="rId239" Type="http://schemas.openxmlformats.org/officeDocument/2006/relationships/hyperlink" Target="https://twitter.com/sick_decent_rn" TargetMode="External" /><Relationship Id="rId240" Type="http://schemas.openxmlformats.org/officeDocument/2006/relationships/hyperlink" Target="https://twitter.com/publiusbenedict" TargetMode="External" /><Relationship Id="rId241" Type="http://schemas.openxmlformats.org/officeDocument/2006/relationships/hyperlink" Target="https://twitter.com/aflorida2019" TargetMode="External" /><Relationship Id="rId242" Type="http://schemas.openxmlformats.org/officeDocument/2006/relationships/hyperlink" Target="https://twitter.com/nicstylist2love" TargetMode="External" /><Relationship Id="rId243" Type="http://schemas.openxmlformats.org/officeDocument/2006/relationships/hyperlink" Target="https://twitter.com/beccalynnm" TargetMode="External" /><Relationship Id="rId244" Type="http://schemas.openxmlformats.org/officeDocument/2006/relationships/hyperlink" Target="https://twitter.com/klirakelly" TargetMode="External" /><Relationship Id="rId245" Type="http://schemas.openxmlformats.org/officeDocument/2006/relationships/hyperlink" Target="https://twitter.com/kindlecousins" TargetMode="External" /><Relationship Id="rId246" Type="http://schemas.openxmlformats.org/officeDocument/2006/relationships/hyperlink" Target="https://twitter.com/simplemind8605" TargetMode="External" /><Relationship Id="rId247" Type="http://schemas.openxmlformats.org/officeDocument/2006/relationships/hyperlink" Target="https://twitter.com/kl2195" TargetMode="External" /><Relationship Id="rId248" Type="http://schemas.openxmlformats.org/officeDocument/2006/relationships/hyperlink" Target="https://twitter.com/kimdangis" TargetMode="External" /><Relationship Id="rId249" Type="http://schemas.openxmlformats.org/officeDocument/2006/relationships/hyperlink" Target="https://twitter.com/hardlywarckens" TargetMode="External" /><Relationship Id="rId250" Type="http://schemas.openxmlformats.org/officeDocument/2006/relationships/hyperlink" Target="https://twitter.com/unconquerable" TargetMode="External" /><Relationship Id="rId251" Type="http://schemas.openxmlformats.org/officeDocument/2006/relationships/hyperlink" Target="https://twitter.com/mollyjones99" TargetMode="External" /><Relationship Id="rId252" Type="http://schemas.openxmlformats.org/officeDocument/2006/relationships/hyperlink" Target="https://twitter.com/imnortherr" TargetMode="External" /><Relationship Id="rId253" Type="http://schemas.openxmlformats.org/officeDocument/2006/relationships/hyperlink" Target="https://twitter.com/hannahcbaker84" TargetMode="External" /><Relationship Id="rId254" Type="http://schemas.openxmlformats.org/officeDocument/2006/relationships/hyperlink" Target="https://twitter.com/ktrob18" TargetMode="External" /><Relationship Id="rId255" Type="http://schemas.openxmlformats.org/officeDocument/2006/relationships/hyperlink" Target="https://twitter.com/3mlittmann" TargetMode="External" /><Relationship Id="rId256" Type="http://schemas.openxmlformats.org/officeDocument/2006/relationships/hyperlink" Target="https://twitter.com/medsoulbrother" TargetMode="External" /><Relationship Id="rId257" Type="http://schemas.openxmlformats.org/officeDocument/2006/relationships/hyperlink" Target="https://twitter.com/kimberlylaurenb" TargetMode="External" /><Relationship Id="rId258" Type="http://schemas.openxmlformats.org/officeDocument/2006/relationships/hyperlink" Target="https://twitter.com/lizumberfield" TargetMode="External" /><Relationship Id="rId259" Type="http://schemas.openxmlformats.org/officeDocument/2006/relationships/hyperlink" Target="https://twitter.com/docaroundthclok" TargetMode="External" /><Relationship Id="rId260" Type="http://schemas.openxmlformats.org/officeDocument/2006/relationships/hyperlink" Target="https://twitter.com/mooskar" TargetMode="External" /><Relationship Id="rId261" Type="http://schemas.openxmlformats.org/officeDocument/2006/relationships/comments" Target="../comments2.xml" /><Relationship Id="rId262" Type="http://schemas.openxmlformats.org/officeDocument/2006/relationships/vmlDrawing" Target="../drawings/vmlDrawing2.vml" /><Relationship Id="rId263" Type="http://schemas.openxmlformats.org/officeDocument/2006/relationships/table" Target="../tables/table2.xml" /><Relationship Id="rId264" Type="http://schemas.openxmlformats.org/officeDocument/2006/relationships/drawing" Target="../drawings/drawing1.xml" /><Relationship Id="rId26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youtube.com/channel/UCz-CucHY2gDk9Jjp97_JtqQ" TargetMode="External" /><Relationship Id="rId2" Type="http://schemas.openxmlformats.org/officeDocument/2006/relationships/hyperlink" Target="https://www.instagram.com/p/BwiG99tArz41kcV6zDr94M39X-UEJm-mkFEuck0/?utm_source=ig_twitter_share&amp;igshid=c39qf24mq6q3" TargetMode="External" /><Relationship Id="rId3" Type="http://schemas.openxmlformats.org/officeDocument/2006/relationships/hyperlink" Target="https://www.youtube.com/watch?v=-ZJ3rwhcgvE&amp;feature=youtu.be" TargetMode="External" /><Relationship Id="rId4" Type="http://schemas.openxmlformats.org/officeDocument/2006/relationships/hyperlink" Target="https://www.instagram.com/justbettersystem/p/BwfTjp2nx2h/?utm_source=ig_twitter_share&amp;igshid=132qyc4cxg04x" TargetMode="External" /><Relationship Id="rId5" Type="http://schemas.openxmlformats.org/officeDocument/2006/relationships/hyperlink" Target="https://www.instagram.com/p/Bwc7eudgdrP/?utm_source=ig_twitter_share&amp;igshid=v9wkm60ay4nx" TargetMode="External" /><Relationship Id="rId6" Type="http://schemas.openxmlformats.org/officeDocument/2006/relationships/hyperlink" Target="https://www.instagram.com/p/Bwc7eudgdrP/?utm_source=ig_twitter_share&amp;igshid=v9wkm60ay4nx" TargetMode="External" /><Relationship Id="rId7" Type="http://schemas.openxmlformats.org/officeDocument/2006/relationships/hyperlink" Target="https://www.instagram.com/justbettersystem/p/BwfTjp2nx2h/?utm_source=ig_twitter_share&amp;igshid=132qyc4cxg04x" TargetMode="External" /><Relationship Id="rId8" Type="http://schemas.openxmlformats.org/officeDocument/2006/relationships/hyperlink" Target="https://www.instagram.com/p/BwiG99tArz41kcV6zDr94M39X-UEJm-mkFEuck0/?utm_source=ig_twitter_share&amp;igshid=c39qf24mq6q3" TargetMode="External" /><Relationship Id="rId9" Type="http://schemas.openxmlformats.org/officeDocument/2006/relationships/hyperlink" Target="https://www.youtube.com/channel/UCz-CucHY2gDk9Jjp97_JtqQ" TargetMode="External" /><Relationship Id="rId10" Type="http://schemas.openxmlformats.org/officeDocument/2006/relationships/hyperlink" Target="https://www.youtube.com/watch?v=-ZJ3rwhcgvE&amp;feature=youtu.be" TargetMode="Externa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 Id="rId1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1041</v>
      </c>
      <c r="BB2" s="13" t="s">
        <v>1059</v>
      </c>
      <c r="BC2" s="13" t="s">
        <v>1060</v>
      </c>
      <c r="BD2" s="67" t="s">
        <v>1356</v>
      </c>
      <c r="BE2" s="67" t="s">
        <v>1357</v>
      </c>
      <c r="BF2" s="67" t="s">
        <v>1358</v>
      </c>
      <c r="BG2" s="67" t="s">
        <v>1359</v>
      </c>
      <c r="BH2" s="67" t="s">
        <v>1360</v>
      </c>
      <c r="BI2" s="67" t="s">
        <v>1361</v>
      </c>
      <c r="BJ2" s="67" t="s">
        <v>1362</v>
      </c>
      <c r="BK2" s="67" t="s">
        <v>1363</v>
      </c>
      <c r="BL2" s="67" t="s">
        <v>1364</v>
      </c>
    </row>
    <row r="3" spans="1:64" ht="15" customHeight="1">
      <c r="A3" s="84" t="s">
        <v>212</v>
      </c>
      <c r="B3" s="84" t="s">
        <v>212</v>
      </c>
      <c r="C3" s="53" t="s">
        <v>1369</v>
      </c>
      <c r="D3" s="54">
        <v>3</v>
      </c>
      <c r="E3" s="65" t="s">
        <v>132</v>
      </c>
      <c r="F3" s="55">
        <v>32</v>
      </c>
      <c r="G3" s="53"/>
      <c r="H3" s="57"/>
      <c r="I3" s="56"/>
      <c r="J3" s="56"/>
      <c r="K3" s="36" t="s">
        <v>65</v>
      </c>
      <c r="L3" s="62">
        <v>3</v>
      </c>
      <c r="M3" s="62"/>
      <c r="N3" s="63"/>
      <c r="O3" s="85" t="s">
        <v>176</v>
      </c>
      <c r="P3" s="87">
        <v>43573.83148148148</v>
      </c>
      <c r="Q3" s="85" t="s">
        <v>281</v>
      </c>
      <c r="R3" s="85"/>
      <c r="S3" s="85"/>
      <c r="T3" s="85" t="s">
        <v>315</v>
      </c>
      <c r="U3" s="85"/>
      <c r="V3" s="90" t="s">
        <v>341</v>
      </c>
      <c r="W3" s="87">
        <v>43573.83148148148</v>
      </c>
      <c r="X3" s="90" t="s">
        <v>396</v>
      </c>
      <c r="Y3" s="85"/>
      <c r="Z3" s="85"/>
      <c r="AA3" s="91" t="s">
        <v>459</v>
      </c>
      <c r="AB3" s="85"/>
      <c r="AC3" s="85" t="b">
        <v>0</v>
      </c>
      <c r="AD3" s="85">
        <v>8</v>
      </c>
      <c r="AE3" s="91" t="s">
        <v>526</v>
      </c>
      <c r="AF3" s="85" t="b">
        <v>0</v>
      </c>
      <c r="AG3" s="85" t="s">
        <v>531</v>
      </c>
      <c r="AH3" s="85"/>
      <c r="AI3" s="91" t="s">
        <v>526</v>
      </c>
      <c r="AJ3" s="85" t="b">
        <v>0</v>
      </c>
      <c r="AK3" s="85">
        <v>0</v>
      </c>
      <c r="AL3" s="91" t="s">
        <v>526</v>
      </c>
      <c r="AM3" s="85" t="s">
        <v>535</v>
      </c>
      <c r="AN3" s="85" t="b">
        <v>0</v>
      </c>
      <c r="AO3" s="91" t="s">
        <v>459</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v>1</v>
      </c>
      <c r="BE3" s="52">
        <v>4.166666666666667</v>
      </c>
      <c r="BF3" s="51">
        <v>1</v>
      </c>
      <c r="BG3" s="52">
        <v>4.166666666666667</v>
      </c>
      <c r="BH3" s="51">
        <v>0</v>
      </c>
      <c r="BI3" s="52">
        <v>0</v>
      </c>
      <c r="BJ3" s="51">
        <v>22</v>
      </c>
      <c r="BK3" s="52">
        <v>91.66666666666667</v>
      </c>
      <c r="BL3" s="51">
        <v>24</v>
      </c>
    </row>
    <row r="4" spans="1:64" ht="15" customHeight="1">
      <c r="A4" s="84" t="s">
        <v>213</v>
      </c>
      <c r="B4" s="84" t="s">
        <v>213</v>
      </c>
      <c r="C4" s="53" t="s">
        <v>1369</v>
      </c>
      <c r="D4" s="54">
        <v>3</v>
      </c>
      <c r="E4" s="65" t="s">
        <v>132</v>
      </c>
      <c r="F4" s="55">
        <v>32</v>
      </c>
      <c r="G4" s="53"/>
      <c r="H4" s="57"/>
      <c r="I4" s="56"/>
      <c r="J4" s="56"/>
      <c r="K4" s="36" t="s">
        <v>65</v>
      </c>
      <c r="L4" s="83">
        <v>4</v>
      </c>
      <c r="M4" s="83"/>
      <c r="N4" s="63"/>
      <c r="O4" s="86" t="s">
        <v>176</v>
      </c>
      <c r="P4" s="88">
        <v>43573.864074074074</v>
      </c>
      <c r="Q4" s="86" t="s">
        <v>282</v>
      </c>
      <c r="R4" s="86"/>
      <c r="S4" s="86"/>
      <c r="T4" s="86" t="s">
        <v>316</v>
      </c>
      <c r="U4" s="86"/>
      <c r="V4" s="89" t="s">
        <v>342</v>
      </c>
      <c r="W4" s="88">
        <v>43573.864074074074</v>
      </c>
      <c r="X4" s="89" t="s">
        <v>397</v>
      </c>
      <c r="Y4" s="86"/>
      <c r="Z4" s="86"/>
      <c r="AA4" s="92" t="s">
        <v>460</v>
      </c>
      <c r="AB4" s="86"/>
      <c r="AC4" s="86" t="b">
        <v>0</v>
      </c>
      <c r="AD4" s="86">
        <v>0</v>
      </c>
      <c r="AE4" s="92" t="s">
        <v>526</v>
      </c>
      <c r="AF4" s="86" t="b">
        <v>0</v>
      </c>
      <c r="AG4" s="86" t="s">
        <v>532</v>
      </c>
      <c r="AH4" s="86"/>
      <c r="AI4" s="92" t="s">
        <v>526</v>
      </c>
      <c r="AJ4" s="86" t="b">
        <v>0</v>
      </c>
      <c r="AK4" s="86">
        <v>0</v>
      </c>
      <c r="AL4" s="92" t="s">
        <v>526</v>
      </c>
      <c r="AM4" s="86" t="s">
        <v>535</v>
      </c>
      <c r="AN4" s="86" t="b">
        <v>0</v>
      </c>
      <c r="AO4" s="92" t="s">
        <v>460</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20</v>
      </c>
      <c r="BK4" s="52">
        <v>100</v>
      </c>
      <c r="BL4" s="51">
        <v>20</v>
      </c>
    </row>
    <row r="5" spans="1:64" ht="15">
      <c r="A5" s="84" t="s">
        <v>214</v>
      </c>
      <c r="B5" s="84" t="s">
        <v>214</v>
      </c>
      <c r="C5" s="53" t="s">
        <v>1369</v>
      </c>
      <c r="D5" s="54">
        <v>3</v>
      </c>
      <c r="E5" s="65" t="s">
        <v>132</v>
      </c>
      <c r="F5" s="55">
        <v>32</v>
      </c>
      <c r="G5" s="53"/>
      <c r="H5" s="57"/>
      <c r="I5" s="56"/>
      <c r="J5" s="56"/>
      <c r="K5" s="36" t="s">
        <v>65</v>
      </c>
      <c r="L5" s="83">
        <v>5</v>
      </c>
      <c r="M5" s="83"/>
      <c r="N5" s="63"/>
      <c r="O5" s="86" t="s">
        <v>176</v>
      </c>
      <c r="P5" s="88">
        <v>43574.33939814815</v>
      </c>
      <c r="Q5" s="86" t="s">
        <v>283</v>
      </c>
      <c r="R5" s="86"/>
      <c r="S5" s="86"/>
      <c r="T5" s="86" t="s">
        <v>317</v>
      </c>
      <c r="U5" s="86"/>
      <c r="V5" s="89" t="s">
        <v>343</v>
      </c>
      <c r="W5" s="88">
        <v>43574.33939814815</v>
      </c>
      <c r="X5" s="89" t="s">
        <v>398</v>
      </c>
      <c r="Y5" s="86"/>
      <c r="Z5" s="86"/>
      <c r="AA5" s="92" t="s">
        <v>461</v>
      </c>
      <c r="AB5" s="86"/>
      <c r="AC5" s="86" t="b">
        <v>0</v>
      </c>
      <c r="AD5" s="86">
        <v>0</v>
      </c>
      <c r="AE5" s="92" t="s">
        <v>526</v>
      </c>
      <c r="AF5" s="86" t="b">
        <v>0</v>
      </c>
      <c r="AG5" s="86" t="s">
        <v>531</v>
      </c>
      <c r="AH5" s="86"/>
      <c r="AI5" s="92" t="s">
        <v>526</v>
      </c>
      <c r="AJ5" s="86" t="b">
        <v>0</v>
      </c>
      <c r="AK5" s="86">
        <v>0</v>
      </c>
      <c r="AL5" s="92" t="s">
        <v>526</v>
      </c>
      <c r="AM5" s="86" t="s">
        <v>536</v>
      </c>
      <c r="AN5" s="86" t="b">
        <v>0</v>
      </c>
      <c r="AO5" s="92" t="s">
        <v>461</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1</v>
      </c>
      <c r="BE5" s="52">
        <v>5.2631578947368425</v>
      </c>
      <c r="BF5" s="51">
        <v>0</v>
      </c>
      <c r="BG5" s="52">
        <v>0</v>
      </c>
      <c r="BH5" s="51">
        <v>0</v>
      </c>
      <c r="BI5" s="52">
        <v>0</v>
      </c>
      <c r="BJ5" s="51">
        <v>18</v>
      </c>
      <c r="BK5" s="52">
        <v>94.73684210526316</v>
      </c>
      <c r="BL5" s="51">
        <v>19</v>
      </c>
    </row>
    <row r="6" spans="1:64" ht="15">
      <c r="A6" s="84" t="s">
        <v>215</v>
      </c>
      <c r="B6" s="84" t="s">
        <v>215</v>
      </c>
      <c r="C6" s="53" t="s">
        <v>1369</v>
      </c>
      <c r="D6" s="54">
        <v>3</v>
      </c>
      <c r="E6" s="65" t="s">
        <v>132</v>
      </c>
      <c r="F6" s="55">
        <v>32</v>
      </c>
      <c r="G6" s="53"/>
      <c r="H6" s="57"/>
      <c r="I6" s="56"/>
      <c r="J6" s="56"/>
      <c r="K6" s="36" t="s">
        <v>65</v>
      </c>
      <c r="L6" s="83">
        <v>6</v>
      </c>
      <c r="M6" s="83"/>
      <c r="N6" s="63"/>
      <c r="O6" s="86" t="s">
        <v>176</v>
      </c>
      <c r="P6" s="88">
        <v>43574.783854166664</v>
      </c>
      <c r="Q6" s="86" t="s">
        <v>284</v>
      </c>
      <c r="R6" s="86"/>
      <c r="S6" s="86"/>
      <c r="T6" s="86" t="s">
        <v>318</v>
      </c>
      <c r="U6" s="86"/>
      <c r="V6" s="89" t="s">
        <v>344</v>
      </c>
      <c r="W6" s="88">
        <v>43574.783854166664</v>
      </c>
      <c r="X6" s="89" t="s">
        <v>399</v>
      </c>
      <c r="Y6" s="86"/>
      <c r="Z6" s="86"/>
      <c r="AA6" s="92" t="s">
        <v>462</v>
      </c>
      <c r="AB6" s="86"/>
      <c r="AC6" s="86" t="b">
        <v>0</v>
      </c>
      <c r="AD6" s="86">
        <v>1</v>
      </c>
      <c r="AE6" s="92" t="s">
        <v>526</v>
      </c>
      <c r="AF6" s="86" t="b">
        <v>0</v>
      </c>
      <c r="AG6" s="86" t="s">
        <v>531</v>
      </c>
      <c r="AH6" s="86"/>
      <c r="AI6" s="92" t="s">
        <v>526</v>
      </c>
      <c r="AJ6" s="86" t="b">
        <v>0</v>
      </c>
      <c r="AK6" s="86">
        <v>0</v>
      </c>
      <c r="AL6" s="92" t="s">
        <v>526</v>
      </c>
      <c r="AM6" s="86" t="s">
        <v>535</v>
      </c>
      <c r="AN6" s="86" t="b">
        <v>0</v>
      </c>
      <c r="AO6" s="92" t="s">
        <v>462</v>
      </c>
      <c r="AP6" s="86" t="s">
        <v>176</v>
      </c>
      <c r="AQ6" s="86">
        <v>0</v>
      </c>
      <c r="AR6" s="86">
        <v>0</v>
      </c>
      <c r="AS6" s="86" t="s">
        <v>541</v>
      </c>
      <c r="AT6" s="86" t="s">
        <v>546</v>
      </c>
      <c r="AU6" s="86" t="s">
        <v>548</v>
      </c>
      <c r="AV6" s="86" t="s">
        <v>550</v>
      </c>
      <c r="AW6" s="86" t="s">
        <v>555</v>
      </c>
      <c r="AX6" s="86" t="s">
        <v>560</v>
      </c>
      <c r="AY6" s="86" t="s">
        <v>565</v>
      </c>
      <c r="AZ6" s="89" t="s">
        <v>567</v>
      </c>
      <c r="BA6">
        <v>1</v>
      </c>
      <c r="BB6" s="85" t="str">
        <f>REPLACE(INDEX(GroupVertices[Group],MATCH(Edges[[#This Row],[Vertex 1]],GroupVertices[Vertex],0)),1,1,"")</f>
        <v>2</v>
      </c>
      <c r="BC6" s="85" t="str">
        <f>REPLACE(INDEX(GroupVertices[Group],MATCH(Edges[[#This Row],[Vertex 2]],GroupVertices[Vertex],0)),1,1,"")</f>
        <v>2</v>
      </c>
      <c r="BD6" s="51">
        <v>2</v>
      </c>
      <c r="BE6" s="52">
        <v>3.8461538461538463</v>
      </c>
      <c r="BF6" s="51">
        <v>0</v>
      </c>
      <c r="BG6" s="52">
        <v>0</v>
      </c>
      <c r="BH6" s="51">
        <v>0</v>
      </c>
      <c r="BI6" s="52">
        <v>0</v>
      </c>
      <c r="BJ6" s="51">
        <v>50</v>
      </c>
      <c r="BK6" s="52">
        <v>96.15384615384616</v>
      </c>
      <c r="BL6" s="51">
        <v>52</v>
      </c>
    </row>
    <row r="7" spans="1:64" ht="15">
      <c r="A7" s="84" t="s">
        <v>216</v>
      </c>
      <c r="B7" s="84" t="s">
        <v>216</v>
      </c>
      <c r="C7" s="53" t="s">
        <v>1369</v>
      </c>
      <c r="D7" s="54">
        <v>3</v>
      </c>
      <c r="E7" s="65" t="s">
        <v>132</v>
      </c>
      <c r="F7" s="55">
        <v>32</v>
      </c>
      <c r="G7" s="53"/>
      <c r="H7" s="57"/>
      <c r="I7" s="56"/>
      <c r="J7" s="56"/>
      <c r="K7" s="36" t="s">
        <v>65</v>
      </c>
      <c r="L7" s="83">
        <v>7</v>
      </c>
      <c r="M7" s="83"/>
      <c r="N7" s="63"/>
      <c r="O7" s="86" t="s">
        <v>176</v>
      </c>
      <c r="P7" s="88">
        <v>43574.89005787037</v>
      </c>
      <c r="Q7" s="86" t="s">
        <v>285</v>
      </c>
      <c r="R7" s="89" t="s">
        <v>308</v>
      </c>
      <c r="S7" s="86" t="s">
        <v>313</v>
      </c>
      <c r="T7" s="86" t="s">
        <v>319</v>
      </c>
      <c r="U7" s="86"/>
      <c r="V7" s="89" t="s">
        <v>345</v>
      </c>
      <c r="W7" s="88">
        <v>43574.89005787037</v>
      </c>
      <c r="X7" s="89" t="s">
        <v>400</v>
      </c>
      <c r="Y7" s="86"/>
      <c r="Z7" s="86"/>
      <c r="AA7" s="92" t="s">
        <v>463</v>
      </c>
      <c r="AB7" s="86"/>
      <c r="AC7" s="86" t="b">
        <v>0</v>
      </c>
      <c r="AD7" s="86">
        <v>1</v>
      </c>
      <c r="AE7" s="92" t="s">
        <v>526</v>
      </c>
      <c r="AF7" s="86" t="b">
        <v>0</v>
      </c>
      <c r="AG7" s="86" t="s">
        <v>533</v>
      </c>
      <c r="AH7" s="86"/>
      <c r="AI7" s="92" t="s">
        <v>526</v>
      </c>
      <c r="AJ7" s="86" t="b">
        <v>0</v>
      </c>
      <c r="AK7" s="86">
        <v>0</v>
      </c>
      <c r="AL7" s="92" t="s">
        <v>526</v>
      </c>
      <c r="AM7" s="86" t="s">
        <v>537</v>
      </c>
      <c r="AN7" s="86" t="b">
        <v>0</v>
      </c>
      <c r="AO7" s="92" t="s">
        <v>463</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0</v>
      </c>
      <c r="BE7" s="52">
        <v>0</v>
      </c>
      <c r="BF7" s="51">
        <v>0</v>
      </c>
      <c r="BG7" s="52">
        <v>0</v>
      </c>
      <c r="BH7" s="51">
        <v>0</v>
      </c>
      <c r="BI7" s="52">
        <v>0</v>
      </c>
      <c r="BJ7" s="51">
        <v>3</v>
      </c>
      <c r="BK7" s="52">
        <v>100</v>
      </c>
      <c r="BL7" s="51">
        <v>3</v>
      </c>
    </row>
    <row r="8" spans="1:64" ht="15">
      <c r="A8" s="84" t="s">
        <v>217</v>
      </c>
      <c r="B8" s="84" t="s">
        <v>272</v>
      </c>
      <c r="C8" s="53" t="s">
        <v>1369</v>
      </c>
      <c r="D8" s="54">
        <v>3</v>
      </c>
      <c r="E8" s="65" t="s">
        <v>132</v>
      </c>
      <c r="F8" s="55">
        <v>32</v>
      </c>
      <c r="G8" s="53"/>
      <c r="H8" s="57"/>
      <c r="I8" s="56"/>
      <c r="J8" s="56"/>
      <c r="K8" s="36" t="s">
        <v>65</v>
      </c>
      <c r="L8" s="83">
        <v>8</v>
      </c>
      <c r="M8" s="83"/>
      <c r="N8" s="63"/>
      <c r="O8" s="86" t="s">
        <v>279</v>
      </c>
      <c r="P8" s="88">
        <v>43575.2425</v>
      </c>
      <c r="Q8" s="86" t="s">
        <v>286</v>
      </c>
      <c r="R8" s="86"/>
      <c r="S8" s="86"/>
      <c r="T8" s="86" t="s">
        <v>320</v>
      </c>
      <c r="U8" s="86"/>
      <c r="V8" s="89" t="s">
        <v>346</v>
      </c>
      <c r="W8" s="88">
        <v>43575.2425</v>
      </c>
      <c r="X8" s="89" t="s">
        <v>401</v>
      </c>
      <c r="Y8" s="86"/>
      <c r="Z8" s="86"/>
      <c r="AA8" s="92" t="s">
        <v>464</v>
      </c>
      <c r="AB8" s="92" t="s">
        <v>522</v>
      </c>
      <c r="AC8" s="86" t="b">
        <v>0</v>
      </c>
      <c r="AD8" s="86">
        <v>0</v>
      </c>
      <c r="AE8" s="92" t="s">
        <v>527</v>
      </c>
      <c r="AF8" s="86" t="b">
        <v>0</v>
      </c>
      <c r="AG8" s="86" t="s">
        <v>531</v>
      </c>
      <c r="AH8" s="86"/>
      <c r="AI8" s="92" t="s">
        <v>526</v>
      </c>
      <c r="AJ8" s="86" t="b">
        <v>0</v>
      </c>
      <c r="AK8" s="86">
        <v>0</v>
      </c>
      <c r="AL8" s="92" t="s">
        <v>526</v>
      </c>
      <c r="AM8" s="86" t="s">
        <v>535</v>
      </c>
      <c r="AN8" s="86" t="b">
        <v>0</v>
      </c>
      <c r="AO8" s="92" t="s">
        <v>522</v>
      </c>
      <c r="AP8" s="86" t="s">
        <v>176</v>
      </c>
      <c r="AQ8" s="86">
        <v>0</v>
      </c>
      <c r="AR8" s="86">
        <v>0</v>
      </c>
      <c r="AS8" s="86"/>
      <c r="AT8" s="86"/>
      <c r="AU8" s="86"/>
      <c r="AV8" s="86"/>
      <c r="AW8" s="86"/>
      <c r="AX8" s="86"/>
      <c r="AY8" s="86"/>
      <c r="AZ8" s="86"/>
      <c r="BA8">
        <v>1</v>
      </c>
      <c r="BB8" s="85" t="str">
        <f>REPLACE(INDEX(GroupVertices[Group],MATCH(Edges[[#This Row],[Vertex 1]],GroupVertices[Vertex],0)),1,1,"")</f>
        <v>8</v>
      </c>
      <c r="BC8" s="85" t="str">
        <f>REPLACE(INDEX(GroupVertices[Group],MATCH(Edges[[#This Row],[Vertex 2]],GroupVertices[Vertex],0)),1,1,"")</f>
        <v>8</v>
      </c>
      <c r="BD8" s="51">
        <v>0</v>
      </c>
      <c r="BE8" s="52">
        <v>0</v>
      </c>
      <c r="BF8" s="51">
        <v>0</v>
      </c>
      <c r="BG8" s="52">
        <v>0</v>
      </c>
      <c r="BH8" s="51">
        <v>0</v>
      </c>
      <c r="BI8" s="52">
        <v>0</v>
      </c>
      <c r="BJ8" s="51">
        <v>5</v>
      </c>
      <c r="BK8" s="52">
        <v>100</v>
      </c>
      <c r="BL8" s="51">
        <v>5</v>
      </c>
    </row>
    <row r="9" spans="1:64" ht="15">
      <c r="A9" s="84" t="s">
        <v>218</v>
      </c>
      <c r="B9" s="84" t="s">
        <v>263</v>
      </c>
      <c r="C9" s="53" t="s">
        <v>1369</v>
      </c>
      <c r="D9" s="54">
        <v>3</v>
      </c>
      <c r="E9" s="65" t="s">
        <v>132</v>
      </c>
      <c r="F9" s="55">
        <v>32</v>
      </c>
      <c r="G9" s="53"/>
      <c r="H9" s="57"/>
      <c r="I9" s="56"/>
      <c r="J9" s="56"/>
      <c r="K9" s="36" t="s">
        <v>65</v>
      </c>
      <c r="L9" s="83">
        <v>9</v>
      </c>
      <c r="M9" s="83"/>
      <c r="N9" s="63"/>
      <c r="O9" s="86" t="s">
        <v>280</v>
      </c>
      <c r="P9" s="88">
        <v>43575.718136574076</v>
      </c>
      <c r="Q9" s="86" t="s">
        <v>287</v>
      </c>
      <c r="R9" s="86"/>
      <c r="S9" s="86"/>
      <c r="T9" s="86" t="s">
        <v>321</v>
      </c>
      <c r="U9" s="86"/>
      <c r="V9" s="89" t="s">
        <v>347</v>
      </c>
      <c r="W9" s="88">
        <v>43575.718136574076</v>
      </c>
      <c r="X9" s="89" t="s">
        <v>402</v>
      </c>
      <c r="Y9" s="86"/>
      <c r="Z9" s="86"/>
      <c r="AA9" s="92" t="s">
        <v>465</v>
      </c>
      <c r="AB9" s="86"/>
      <c r="AC9" s="86" t="b">
        <v>0</v>
      </c>
      <c r="AD9" s="86">
        <v>0</v>
      </c>
      <c r="AE9" s="92" t="s">
        <v>526</v>
      </c>
      <c r="AF9" s="86" t="b">
        <v>0</v>
      </c>
      <c r="AG9" s="86" t="s">
        <v>531</v>
      </c>
      <c r="AH9" s="86"/>
      <c r="AI9" s="92" t="s">
        <v>526</v>
      </c>
      <c r="AJ9" s="86" t="b">
        <v>0</v>
      </c>
      <c r="AK9" s="86">
        <v>54</v>
      </c>
      <c r="AL9" s="92" t="s">
        <v>511</v>
      </c>
      <c r="AM9" s="86" t="s">
        <v>535</v>
      </c>
      <c r="AN9" s="86" t="b">
        <v>0</v>
      </c>
      <c r="AO9" s="92" t="s">
        <v>511</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1</v>
      </c>
      <c r="BE9" s="52">
        <v>4</v>
      </c>
      <c r="BF9" s="51">
        <v>0</v>
      </c>
      <c r="BG9" s="52">
        <v>0</v>
      </c>
      <c r="BH9" s="51">
        <v>0</v>
      </c>
      <c r="BI9" s="52">
        <v>0</v>
      </c>
      <c r="BJ9" s="51">
        <v>24</v>
      </c>
      <c r="BK9" s="52">
        <v>96</v>
      </c>
      <c r="BL9" s="51">
        <v>25</v>
      </c>
    </row>
    <row r="10" spans="1:64" ht="15">
      <c r="A10" s="84" t="s">
        <v>219</v>
      </c>
      <c r="B10" s="84" t="s">
        <v>263</v>
      </c>
      <c r="C10" s="53" t="s">
        <v>1369</v>
      </c>
      <c r="D10" s="54">
        <v>3</v>
      </c>
      <c r="E10" s="65" t="s">
        <v>132</v>
      </c>
      <c r="F10" s="55">
        <v>32</v>
      </c>
      <c r="G10" s="53"/>
      <c r="H10" s="57"/>
      <c r="I10" s="56"/>
      <c r="J10" s="56"/>
      <c r="K10" s="36" t="s">
        <v>65</v>
      </c>
      <c r="L10" s="83">
        <v>10</v>
      </c>
      <c r="M10" s="83"/>
      <c r="N10" s="63"/>
      <c r="O10" s="86" t="s">
        <v>280</v>
      </c>
      <c r="P10" s="88">
        <v>43575.7190625</v>
      </c>
      <c r="Q10" s="86" t="s">
        <v>287</v>
      </c>
      <c r="R10" s="86"/>
      <c r="S10" s="86"/>
      <c r="T10" s="86" t="s">
        <v>321</v>
      </c>
      <c r="U10" s="86"/>
      <c r="V10" s="89" t="s">
        <v>348</v>
      </c>
      <c r="W10" s="88">
        <v>43575.7190625</v>
      </c>
      <c r="X10" s="89" t="s">
        <v>403</v>
      </c>
      <c r="Y10" s="86"/>
      <c r="Z10" s="86"/>
      <c r="AA10" s="92" t="s">
        <v>466</v>
      </c>
      <c r="AB10" s="86"/>
      <c r="AC10" s="86" t="b">
        <v>0</v>
      </c>
      <c r="AD10" s="86">
        <v>0</v>
      </c>
      <c r="AE10" s="92" t="s">
        <v>526</v>
      </c>
      <c r="AF10" s="86" t="b">
        <v>0</v>
      </c>
      <c r="AG10" s="86" t="s">
        <v>531</v>
      </c>
      <c r="AH10" s="86"/>
      <c r="AI10" s="92" t="s">
        <v>526</v>
      </c>
      <c r="AJ10" s="86" t="b">
        <v>0</v>
      </c>
      <c r="AK10" s="86">
        <v>54</v>
      </c>
      <c r="AL10" s="92" t="s">
        <v>511</v>
      </c>
      <c r="AM10" s="86" t="s">
        <v>536</v>
      </c>
      <c r="AN10" s="86" t="b">
        <v>0</v>
      </c>
      <c r="AO10" s="92" t="s">
        <v>511</v>
      </c>
      <c r="AP10" s="86" t="s">
        <v>176</v>
      </c>
      <c r="AQ10" s="86">
        <v>0</v>
      </c>
      <c r="AR10" s="86">
        <v>0</v>
      </c>
      <c r="AS10" s="86"/>
      <c r="AT10" s="86"/>
      <c r="AU10" s="86"/>
      <c r="AV10" s="86"/>
      <c r="AW10" s="86"/>
      <c r="AX10" s="86"/>
      <c r="AY10" s="86"/>
      <c r="AZ10" s="86"/>
      <c r="BA10">
        <v>1</v>
      </c>
      <c r="BB10" s="85" t="str">
        <f>REPLACE(INDEX(GroupVertices[Group],MATCH(Edges[[#This Row],[Vertex 1]],GroupVertices[Vertex],0)),1,1,"")</f>
        <v>1</v>
      </c>
      <c r="BC10" s="85" t="str">
        <f>REPLACE(INDEX(GroupVertices[Group],MATCH(Edges[[#This Row],[Vertex 2]],GroupVertices[Vertex],0)),1,1,"")</f>
        <v>1</v>
      </c>
      <c r="BD10" s="51">
        <v>1</v>
      </c>
      <c r="BE10" s="52">
        <v>4</v>
      </c>
      <c r="BF10" s="51">
        <v>0</v>
      </c>
      <c r="BG10" s="52">
        <v>0</v>
      </c>
      <c r="BH10" s="51">
        <v>0</v>
      </c>
      <c r="BI10" s="52">
        <v>0</v>
      </c>
      <c r="BJ10" s="51">
        <v>24</v>
      </c>
      <c r="BK10" s="52">
        <v>96</v>
      </c>
      <c r="BL10" s="51">
        <v>25</v>
      </c>
    </row>
    <row r="11" spans="1:64" ht="15">
      <c r="A11" s="84" t="s">
        <v>220</v>
      </c>
      <c r="B11" s="84" t="s">
        <v>263</v>
      </c>
      <c r="C11" s="53" t="s">
        <v>1369</v>
      </c>
      <c r="D11" s="54">
        <v>3</v>
      </c>
      <c r="E11" s="65" t="s">
        <v>132</v>
      </c>
      <c r="F11" s="55">
        <v>32</v>
      </c>
      <c r="G11" s="53"/>
      <c r="H11" s="57"/>
      <c r="I11" s="56"/>
      <c r="J11" s="56"/>
      <c r="K11" s="36" t="s">
        <v>65</v>
      </c>
      <c r="L11" s="83">
        <v>11</v>
      </c>
      <c r="M11" s="83"/>
      <c r="N11" s="63"/>
      <c r="O11" s="86" t="s">
        <v>280</v>
      </c>
      <c r="P11" s="88">
        <v>43575.720509259256</v>
      </c>
      <c r="Q11" s="86" t="s">
        <v>287</v>
      </c>
      <c r="R11" s="86"/>
      <c r="S11" s="86"/>
      <c r="T11" s="86" t="s">
        <v>321</v>
      </c>
      <c r="U11" s="86"/>
      <c r="V11" s="89" t="s">
        <v>349</v>
      </c>
      <c r="W11" s="88">
        <v>43575.720509259256</v>
      </c>
      <c r="X11" s="89" t="s">
        <v>404</v>
      </c>
      <c r="Y11" s="86"/>
      <c r="Z11" s="86"/>
      <c r="AA11" s="92" t="s">
        <v>467</v>
      </c>
      <c r="AB11" s="86"/>
      <c r="AC11" s="86" t="b">
        <v>0</v>
      </c>
      <c r="AD11" s="86">
        <v>0</v>
      </c>
      <c r="AE11" s="92" t="s">
        <v>526</v>
      </c>
      <c r="AF11" s="86" t="b">
        <v>0</v>
      </c>
      <c r="AG11" s="86" t="s">
        <v>531</v>
      </c>
      <c r="AH11" s="86"/>
      <c r="AI11" s="92" t="s">
        <v>526</v>
      </c>
      <c r="AJ11" s="86" t="b">
        <v>0</v>
      </c>
      <c r="AK11" s="86">
        <v>54</v>
      </c>
      <c r="AL11" s="92" t="s">
        <v>511</v>
      </c>
      <c r="AM11" s="86" t="s">
        <v>535</v>
      </c>
      <c r="AN11" s="86" t="b">
        <v>0</v>
      </c>
      <c r="AO11" s="92" t="s">
        <v>511</v>
      </c>
      <c r="AP11" s="86" t="s">
        <v>176</v>
      </c>
      <c r="AQ11" s="86">
        <v>0</v>
      </c>
      <c r="AR11" s="86">
        <v>0</v>
      </c>
      <c r="AS11" s="86"/>
      <c r="AT11" s="86"/>
      <c r="AU11" s="86"/>
      <c r="AV11" s="86"/>
      <c r="AW11" s="86"/>
      <c r="AX11" s="86"/>
      <c r="AY11" s="86"/>
      <c r="AZ11" s="86"/>
      <c r="BA11">
        <v>1</v>
      </c>
      <c r="BB11" s="85" t="str">
        <f>REPLACE(INDEX(GroupVertices[Group],MATCH(Edges[[#This Row],[Vertex 1]],GroupVertices[Vertex],0)),1,1,"")</f>
        <v>1</v>
      </c>
      <c r="BC11" s="85" t="str">
        <f>REPLACE(INDEX(GroupVertices[Group],MATCH(Edges[[#This Row],[Vertex 2]],GroupVertices[Vertex],0)),1,1,"")</f>
        <v>1</v>
      </c>
      <c r="BD11" s="51">
        <v>1</v>
      </c>
      <c r="BE11" s="52">
        <v>4</v>
      </c>
      <c r="BF11" s="51">
        <v>0</v>
      </c>
      <c r="BG11" s="52">
        <v>0</v>
      </c>
      <c r="BH11" s="51">
        <v>0</v>
      </c>
      <c r="BI11" s="52">
        <v>0</v>
      </c>
      <c r="BJ11" s="51">
        <v>24</v>
      </c>
      <c r="BK11" s="52">
        <v>96</v>
      </c>
      <c r="BL11" s="51">
        <v>25</v>
      </c>
    </row>
    <row r="12" spans="1:64" ht="15">
      <c r="A12" s="84" t="s">
        <v>221</v>
      </c>
      <c r="B12" s="84" t="s">
        <v>263</v>
      </c>
      <c r="C12" s="53" t="s">
        <v>1369</v>
      </c>
      <c r="D12" s="54">
        <v>3</v>
      </c>
      <c r="E12" s="65" t="s">
        <v>132</v>
      </c>
      <c r="F12" s="55">
        <v>32</v>
      </c>
      <c r="G12" s="53"/>
      <c r="H12" s="57"/>
      <c r="I12" s="56"/>
      <c r="J12" s="56"/>
      <c r="K12" s="36" t="s">
        <v>65</v>
      </c>
      <c r="L12" s="83">
        <v>12</v>
      </c>
      <c r="M12" s="83"/>
      <c r="N12" s="63"/>
      <c r="O12" s="86" t="s">
        <v>280</v>
      </c>
      <c r="P12" s="88">
        <v>43575.729583333334</v>
      </c>
      <c r="Q12" s="86" t="s">
        <v>287</v>
      </c>
      <c r="R12" s="86"/>
      <c r="S12" s="86"/>
      <c r="T12" s="86" t="s">
        <v>321</v>
      </c>
      <c r="U12" s="86"/>
      <c r="V12" s="89" t="s">
        <v>350</v>
      </c>
      <c r="W12" s="88">
        <v>43575.729583333334</v>
      </c>
      <c r="X12" s="89" t="s">
        <v>405</v>
      </c>
      <c r="Y12" s="86"/>
      <c r="Z12" s="86"/>
      <c r="AA12" s="92" t="s">
        <v>468</v>
      </c>
      <c r="AB12" s="86"/>
      <c r="AC12" s="86" t="b">
        <v>0</v>
      </c>
      <c r="AD12" s="86">
        <v>0</v>
      </c>
      <c r="AE12" s="92" t="s">
        <v>526</v>
      </c>
      <c r="AF12" s="86" t="b">
        <v>0</v>
      </c>
      <c r="AG12" s="86" t="s">
        <v>531</v>
      </c>
      <c r="AH12" s="86"/>
      <c r="AI12" s="92" t="s">
        <v>526</v>
      </c>
      <c r="AJ12" s="86" t="b">
        <v>0</v>
      </c>
      <c r="AK12" s="86">
        <v>54</v>
      </c>
      <c r="AL12" s="92" t="s">
        <v>511</v>
      </c>
      <c r="AM12" s="86" t="s">
        <v>538</v>
      </c>
      <c r="AN12" s="86" t="b">
        <v>0</v>
      </c>
      <c r="AO12" s="92" t="s">
        <v>511</v>
      </c>
      <c r="AP12" s="86" t="s">
        <v>176</v>
      </c>
      <c r="AQ12" s="86">
        <v>0</v>
      </c>
      <c r="AR12" s="86">
        <v>0</v>
      </c>
      <c r="AS12" s="86"/>
      <c r="AT12" s="86"/>
      <c r="AU12" s="86"/>
      <c r="AV12" s="86"/>
      <c r="AW12" s="86"/>
      <c r="AX12" s="86"/>
      <c r="AY12" s="86"/>
      <c r="AZ12" s="86"/>
      <c r="BA12">
        <v>1</v>
      </c>
      <c r="BB12" s="85" t="str">
        <f>REPLACE(INDEX(GroupVertices[Group],MATCH(Edges[[#This Row],[Vertex 1]],GroupVertices[Vertex],0)),1,1,"")</f>
        <v>1</v>
      </c>
      <c r="BC12" s="85" t="str">
        <f>REPLACE(INDEX(GroupVertices[Group],MATCH(Edges[[#This Row],[Vertex 2]],GroupVertices[Vertex],0)),1,1,"")</f>
        <v>1</v>
      </c>
      <c r="BD12" s="51">
        <v>1</v>
      </c>
      <c r="BE12" s="52">
        <v>4</v>
      </c>
      <c r="BF12" s="51">
        <v>0</v>
      </c>
      <c r="BG12" s="52">
        <v>0</v>
      </c>
      <c r="BH12" s="51">
        <v>0</v>
      </c>
      <c r="BI12" s="52">
        <v>0</v>
      </c>
      <c r="BJ12" s="51">
        <v>24</v>
      </c>
      <c r="BK12" s="52">
        <v>96</v>
      </c>
      <c r="BL12" s="51">
        <v>25</v>
      </c>
    </row>
    <row r="13" spans="1:64" ht="15">
      <c r="A13" s="84" t="s">
        <v>222</v>
      </c>
      <c r="B13" s="84" t="s">
        <v>263</v>
      </c>
      <c r="C13" s="53" t="s">
        <v>1369</v>
      </c>
      <c r="D13" s="54">
        <v>3</v>
      </c>
      <c r="E13" s="65" t="s">
        <v>132</v>
      </c>
      <c r="F13" s="55">
        <v>32</v>
      </c>
      <c r="G13" s="53"/>
      <c r="H13" s="57"/>
      <c r="I13" s="56"/>
      <c r="J13" s="56"/>
      <c r="K13" s="36" t="s">
        <v>65</v>
      </c>
      <c r="L13" s="83">
        <v>13</v>
      </c>
      <c r="M13" s="83"/>
      <c r="N13" s="63"/>
      <c r="O13" s="86" t="s">
        <v>280</v>
      </c>
      <c r="P13" s="88">
        <v>43575.73113425926</v>
      </c>
      <c r="Q13" s="86" t="s">
        <v>287</v>
      </c>
      <c r="R13" s="86"/>
      <c r="S13" s="86"/>
      <c r="T13" s="86" t="s">
        <v>321</v>
      </c>
      <c r="U13" s="86"/>
      <c r="V13" s="89" t="s">
        <v>351</v>
      </c>
      <c r="W13" s="88">
        <v>43575.73113425926</v>
      </c>
      <c r="X13" s="89" t="s">
        <v>406</v>
      </c>
      <c r="Y13" s="86"/>
      <c r="Z13" s="86"/>
      <c r="AA13" s="92" t="s">
        <v>469</v>
      </c>
      <c r="AB13" s="86"/>
      <c r="AC13" s="86" t="b">
        <v>0</v>
      </c>
      <c r="AD13" s="86">
        <v>0</v>
      </c>
      <c r="AE13" s="92" t="s">
        <v>526</v>
      </c>
      <c r="AF13" s="86" t="b">
        <v>0</v>
      </c>
      <c r="AG13" s="86" t="s">
        <v>531</v>
      </c>
      <c r="AH13" s="86"/>
      <c r="AI13" s="92" t="s">
        <v>526</v>
      </c>
      <c r="AJ13" s="86" t="b">
        <v>0</v>
      </c>
      <c r="AK13" s="86">
        <v>54</v>
      </c>
      <c r="AL13" s="92" t="s">
        <v>511</v>
      </c>
      <c r="AM13" s="86" t="s">
        <v>536</v>
      </c>
      <c r="AN13" s="86" t="b">
        <v>0</v>
      </c>
      <c r="AO13" s="92" t="s">
        <v>511</v>
      </c>
      <c r="AP13" s="86" t="s">
        <v>176</v>
      </c>
      <c r="AQ13" s="86">
        <v>0</v>
      </c>
      <c r="AR13" s="86">
        <v>0</v>
      </c>
      <c r="AS13" s="86"/>
      <c r="AT13" s="86"/>
      <c r="AU13" s="86"/>
      <c r="AV13" s="86"/>
      <c r="AW13" s="86"/>
      <c r="AX13" s="86"/>
      <c r="AY13" s="86"/>
      <c r="AZ13" s="86"/>
      <c r="BA13">
        <v>1</v>
      </c>
      <c r="BB13" s="85" t="str">
        <f>REPLACE(INDEX(GroupVertices[Group],MATCH(Edges[[#This Row],[Vertex 1]],GroupVertices[Vertex],0)),1,1,"")</f>
        <v>1</v>
      </c>
      <c r="BC13" s="85" t="str">
        <f>REPLACE(INDEX(GroupVertices[Group],MATCH(Edges[[#This Row],[Vertex 2]],GroupVertices[Vertex],0)),1,1,"")</f>
        <v>1</v>
      </c>
      <c r="BD13" s="51">
        <v>1</v>
      </c>
      <c r="BE13" s="52">
        <v>4</v>
      </c>
      <c r="BF13" s="51">
        <v>0</v>
      </c>
      <c r="BG13" s="52">
        <v>0</v>
      </c>
      <c r="BH13" s="51">
        <v>0</v>
      </c>
      <c r="BI13" s="52">
        <v>0</v>
      </c>
      <c r="BJ13" s="51">
        <v>24</v>
      </c>
      <c r="BK13" s="52">
        <v>96</v>
      </c>
      <c r="BL13" s="51">
        <v>25</v>
      </c>
    </row>
    <row r="14" spans="1:64" ht="15">
      <c r="A14" s="84" t="s">
        <v>223</v>
      </c>
      <c r="B14" s="84" t="s">
        <v>263</v>
      </c>
      <c r="C14" s="53" t="s">
        <v>1369</v>
      </c>
      <c r="D14" s="54">
        <v>3</v>
      </c>
      <c r="E14" s="65" t="s">
        <v>132</v>
      </c>
      <c r="F14" s="55">
        <v>32</v>
      </c>
      <c r="G14" s="53"/>
      <c r="H14" s="57"/>
      <c r="I14" s="56"/>
      <c r="J14" s="56"/>
      <c r="K14" s="36" t="s">
        <v>65</v>
      </c>
      <c r="L14" s="83">
        <v>14</v>
      </c>
      <c r="M14" s="83"/>
      <c r="N14" s="63"/>
      <c r="O14" s="86" t="s">
        <v>280</v>
      </c>
      <c r="P14" s="88">
        <v>43575.74144675926</v>
      </c>
      <c r="Q14" s="86" t="s">
        <v>287</v>
      </c>
      <c r="R14" s="86"/>
      <c r="S14" s="86"/>
      <c r="T14" s="86" t="s">
        <v>321</v>
      </c>
      <c r="U14" s="86"/>
      <c r="V14" s="89" t="s">
        <v>352</v>
      </c>
      <c r="W14" s="88">
        <v>43575.74144675926</v>
      </c>
      <c r="X14" s="89" t="s">
        <v>407</v>
      </c>
      <c r="Y14" s="86"/>
      <c r="Z14" s="86"/>
      <c r="AA14" s="92" t="s">
        <v>470</v>
      </c>
      <c r="AB14" s="86"/>
      <c r="AC14" s="86" t="b">
        <v>0</v>
      </c>
      <c r="AD14" s="86">
        <v>0</v>
      </c>
      <c r="AE14" s="92" t="s">
        <v>526</v>
      </c>
      <c r="AF14" s="86" t="b">
        <v>0</v>
      </c>
      <c r="AG14" s="86" t="s">
        <v>531</v>
      </c>
      <c r="AH14" s="86"/>
      <c r="AI14" s="92" t="s">
        <v>526</v>
      </c>
      <c r="AJ14" s="86" t="b">
        <v>0</v>
      </c>
      <c r="AK14" s="86">
        <v>54</v>
      </c>
      <c r="AL14" s="92" t="s">
        <v>511</v>
      </c>
      <c r="AM14" s="86" t="s">
        <v>538</v>
      </c>
      <c r="AN14" s="86" t="b">
        <v>0</v>
      </c>
      <c r="AO14" s="92" t="s">
        <v>511</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v>1</v>
      </c>
      <c r="BE14" s="52">
        <v>4</v>
      </c>
      <c r="BF14" s="51">
        <v>0</v>
      </c>
      <c r="BG14" s="52">
        <v>0</v>
      </c>
      <c r="BH14" s="51">
        <v>0</v>
      </c>
      <c r="BI14" s="52">
        <v>0</v>
      </c>
      <c r="BJ14" s="51">
        <v>24</v>
      </c>
      <c r="BK14" s="52">
        <v>96</v>
      </c>
      <c r="BL14" s="51">
        <v>25</v>
      </c>
    </row>
    <row r="15" spans="1:64" ht="15">
      <c r="A15" s="84" t="s">
        <v>224</v>
      </c>
      <c r="B15" s="84" t="s">
        <v>263</v>
      </c>
      <c r="C15" s="53" t="s">
        <v>1369</v>
      </c>
      <c r="D15" s="54">
        <v>3</v>
      </c>
      <c r="E15" s="65" t="s">
        <v>132</v>
      </c>
      <c r="F15" s="55">
        <v>32</v>
      </c>
      <c r="G15" s="53"/>
      <c r="H15" s="57"/>
      <c r="I15" s="56"/>
      <c r="J15" s="56"/>
      <c r="K15" s="36" t="s">
        <v>65</v>
      </c>
      <c r="L15" s="83">
        <v>15</v>
      </c>
      <c r="M15" s="83"/>
      <c r="N15" s="63"/>
      <c r="O15" s="86" t="s">
        <v>280</v>
      </c>
      <c r="P15" s="88">
        <v>43575.763136574074</v>
      </c>
      <c r="Q15" s="86" t="s">
        <v>287</v>
      </c>
      <c r="R15" s="86"/>
      <c r="S15" s="86"/>
      <c r="T15" s="86" t="s">
        <v>321</v>
      </c>
      <c r="U15" s="86"/>
      <c r="V15" s="89" t="s">
        <v>353</v>
      </c>
      <c r="W15" s="88">
        <v>43575.763136574074</v>
      </c>
      <c r="X15" s="89" t="s">
        <v>408</v>
      </c>
      <c r="Y15" s="86"/>
      <c r="Z15" s="86"/>
      <c r="AA15" s="92" t="s">
        <v>471</v>
      </c>
      <c r="AB15" s="86"/>
      <c r="AC15" s="86" t="b">
        <v>0</v>
      </c>
      <c r="AD15" s="86">
        <v>0</v>
      </c>
      <c r="AE15" s="92" t="s">
        <v>526</v>
      </c>
      <c r="AF15" s="86" t="b">
        <v>0</v>
      </c>
      <c r="AG15" s="86" t="s">
        <v>531</v>
      </c>
      <c r="AH15" s="86"/>
      <c r="AI15" s="92" t="s">
        <v>526</v>
      </c>
      <c r="AJ15" s="86" t="b">
        <v>0</v>
      </c>
      <c r="AK15" s="86">
        <v>54</v>
      </c>
      <c r="AL15" s="92" t="s">
        <v>511</v>
      </c>
      <c r="AM15" s="86" t="s">
        <v>538</v>
      </c>
      <c r="AN15" s="86" t="b">
        <v>0</v>
      </c>
      <c r="AO15" s="92" t="s">
        <v>511</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v>1</v>
      </c>
      <c r="BE15" s="52">
        <v>4</v>
      </c>
      <c r="BF15" s="51">
        <v>0</v>
      </c>
      <c r="BG15" s="52">
        <v>0</v>
      </c>
      <c r="BH15" s="51">
        <v>0</v>
      </c>
      <c r="BI15" s="52">
        <v>0</v>
      </c>
      <c r="BJ15" s="51">
        <v>24</v>
      </c>
      <c r="BK15" s="52">
        <v>96</v>
      </c>
      <c r="BL15" s="51">
        <v>25</v>
      </c>
    </row>
    <row r="16" spans="1:64" ht="15">
      <c r="A16" s="84" t="s">
        <v>225</v>
      </c>
      <c r="B16" s="84" t="s">
        <v>271</v>
      </c>
      <c r="C16" s="53" t="s">
        <v>1369</v>
      </c>
      <c r="D16" s="54">
        <v>3</v>
      </c>
      <c r="E16" s="65" t="s">
        <v>132</v>
      </c>
      <c r="F16" s="55">
        <v>32</v>
      </c>
      <c r="G16" s="53"/>
      <c r="H16" s="57"/>
      <c r="I16" s="56"/>
      <c r="J16" s="56"/>
      <c r="K16" s="36" t="s">
        <v>65</v>
      </c>
      <c r="L16" s="83">
        <v>16</v>
      </c>
      <c r="M16" s="83"/>
      <c r="N16" s="63"/>
      <c r="O16" s="86" t="s">
        <v>280</v>
      </c>
      <c r="P16" s="88">
        <v>43575.766377314816</v>
      </c>
      <c r="Q16" s="86" t="s">
        <v>288</v>
      </c>
      <c r="R16" s="86"/>
      <c r="S16" s="86"/>
      <c r="T16" s="86" t="s">
        <v>322</v>
      </c>
      <c r="U16" s="86"/>
      <c r="V16" s="89" t="s">
        <v>354</v>
      </c>
      <c r="W16" s="88">
        <v>43575.766377314816</v>
      </c>
      <c r="X16" s="89" t="s">
        <v>409</v>
      </c>
      <c r="Y16" s="86"/>
      <c r="Z16" s="86"/>
      <c r="AA16" s="92" t="s">
        <v>472</v>
      </c>
      <c r="AB16" s="86"/>
      <c r="AC16" s="86" t="b">
        <v>0</v>
      </c>
      <c r="AD16" s="86">
        <v>0</v>
      </c>
      <c r="AE16" s="92" t="s">
        <v>526</v>
      </c>
      <c r="AF16" s="86" t="b">
        <v>0</v>
      </c>
      <c r="AG16" s="86" t="s">
        <v>531</v>
      </c>
      <c r="AH16" s="86"/>
      <c r="AI16" s="92" t="s">
        <v>526</v>
      </c>
      <c r="AJ16" s="86" t="b">
        <v>0</v>
      </c>
      <c r="AK16" s="86">
        <v>7</v>
      </c>
      <c r="AL16" s="92" t="s">
        <v>520</v>
      </c>
      <c r="AM16" s="86" t="s">
        <v>539</v>
      </c>
      <c r="AN16" s="86" t="b">
        <v>0</v>
      </c>
      <c r="AO16" s="92" t="s">
        <v>520</v>
      </c>
      <c r="AP16" s="86" t="s">
        <v>176</v>
      </c>
      <c r="AQ16" s="86">
        <v>0</v>
      </c>
      <c r="AR16" s="86">
        <v>0</v>
      </c>
      <c r="AS16" s="86"/>
      <c r="AT16" s="86"/>
      <c r="AU16" s="86"/>
      <c r="AV16" s="86"/>
      <c r="AW16" s="86"/>
      <c r="AX16" s="86"/>
      <c r="AY16" s="86"/>
      <c r="AZ16" s="86"/>
      <c r="BA16">
        <v>1</v>
      </c>
      <c r="BB16" s="85" t="str">
        <f>REPLACE(INDEX(GroupVertices[Group],MATCH(Edges[[#This Row],[Vertex 1]],GroupVertices[Vertex],0)),1,1,"")</f>
        <v>3</v>
      </c>
      <c r="BC16" s="85" t="str">
        <f>REPLACE(INDEX(GroupVertices[Group],MATCH(Edges[[#This Row],[Vertex 2]],GroupVertices[Vertex],0)),1,1,"")</f>
        <v>3</v>
      </c>
      <c r="BD16" s="51">
        <v>0</v>
      </c>
      <c r="BE16" s="52">
        <v>0</v>
      </c>
      <c r="BF16" s="51">
        <v>1</v>
      </c>
      <c r="BG16" s="52">
        <v>4</v>
      </c>
      <c r="BH16" s="51">
        <v>0</v>
      </c>
      <c r="BI16" s="52">
        <v>0</v>
      </c>
      <c r="BJ16" s="51">
        <v>24</v>
      </c>
      <c r="BK16" s="52">
        <v>96</v>
      </c>
      <c r="BL16" s="51">
        <v>25</v>
      </c>
    </row>
    <row r="17" spans="1:64" ht="15">
      <c r="A17" s="84" t="s">
        <v>226</v>
      </c>
      <c r="B17" s="84" t="s">
        <v>271</v>
      </c>
      <c r="C17" s="53" t="s">
        <v>1369</v>
      </c>
      <c r="D17" s="54">
        <v>3</v>
      </c>
      <c r="E17" s="65" t="s">
        <v>132</v>
      </c>
      <c r="F17" s="55">
        <v>32</v>
      </c>
      <c r="G17" s="53"/>
      <c r="H17" s="57"/>
      <c r="I17" s="56"/>
      <c r="J17" s="56"/>
      <c r="K17" s="36" t="s">
        <v>65</v>
      </c>
      <c r="L17" s="83">
        <v>17</v>
      </c>
      <c r="M17" s="83"/>
      <c r="N17" s="63"/>
      <c r="O17" s="86" t="s">
        <v>280</v>
      </c>
      <c r="P17" s="88">
        <v>43575.78199074074</v>
      </c>
      <c r="Q17" s="86" t="s">
        <v>288</v>
      </c>
      <c r="R17" s="86"/>
      <c r="S17" s="86"/>
      <c r="T17" s="86" t="s">
        <v>322</v>
      </c>
      <c r="U17" s="86"/>
      <c r="V17" s="89" t="s">
        <v>355</v>
      </c>
      <c r="W17" s="88">
        <v>43575.78199074074</v>
      </c>
      <c r="X17" s="89" t="s">
        <v>410</v>
      </c>
      <c r="Y17" s="86"/>
      <c r="Z17" s="86"/>
      <c r="AA17" s="92" t="s">
        <v>473</v>
      </c>
      <c r="AB17" s="86"/>
      <c r="AC17" s="86" t="b">
        <v>0</v>
      </c>
      <c r="AD17" s="86">
        <v>0</v>
      </c>
      <c r="AE17" s="92" t="s">
        <v>526</v>
      </c>
      <c r="AF17" s="86" t="b">
        <v>0</v>
      </c>
      <c r="AG17" s="86" t="s">
        <v>531</v>
      </c>
      <c r="AH17" s="86"/>
      <c r="AI17" s="92" t="s">
        <v>526</v>
      </c>
      <c r="AJ17" s="86" t="b">
        <v>0</v>
      </c>
      <c r="AK17" s="86">
        <v>7</v>
      </c>
      <c r="AL17" s="92" t="s">
        <v>520</v>
      </c>
      <c r="AM17" s="86" t="s">
        <v>536</v>
      </c>
      <c r="AN17" s="86" t="b">
        <v>0</v>
      </c>
      <c r="AO17" s="92" t="s">
        <v>520</v>
      </c>
      <c r="AP17" s="86" t="s">
        <v>176</v>
      </c>
      <c r="AQ17" s="86">
        <v>0</v>
      </c>
      <c r="AR17" s="86">
        <v>0</v>
      </c>
      <c r="AS17" s="86"/>
      <c r="AT17" s="86"/>
      <c r="AU17" s="86"/>
      <c r="AV17" s="86"/>
      <c r="AW17" s="86"/>
      <c r="AX17" s="86"/>
      <c r="AY17" s="86"/>
      <c r="AZ17" s="86"/>
      <c r="BA17">
        <v>1</v>
      </c>
      <c r="BB17" s="85" t="str">
        <f>REPLACE(INDEX(GroupVertices[Group],MATCH(Edges[[#This Row],[Vertex 1]],GroupVertices[Vertex],0)),1,1,"")</f>
        <v>3</v>
      </c>
      <c r="BC17" s="85" t="str">
        <f>REPLACE(INDEX(GroupVertices[Group],MATCH(Edges[[#This Row],[Vertex 2]],GroupVertices[Vertex],0)),1,1,"")</f>
        <v>3</v>
      </c>
      <c r="BD17" s="51">
        <v>0</v>
      </c>
      <c r="BE17" s="52">
        <v>0</v>
      </c>
      <c r="BF17" s="51">
        <v>1</v>
      </c>
      <c r="BG17" s="52">
        <v>4</v>
      </c>
      <c r="BH17" s="51">
        <v>0</v>
      </c>
      <c r="BI17" s="52">
        <v>0</v>
      </c>
      <c r="BJ17" s="51">
        <v>24</v>
      </c>
      <c r="BK17" s="52">
        <v>96</v>
      </c>
      <c r="BL17" s="51">
        <v>25</v>
      </c>
    </row>
    <row r="18" spans="1:64" ht="15">
      <c r="A18" s="84" t="s">
        <v>227</v>
      </c>
      <c r="B18" s="84" t="s">
        <v>263</v>
      </c>
      <c r="C18" s="53" t="s">
        <v>1369</v>
      </c>
      <c r="D18" s="54">
        <v>3</v>
      </c>
      <c r="E18" s="65" t="s">
        <v>132</v>
      </c>
      <c r="F18" s="55">
        <v>32</v>
      </c>
      <c r="G18" s="53"/>
      <c r="H18" s="57"/>
      <c r="I18" s="56"/>
      <c r="J18" s="56"/>
      <c r="K18" s="36" t="s">
        <v>65</v>
      </c>
      <c r="L18" s="83">
        <v>18</v>
      </c>
      <c r="M18" s="83"/>
      <c r="N18" s="63"/>
      <c r="O18" s="86" t="s">
        <v>280</v>
      </c>
      <c r="P18" s="88">
        <v>43575.790925925925</v>
      </c>
      <c r="Q18" s="86" t="s">
        <v>287</v>
      </c>
      <c r="R18" s="86"/>
      <c r="S18" s="86"/>
      <c r="T18" s="86" t="s">
        <v>321</v>
      </c>
      <c r="U18" s="86"/>
      <c r="V18" s="89" t="s">
        <v>356</v>
      </c>
      <c r="W18" s="88">
        <v>43575.790925925925</v>
      </c>
      <c r="X18" s="89" t="s">
        <v>411</v>
      </c>
      <c r="Y18" s="86"/>
      <c r="Z18" s="86"/>
      <c r="AA18" s="92" t="s">
        <v>474</v>
      </c>
      <c r="AB18" s="86"/>
      <c r="AC18" s="86" t="b">
        <v>0</v>
      </c>
      <c r="AD18" s="86">
        <v>0</v>
      </c>
      <c r="AE18" s="92" t="s">
        <v>526</v>
      </c>
      <c r="AF18" s="86" t="b">
        <v>0</v>
      </c>
      <c r="AG18" s="86" t="s">
        <v>531</v>
      </c>
      <c r="AH18" s="86"/>
      <c r="AI18" s="92" t="s">
        <v>526</v>
      </c>
      <c r="AJ18" s="86" t="b">
        <v>0</v>
      </c>
      <c r="AK18" s="86">
        <v>54</v>
      </c>
      <c r="AL18" s="92" t="s">
        <v>511</v>
      </c>
      <c r="AM18" s="86" t="s">
        <v>535</v>
      </c>
      <c r="AN18" s="86" t="b">
        <v>0</v>
      </c>
      <c r="AO18" s="92" t="s">
        <v>511</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v>1</v>
      </c>
      <c r="BE18" s="52">
        <v>4</v>
      </c>
      <c r="BF18" s="51">
        <v>0</v>
      </c>
      <c r="BG18" s="52">
        <v>0</v>
      </c>
      <c r="BH18" s="51">
        <v>0</v>
      </c>
      <c r="BI18" s="52">
        <v>0</v>
      </c>
      <c r="BJ18" s="51">
        <v>24</v>
      </c>
      <c r="BK18" s="52">
        <v>96</v>
      </c>
      <c r="BL18" s="51">
        <v>25</v>
      </c>
    </row>
    <row r="19" spans="1:64" ht="15">
      <c r="A19" s="84" t="s">
        <v>228</v>
      </c>
      <c r="B19" s="84" t="s">
        <v>228</v>
      </c>
      <c r="C19" s="53" t="s">
        <v>1369</v>
      </c>
      <c r="D19" s="54">
        <v>3</v>
      </c>
      <c r="E19" s="65" t="s">
        <v>132</v>
      </c>
      <c r="F19" s="55">
        <v>32</v>
      </c>
      <c r="G19" s="53"/>
      <c r="H19" s="57"/>
      <c r="I19" s="56"/>
      <c r="J19" s="56"/>
      <c r="K19" s="36" t="s">
        <v>65</v>
      </c>
      <c r="L19" s="83">
        <v>19</v>
      </c>
      <c r="M19" s="83"/>
      <c r="N19" s="63"/>
      <c r="O19" s="86" t="s">
        <v>176</v>
      </c>
      <c r="P19" s="88">
        <v>43575.81288194445</v>
      </c>
      <c r="Q19" s="86" t="s">
        <v>289</v>
      </c>
      <c r="R19" s="89" t="s">
        <v>309</v>
      </c>
      <c r="S19" s="86" t="s">
        <v>313</v>
      </c>
      <c r="T19" s="86" t="s">
        <v>323</v>
      </c>
      <c r="U19" s="86"/>
      <c r="V19" s="89" t="s">
        <v>357</v>
      </c>
      <c r="W19" s="88">
        <v>43575.81288194445</v>
      </c>
      <c r="X19" s="89" t="s">
        <v>412</v>
      </c>
      <c r="Y19" s="86"/>
      <c r="Z19" s="86"/>
      <c r="AA19" s="92" t="s">
        <v>475</v>
      </c>
      <c r="AB19" s="86"/>
      <c r="AC19" s="86" t="b">
        <v>0</v>
      </c>
      <c r="AD19" s="86">
        <v>0</v>
      </c>
      <c r="AE19" s="92" t="s">
        <v>526</v>
      </c>
      <c r="AF19" s="86" t="b">
        <v>0</v>
      </c>
      <c r="AG19" s="86" t="s">
        <v>533</v>
      </c>
      <c r="AH19" s="86"/>
      <c r="AI19" s="92" t="s">
        <v>526</v>
      </c>
      <c r="AJ19" s="86" t="b">
        <v>0</v>
      </c>
      <c r="AK19" s="86">
        <v>0</v>
      </c>
      <c r="AL19" s="92" t="s">
        <v>526</v>
      </c>
      <c r="AM19" s="86" t="s">
        <v>537</v>
      </c>
      <c r="AN19" s="86" t="b">
        <v>0</v>
      </c>
      <c r="AO19" s="92" t="s">
        <v>475</v>
      </c>
      <c r="AP19" s="86" t="s">
        <v>176</v>
      </c>
      <c r="AQ19" s="86">
        <v>0</v>
      </c>
      <c r="AR19" s="86">
        <v>0</v>
      </c>
      <c r="AS19" s="86"/>
      <c r="AT19" s="86"/>
      <c r="AU19" s="86"/>
      <c r="AV19" s="86"/>
      <c r="AW19" s="86"/>
      <c r="AX19" s="86"/>
      <c r="AY19" s="86"/>
      <c r="AZ19" s="86"/>
      <c r="BA19">
        <v>1</v>
      </c>
      <c r="BB19" s="85" t="str">
        <f>REPLACE(INDEX(GroupVertices[Group],MATCH(Edges[[#This Row],[Vertex 1]],GroupVertices[Vertex],0)),1,1,"")</f>
        <v>2</v>
      </c>
      <c r="BC19" s="85" t="str">
        <f>REPLACE(INDEX(GroupVertices[Group],MATCH(Edges[[#This Row],[Vertex 2]],GroupVertices[Vertex],0)),1,1,"")</f>
        <v>2</v>
      </c>
      <c r="BD19" s="51">
        <v>0</v>
      </c>
      <c r="BE19" s="52">
        <v>0</v>
      </c>
      <c r="BF19" s="51">
        <v>0</v>
      </c>
      <c r="BG19" s="52">
        <v>0</v>
      </c>
      <c r="BH19" s="51">
        <v>0</v>
      </c>
      <c r="BI19" s="52">
        <v>0</v>
      </c>
      <c r="BJ19" s="51">
        <v>7</v>
      </c>
      <c r="BK19" s="52">
        <v>100</v>
      </c>
      <c r="BL19" s="51">
        <v>7</v>
      </c>
    </row>
    <row r="20" spans="1:64" ht="15">
      <c r="A20" s="84" t="s">
        <v>229</v>
      </c>
      <c r="B20" s="84" t="s">
        <v>263</v>
      </c>
      <c r="C20" s="53" t="s">
        <v>1369</v>
      </c>
      <c r="D20" s="54">
        <v>3</v>
      </c>
      <c r="E20" s="65" t="s">
        <v>132</v>
      </c>
      <c r="F20" s="55">
        <v>32</v>
      </c>
      <c r="G20" s="53"/>
      <c r="H20" s="57"/>
      <c r="I20" s="56"/>
      <c r="J20" s="56"/>
      <c r="K20" s="36" t="s">
        <v>65</v>
      </c>
      <c r="L20" s="83">
        <v>20</v>
      </c>
      <c r="M20" s="83"/>
      <c r="N20" s="63"/>
      <c r="O20" s="86" t="s">
        <v>280</v>
      </c>
      <c r="P20" s="88">
        <v>43575.816770833335</v>
      </c>
      <c r="Q20" s="86" t="s">
        <v>287</v>
      </c>
      <c r="R20" s="86"/>
      <c r="S20" s="86"/>
      <c r="T20" s="86" t="s">
        <v>321</v>
      </c>
      <c r="U20" s="86"/>
      <c r="V20" s="89" t="s">
        <v>358</v>
      </c>
      <c r="W20" s="88">
        <v>43575.816770833335</v>
      </c>
      <c r="X20" s="89" t="s">
        <v>413</v>
      </c>
      <c r="Y20" s="86"/>
      <c r="Z20" s="86"/>
      <c r="AA20" s="92" t="s">
        <v>476</v>
      </c>
      <c r="AB20" s="86"/>
      <c r="AC20" s="86" t="b">
        <v>0</v>
      </c>
      <c r="AD20" s="86">
        <v>0</v>
      </c>
      <c r="AE20" s="92" t="s">
        <v>526</v>
      </c>
      <c r="AF20" s="86" t="b">
        <v>0</v>
      </c>
      <c r="AG20" s="86" t="s">
        <v>531</v>
      </c>
      <c r="AH20" s="86"/>
      <c r="AI20" s="92" t="s">
        <v>526</v>
      </c>
      <c r="AJ20" s="86" t="b">
        <v>0</v>
      </c>
      <c r="AK20" s="86">
        <v>54</v>
      </c>
      <c r="AL20" s="92" t="s">
        <v>511</v>
      </c>
      <c r="AM20" s="86" t="s">
        <v>538</v>
      </c>
      <c r="AN20" s="86" t="b">
        <v>0</v>
      </c>
      <c r="AO20" s="92" t="s">
        <v>511</v>
      </c>
      <c r="AP20" s="86" t="s">
        <v>176</v>
      </c>
      <c r="AQ20" s="86">
        <v>0</v>
      </c>
      <c r="AR20" s="86">
        <v>0</v>
      </c>
      <c r="AS20" s="86"/>
      <c r="AT20" s="86"/>
      <c r="AU20" s="86"/>
      <c r="AV20" s="86"/>
      <c r="AW20" s="86"/>
      <c r="AX20" s="86"/>
      <c r="AY20" s="86"/>
      <c r="AZ20" s="86"/>
      <c r="BA20">
        <v>1</v>
      </c>
      <c r="BB20" s="85" t="str">
        <f>REPLACE(INDEX(GroupVertices[Group],MATCH(Edges[[#This Row],[Vertex 1]],GroupVertices[Vertex],0)),1,1,"")</f>
        <v>1</v>
      </c>
      <c r="BC20" s="85" t="str">
        <f>REPLACE(INDEX(GroupVertices[Group],MATCH(Edges[[#This Row],[Vertex 2]],GroupVertices[Vertex],0)),1,1,"")</f>
        <v>1</v>
      </c>
      <c r="BD20" s="51">
        <v>1</v>
      </c>
      <c r="BE20" s="52">
        <v>4</v>
      </c>
      <c r="BF20" s="51">
        <v>0</v>
      </c>
      <c r="BG20" s="52">
        <v>0</v>
      </c>
      <c r="BH20" s="51">
        <v>0</v>
      </c>
      <c r="BI20" s="52">
        <v>0</v>
      </c>
      <c r="BJ20" s="51">
        <v>24</v>
      </c>
      <c r="BK20" s="52">
        <v>96</v>
      </c>
      <c r="BL20" s="51">
        <v>25</v>
      </c>
    </row>
    <row r="21" spans="1:64" ht="15">
      <c r="A21" s="84" t="s">
        <v>230</v>
      </c>
      <c r="B21" s="84" t="s">
        <v>263</v>
      </c>
      <c r="C21" s="53" t="s">
        <v>1369</v>
      </c>
      <c r="D21" s="54">
        <v>3</v>
      </c>
      <c r="E21" s="65" t="s">
        <v>132</v>
      </c>
      <c r="F21" s="55">
        <v>32</v>
      </c>
      <c r="G21" s="53"/>
      <c r="H21" s="57"/>
      <c r="I21" s="56"/>
      <c r="J21" s="56"/>
      <c r="K21" s="36" t="s">
        <v>65</v>
      </c>
      <c r="L21" s="83">
        <v>21</v>
      </c>
      <c r="M21" s="83"/>
      <c r="N21" s="63"/>
      <c r="O21" s="86" t="s">
        <v>280</v>
      </c>
      <c r="P21" s="88">
        <v>43575.82005787037</v>
      </c>
      <c r="Q21" s="86" t="s">
        <v>287</v>
      </c>
      <c r="R21" s="86"/>
      <c r="S21" s="86"/>
      <c r="T21" s="86" t="s">
        <v>321</v>
      </c>
      <c r="U21" s="86"/>
      <c r="V21" s="89" t="s">
        <v>359</v>
      </c>
      <c r="W21" s="88">
        <v>43575.82005787037</v>
      </c>
      <c r="X21" s="89" t="s">
        <v>414</v>
      </c>
      <c r="Y21" s="86"/>
      <c r="Z21" s="86"/>
      <c r="AA21" s="92" t="s">
        <v>477</v>
      </c>
      <c r="AB21" s="86"/>
      <c r="AC21" s="86" t="b">
        <v>0</v>
      </c>
      <c r="AD21" s="86">
        <v>0</v>
      </c>
      <c r="AE21" s="92" t="s">
        <v>526</v>
      </c>
      <c r="AF21" s="86" t="b">
        <v>0</v>
      </c>
      <c r="AG21" s="86" t="s">
        <v>531</v>
      </c>
      <c r="AH21" s="86"/>
      <c r="AI21" s="92" t="s">
        <v>526</v>
      </c>
      <c r="AJ21" s="86" t="b">
        <v>0</v>
      </c>
      <c r="AK21" s="86">
        <v>54</v>
      </c>
      <c r="AL21" s="92" t="s">
        <v>511</v>
      </c>
      <c r="AM21" s="86" t="s">
        <v>536</v>
      </c>
      <c r="AN21" s="86" t="b">
        <v>0</v>
      </c>
      <c r="AO21" s="92" t="s">
        <v>511</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1</v>
      </c>
      <c r="BD21" s="51">
        <v>1</v>
      </c>
      <c r="BE21" s="52">
        <v>4</v>
      </c>
      <c r="BF21" s="51">
        <v>0</v>
      </c>
      <c r="BG21" s="52">
        <v>0</v>
      </c>
      <c r="BH21" s="51">
        <v>0</v>
      </c>
      <c r="BI21" s="52">
        <v>0</v>
      </c>
      <c r="BJ21" s="51">
        <v>24</v>
      </c>
      <c r="BK21" s="52">
        <v>96</v>
      </c>
      <c r="BL21" s="51">
        <v>25</v>
      </c>
    </row>
    <row r="22" spans="1:64" ht="15">
      <c r="A22" s="84" t="s">
        <v>231</v>
      </c>
      <c r="B22" s="84" t="s">
        <v>263</v>
      </c>
      <c r="C22" s="53" t="s">
        <v>1369</v>
      </c>
      <c r="D22" s="54">
        <v>3</v>
      </c>
      <c r="E22" s="65" t="s">
        <v>132</v>
      </c>
      <c r="F22" s="55">
        <v>32</v>
      </c>
      <c r="G22" s="53"/>
      <c r="H22" s="57"/>
      <c r="I22" s="56"/>
      <c r="J22" s="56"/>
      <c r="K22" s="36" t="s">
        <v>65</v>
      </c>
      <c r="L22" s="83">
        <v>22</v>
      </c>
      <c r="M22" s="83"/>
      <c r="N22" s="63"/>
      <c r="O22" s="86" t="s">
        <v>280</v>
      </c>
      <c r="P22" s="88">
        <v>43575.82829861111</v>
      </c>
      <c r="Q22" s="86" t="s">
        <v>287</v>
      </c>
      <c r="R22" s="86"/>
      <c r="S22" s="86"/>
      <c r="T22" s="86" t="s">
        <v>321</v>
      </c>
      <c r="U22" s="86"/>
      <c r="V22" s="89" t="s">
        <v>360</v>
      </c>
      <c r="W22" s="88">
        <v>43575.82829861111</v>
      </c>
      <c r="X22" s="89" t="s">
        <v>415</v>
      </c>
      <c r="Y22" s="86"/>
      <c r="Z22" s="86"/>
      <c r="AA22" s="92" t="s">
        <v>478</v>
      </c>
      <c r="AB22" s="86"/>
      <c r="AC22" s="86" t="b">
        <v>0</v>
      </c>
      <c r="AD22" s="86">
        <v>0</v>
      </c>
      <c r="AE22" s="92" t="s">
        <v>526</v>
      </c>
      <c r="AF22" s="86" t="b">
        <v>0</v>
      </c>
      <c r="AG22" s="86" t="s">
        <v>531</v>
      </c>
      <c r="AH22" s="86"/>
      <c r="AI22" s="92" t="s">
        <v>526</v>
      </c>
      <c r="AJ22" s="86" t="b">
        <v>0</v>
      </c>
      <c r="AK22" s="86">
        <v>54</v>
      </c>
      <c r="AL22" s="92" t="s">
        <v>511</v>
      </c>
      <c r="AM22" s="86" t="s">
        <v>539</v>
      </c>
      <c r="AN22" s="86" t="b">
        <v>0</v>
      </c>
      <c r="AO22" s="92" t="s">
        <v>511</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1</v>
      </c>
      <c r="BE22" s="52">
        <v>4</v>
      </c>
      <c r="BF22" s="51">
        <v>0</v>
      </c>
      <c r="BG22" s="52">
        <v>0</v>
      </c>
      <c r="BH22" s="51">
        <v>0</v>
      </c>
      <c r="BI22" s="52">
        <v>0</v>
      </c>
      <c r="BJ22" s="51">
        <v>24</v>
      </c>
      <c r="BK22" s="52">
        <v>96</v>
      </c>
      <c r="BL22" s="51">
        <v>25</v>
      </c>
    </row>
    <row r="23" spans="1:64" ht="15">
      <c r="A23" s="84" t="s">
        <v>232</v>
      </c>
      <c r="B23" s="84" t="s">
        <v>263</v>
      </c>
      <c r="C23" s="53" t="s">
        <v>1369</v>
      </c>
      <c r="D23" s="54">
        <v>3</v>
      </c>
      <c r="E23" s="65" t="s">
        <v>132</v>
      </c>
      <c r="F23" s="55">
        <v>32</v>
      </c>
      <c r="G23" s="53"/>
      <c r="H23" s="57"/>
      <c r="I23" s="56"/>
      <c r="J23" s="56"/>
      <c r="K23" s="36" t="s">
        <v>65</v>
      </c>
      <c r="L23" s="83">
        <v>23</v>
      </c>
      <c r="M23" s="83"/>
      <c r="N23" s="63"/>
      <c r="O23" s="86" t="s">
        <v>280</v>
      </c>
      <c r="P23" s="88">
        <v>43575.8302662037</v>
      </c>
      <c r="Q23" s="86" t="s">
        <v>287</v>
      </c>
      <c r="R23" s="86"/>
      <c r="S23" s="86"/>
      <c r="T23" s="86" t="s">
        <v>321</v>
      </c>
      <c r="U23" s="86"/>
      <c r="V23" s="89" t="s">
        <v>361</v>
      </c>
      <c r="W23" s="88">
        <v>43575.8302662037</v>
      </c>
      <c r="X23" s="89" t="s">
        <v>416</v>
      </c>
      <c r="Y23" s="86"/>
      <c r="Z23" s="86"/>
      <c r="AA23" s="92" t="s">
        <v>479</v>
      </c>
      <c r="AB23" s="86"/>
      <c r="AC23" s="86" t="b">
        <v>0</v>
      </c>
      <c r="AD23" s="86">
        <v>0</v>
      </c>
      <c r="AE23" s="92" t="s">
        <v>526</v>
      </c>
      <c r="AF23" s="86" t="b">
        <v>0</v>
      </c>
      <c r="AG23" s="86" t="s">
        <v>531</v>
      </c>
      <c r="AH23" s="86"/>
      <c r="AI23" s="92" t="s">
        <v>526</v>
      </c>
      <c r="AJ23" s="86" t="b">
        <v>0</v>
      </c>
      <c r="AK23" s="86">
        <v>54</v>
      </c>
      <c r="AL23" s="92" t="s">
        <v>511</v>
      </c>
      <c r="AM23" s="86" t="s">
        <v>540</v>
      </c>
      <c r="AN23" s="86" t="b">
        <v>0</v>
      </c>
      <c r="AO23" s="92" t="s">
        <v>511</v>
      </c>
      <c r="AP23" s="86" t="s">
        <v>176</v>
      </c>
      <c r="AQ23" s="86">
        <v>0</v>
      </c>
      <c r="AR23" s="86">
        <v>0</v>
      </c>
      <c r="AS23" s="86"/>
      <c r="AT23" s="86"/>
      <c r="AU23" s="86"/>
      <c r="AV23" s="86"/>
      <c r="AW23" s="86"/>
      <c r="AX23" s="86"/>
      <c r="AY23" s="86"/>
      <c r="AZ23" s="86"/>
      <c r="BA23">
        <v>1</v>
      </c>
      <c r="BB23" s="85" t="str">
        <f>REPLACE(INDEX(GroupVertices[Group],MATCH(Edges[[#This Row],[Vertex 1]],GroupVertices[Vertex],0)),1,1,"")</f>
        <v>1</v>
      </c>
      <c r="BC23" s="85" t="str">
        <f>REPLACE(INDEX(GroupVertices[Group],MATCH(Edges[[#This Row],[Vertex 2]],GroupVertices[Vertex],0)),1,1,"")</f>
        <v>1</v>
      </c>
      <c r="BD23" s="51">
        <v>1</v>
      </c>
      <c r="BE23" s="52">
        <v>4</v>
      </c>
      <c r="BF23" s="51">
        <v>0</v>
      </c>
      <c r="BG23" s="52">
        <v>0</v>
      </c>
      <c r="BH23" s="51">
        <v>0</v>
      </c>
      <c r="BI23" s="52">
        <v>0</v>
      </c>
      <c r="BJ23" s="51">
        <v>24</v>
      </c>
      <c r="BK23" s="52">
        <v>96</v>
      </c>
      <c r="BL23" s="51">
        <v>25</v>
      </c>
    </row>
    <row r="24" spans="1:64" ht="15">
      <c r="A24" s="84" t="s">
        <v>233</v>
      </c>
      <c r="B24" s="84" t="s">
        <v>263</v>
      </c>
      <c r="C24" s="53" t="s">
        <v>1369</v>
      </c>
      <c r="D24" s="54">
        <v>3</v>
      </c>
      <c r="E24" s="65" t="s">
        <v>132</v>
      </c>
      <c r="F24" s="55">
        <v>32</v>
      </c>
      <c r="G24" s="53"/>
      <c r="H24" s="57"/>
      <c r="I24" s="56"/>
      <c r="J24" s="56"/>
      <c r="K24" s="36" t="s">
        <v>65</v>
      </c>
      <c r="L24" s="83">
        <v>24</v>
      </c>
      <c r="M24" s="83"/>
      <c r="N24" s="63"/>
      <c r="O24" s="86" t="s">
        <v>280</v>
      </c>
      <c r="P24" s="88">
        <v>43575.85402777778</v>
      </c>
      <c r="Q24" s="86" t="s">
        <v>287</v>
      </c>
      <c r="R24" s="86"/>
      <c r="S24" s="86"/>
      <c r="T24" s="86" t="s">
        <v>321</v>
      </c>
      <c r="U24" s="86"/>
      <c r="V24" s="89" t="s">
        <v>362</v>
      </c>
      <c r="W24" s="88">
        <v>43575.85402777778</v>
      </c>
      <c r="X24" s="89" t="s">
        <v>417</v>
      </c>
      <c r="Y24" s="86"/>
      <c r="Z24" s="86"/>
      <c r="AA24" s="92" t="s">
        <v>480</v>
      </c>
      <c r="AB24" s="86"/>
      <c r="AC24" s="86" t="b">
        <v>0</v>
      </c>
      <c r="AD24" s="86">
        <v>0</v>
      </c>
      <c r="AE24" s="92" t="s">
        <v>526</v>
      </c>
      <c r="AF24" s="86" t="b">
        <v>0</v>
      </c>
      <c r="AG24" s="86" t="s">
        <v>531</v>
      </c>
      <c r="AH24" s="86"/>
      <c r="AI24" s="92" t="s">
        <v>526</v>
      </c>
      <c r="AJ24" s="86" t="b">
        <v>0</v>
      </c>
      <c r="AK24" s="86">
        <v>54</v>
      </c>
      <c r="AL24" s="92" t="s">
        <v>511</v>
      </c>
      <c r="AM24" s="86" t="s">
        <v>538</v>
      </c>
      <c r="AN24" s="86" t="b">
        <v>0</v>
      </c>
      <c r="AO24" s="92" t="s">
        <v>511</v>
      </c>
      <c r="AP24" s="86" t="s">
        <v>176</v>
      </c>
      <c r="AQ24" s="86">
        <v>0</v>
      </c>
      <c r="AR24" s="86">
        <v>0</v>
      </c>
      <c r="AS24" s="86"/>
      <c r="AT24" s="86"/>
      <c r="AU24" s="86"/>
      <c r="AV24" s="86"/>
      <c r="AW24" s="86"/>
      <c r="AX24" s="86"/>
      <c r="AY24" s="86"/>
      <c r="AZ24" s="86"/>
      <c r="BA24">
        <v>1</v>
      </c>
      <c r="BB24" s="85" t="str">
        <f>REPLACE(INDEX(GroupVertices[Group],MATCH(Edges[[#This Row],[Vertex 1]],GroupVertices[Vertex],0)),1,1,"")</f>
        <v>1</v>
      </c>
      <c r="BC24" s="85" t="str">
        <f>REPLACE(INDEX(GroupVertices[Group],MATCH(Edges[[#This Row],[Vertex 2]],GroupVertices[Vertex],0)),1,1,"")</f>
        <v>1</v>
      </c>
      <c r="BD24" s="51">
        <v>1</v>
      </c>
      <c r="BE24" s="52">
        <v>4</v>
      </c>
      <c r="BF24" s="51">
        <v>0</v>
      </c>
      <c r="BG24" s="52">
        <v>0</v>
      </c>
      <c r="BH24" s="51">
        <v>0</v>
      </c>
      <c r="BI24" s="52">
        <v>0</v>
      </c>
      <c r="BJ24" s="51">
        <v>24</v>
      </c>
      <c r="BK24" s="52">
        <v>96</v>
      </c>
      <c r="BL24" s="51">
        <v>25</v>
      </c>
    </row>
    <row r="25" spans="1:64" ht="15">
      <c r="A25" s="84" t="s">
        <v>234</v>
      </c>
      <c r="B25" s="84" t="s">
        <v>263</v>
      </c>
      <c r="C25" s="53" t="s">
        <v>1369</v>
      </c>
      <c r="D25" s="54">
        <v>3</v>
      </c>
      <c r="E25" s="65" t="s">
        <v>132</v>
      </c>
      <c r="F25" s="55">
        <v>32</v>
      </c>
      <c r="G25" s="53"/>
      <c r="H25" s="57"/>
      <c r="I25" s="56"/>
      <c r="J25" s="56"/>
      <c r="K25" s="36" t="s">
        <v>65</v>
      </c>
      <c r="L25" s="83">
        <v>25</v>
      </c>
      <c r="M25" s="83"/>
      <c r="N25" s="63"/>
      <c r="O25" s="86" t="s">
        <v>280</v>
      </c>
      <c r="P25" s="88">
        <v>43575.86634259259</v>
      </c>
      <c r="Q25" s="86" t="s">
        <v>287</v>
      </c>
      <c r="R25" s="86"/>
      <c r="S25" s="86"/>
      <c r="T25" s="86" t="s">
        <v>321</v>
      </c>
      <c r="U25" s="86"/>
      <c r="V25" s="89" t="s">
        <v>363</v>
      </c>
      <c r="W25" s="88">
        <v>43575.86634259259</v>
      </c>
      <c r="X25" s="89" t="s">
        <v>418</v>
      </c>
      <c r="Y25" s="86"/>
      <c r="Z25" s="86"/>
      <c r="AA25" s="92" t="s">
        <v>481</v>
      </c>
      <c r="AB25" s="86"/>
      <c r="AC25" s="86" t="b">
        <v>0</v>
      </c>
      <c r="AD25" s="86">
        <v>0</v>
      </c>
      <c r="AE25" s="92" t="s">
        <v>526</v>
      </c>
      <c r="AF25" s="86" t="b">
        <v>0</v>
      </c>
      <c r="AG25" s="86" t="s">
        <v>531</v>
      </c>
      <c r="AH25" s="86"/>
      <c r="AI25" s="92" t="s">
        <v>526</v>
      </c>
      <c r="AJ25" s="86" t="b">
        <v>0</v>
      </c>
      <c r="AK25" s="86">
        <v>54</v>
      </c>
      <c r="AL25" s="92" t="s">
        <v>511</v>
      </c>
      <c r="AM25" s="86" t="s">
        <v>536</v>
      </c>
      <c r="AN25" s="86" t="b">
        <v>0</v>
      </c>
      <c r="AO25" s="92" t="s">
        <v>511</v>
      </c>
      <c r="AP25" s="86" t="s">
        <v>176</v>
      </c>
      <c r="AQ25" s="86">
        <v>0</v>
      </c>
      <c r="AR25" s="86">
        <v>0</v>
      </c>
      <c r="AS25" s="86"/>
      <c r="AT25" s="86"/>
      <c r="AU25" s="86"/>
      <c r="AV25" s="86"/>
      <c r="AW25" s="86"/>
      <c r="AX25" s="86"/>
      <c r="AY25" s="86"/>
      <c r="AZ25" s="86"/>
      <c r="BA25">
        <v>1</v>
      </c>
      <c r="BB25" s="85" t="str">
        <f>REPLACE(INDEX(GroupVertices[Group],MATCH(Edges[[#This Row],[Vertex 1]],GroupVertices[Vertex],0)),1,1,"")</f>
        <v>1</v>
      </c>
      <c r="BC25" s="85" t="str">
        <f>REPLACE(INDEX(GroupVertices[Group],MATCH(Edges[[#This Row],[Vertex 2]],GroupVertices[Vertex],0)),1,1,"")</f>
        <v>1</v>
      </c>
      <c r="BD25" s="51">
        <v>1</v>
      </c>
      <c r="BE25" s="52">
        <v>4</v>
      </c>
      <c r="BF25" s="51">
        <v>0</v>
      </c>
      <c r="BG25" s="52">
        <v>0</v>
      </c>
      <c r="BH25" s="51">
        <v>0</v>
      </c>
      <c r="BI25" s="52">
        <v>0</v>
      </c>
      <c r="BJ25" s="51">
        <v>24</v>
      </c>
      <c r="BK25" s="52">
        <v>96</v>
      </c>
      <c r="BL25" s="51">
        <v>25</v>
      </c>
    </row>
    <row r="26" spans="1:64" ht="15">
      <c r="A26" s="84" t="s">
        <v>235</v>
      </c>
      <c r="B26" s="84" t="s">
        <v>263</v>
      </c>
      <c r="C26" s="53" t="s">
        <v>1369</v>
      </c>
      <c r="D26" s="54">
        <v>3</v>
      </c>
      <c r="E26" s="65" t="s">
        <v>132</v>
      </c>
      <c r="F26" s="55">
        <v>32</v>
      </c>
      <c r="G26" s="53"/>
      <c r="H26" s="57"/>
      <c r="I26" s="56"/>
      <c r="J26" s="56"/>
      <c r="K26" s="36" t="s">
        <v>65</v>
      </c>
      <c r="L26" s="83">
        <v>26</v>
      </c>
      <c r="M26" s="83"/>
      <c r="N26" s="63"/>
      <c r="O26" s="86" t="s">
        <v>280</v>
      </c>
      <c r="P26" s="88">
        <v>43575.86853009259</v>
      </c>
      <c r="Q26" s="86" t="s">
        <v>287</v>
      </c>
      <c r="R26" s="86"/>
      <c r="S26" s="86"/>
      <c r="T26" s="86" t="s">
        <v>321</v>
      </c>
      <c r="U26" s="86"/>
      <c r="V26" s="89" t="s">
        <v>364</v>
      </c>
      <c r="W26" s="88">
        <v>43575.86853009259</v>
      </c>
      <c r="X26" s="89" t="s">
        <v>419</v>
      </c>
      <c r="Y26" s="86"/>
      <c r="Z26" s="86"/>
      <c r="AA26" s="92" t="s">
        <v>482</v>
      </c>
      <c r="AB26" s="86"/>
      <c r="AC26" s="86" t="b">
        <v>0</v>
      </c>
      <c r="AD26" s="86">
        <v>0</v>
      </c>
      <c r="AE26" s="92" t="s">
        <v>526</v>
      </c>
      <c r="AF26" s="86" t="b">
        <v>0</v>
      </c>
      <c r="AG26" s="86" t="s">
        <v>531</v>
      </c>
      <c r="AH26" s="86"/>
      <c r="AI26" s="92" t="s">
        <v>526</v>
      </c>
      <c r="AJ26" s="86" t="b">
        <v>0</v>
      </c>
      <c r="AK26" s="86">
        <v>54</v>
      </c>
      <c r="AL26" s="92" t="s">
        <v>511</v>
      </c>
      <c r="AM26" s="86" t="s">
        <v>536</v>
      </c>
      <c r="AN26" s="86" t="b">
        <v>0</v>
      </c>
      <c r="AO26" s="92" t="s">
        <v>511</v>
      </c>
      <c r="AP26" s="86" t="s">
        <v>176</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1</v>
      </c>
      <c r="BE26" s="52">
        <v>4</v>
      </c>
      <c r="BF26" s="51">
        <v>0</v>
      </c>
      <c r="BG26" s="52">
        <v>0</v>
      </c>
      <c r="BH26" s="51">
        <v>0</v>
      </c>
      <c r="BI26" s="52">
        <v>0</v>
      </c>
      <c r="BJ26" s="51">
        <v>24</v>
      </c>
      <c r="BK26" s="52">
        <v>96</v>
      </c>
      <c r="BL26" s="51">
        <v>25</v>
      </c>
    </row>
    <row r="27" spans="1:64" ht="15">
      <c r="A27" s="84" t="s">
        <v>236</v>
      </c>
      <c r="B27" s="84" t="s">
        <v>263</v>
      </c>
      <c r="C27" s="53" t="s">
        <v>1369</v>
      </c>
      <c r="D27" s="54">
        <v>3</v>
      </c>
      <c r="E27" s="65" t="s">
        <v>132</v>
      </c>
      <c r="F27" s="55">
        <v>32</v>
      </c>
      <c r="G27" s="53"/>
      <c r="H27" s="57"/>
      <c r="I27" s="56"/>
      <c r="J27" s="56"/>
      <c r="K27" s="36" t="s">
        <v>65</v>
      </c>
      <c r="L27" s="83">
        <v>27</v>
      </c>
      <c r="M27" s="83"/>
      <c r="N27" s="63"/>
      <c r="O27" s="86" t="s">
        <v>280</v>
      </c>
      <c r="P27" s="88">
        <v>43575.8768287037</v>
      </c>
      <c r="Q27" s="86" t="s">
        <v>287</v>
      </c>
      <c r="R27" s="86"/>
      <c r="S27" s="86"/>
      <c r="T27" s="86" t="s">
        <v>321</v>
      </c>
      <c r="U27" s="86"/>
      <c r="V27" s="89" t="s">
        <v>365</v>
      </c>
      <c r="W27" s="88">
        <v>43575.8768287037</v>
      </c>
      <c r="X27" s="89" t="s">
        <v>420</v>
      </c>
      <c r="Y27" s="86"/>
      <c r="Z27" s="86"/>
      <c r="AA27" s="92" t="s">
        <v>483</v>
      </c>
      <c r="AB27" s="86"/>
      <c r="AC27" s="86" t="b">
        <v>0</v>
      </c>
      <c r="AD27" s="86">
        <v>0</v>
      </c>
      <c r="AE27" s="92" t="s">
        <v>526</v>
      </c>
      <c r="AF27" s="86" t="b">
        <v>0</v>
      </c>
      <c r="AG27" s="86" t="s">
        <v>531</v>
      </c>
      <c r="AH27" s="86"/>
      <c r="AI27" s="92" t="s">
        <v>526</v>
      </c>
      <c r="AJ27" s="86" t="b">
        <v>0</v>
      </c>
      <c r="AK27" s="86">
        <v>54</v>
      </c>
      <c r="AL27" s="92" t="s">
        <v>511</v>
      </c>
      <c r="AM27" s="86" t="s">
        <v>535</v>
      </c>
      <c r="AN27" s="86" t="b">
        <v>0</v>
      </c>
      <c r="AO27" s="92" t="s">
        <v>511</v>
      </c>
      <c r="AP27" s="86" t="s">
        <v>176</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1</v>
      </c>
      <c r="BE27" s="52">
        <v>4</v>
      </c>
      <c r="BF27" s="51">
        <v>0</v>
      </c>
      <c r="BG27" s="52">
        <v>0</v>
      </c>
      <c r="BH27" s="51">
        <v>0</v>
      </c>
      <c r="BI27" s="52">
        <v>0</v>
      </c>
      <c r="BJ27" s="51">
        <v>24</v>
      </c>
      <c r="BK27" s="52">
        <v>96</v>
      </c>
      <c r="BL27" s="51">
        <v>25</v>
      </c>
    </row>
    <row r="28" spans="1:64" ht="15">
      <c r="A28" s="84" t="s">
        <v>237</v>
      </c>
      <c r="B28" s="84" t="s">
        <v>263</v>
      </c>
      <c r="C28" s="53" t="s">
        <v>1369</v>
      </c>
      <c r="D28" s="54">
        <v>3</v>
      </c>
      <c r="E28" s="65" t="s">
        <v>132</v>
      </c>
      <c r="F28" s="55">
        <v>32</v>
      </c>
      <c r="G28" s="53"/>
      <c r="H28" s="57"/>
      <c r="I28" s="56"/>
      <c r="J28" s="56"/>
      <c r="K28" s="36" t="s">
        <v>65</v>
      </c>
      <c r="L28" s="83">
        <v>28</v>
      </c>
      <c r="M28" s="83"/>
      <c r="N28" s="63"/>
      <c r="O28" s="86" t="s">
        <v>280</v>
      </c>
      <c r="P28" s="88">
        <v>43575.87872685185</v>
      </c>
      <c r="Q28" s="86" t="s">
        <v>287</v>
      </c>
      <c r="R28" s="86"/>
      <c r="S28" s="86"/>
      <c r="T28" s="86" t="s">
        <v>321</v>
      </c>
      <c r="U28" s="86"/>
      <c r="V28" s="89" t="s">
        <v>366</v>
      </c>
      <c r="W28" s="88">
        <v>43575.87872685185</v>
      </c>
      <c r="X28" s="89" t="s">
        <v>421</v>
      </c>
      <c r="Y28" s="86"/>
      <c r="Z28" s="86"/>
      <c r="AA28" s="92" t="s">
        <v>484</v>
      </c>
      <c r="AB28" s="86"/>
      <c r="AC28" s="86" t="b">
        <v>0</v>
      </c>
      <c r="AD28" s="86">
        <v>0</v>
      </c>
      <c r="AE28" s="92" t="s">
        <v>526</v>
      </c>
      <c r="AF28" s="86" t="b">
        <v>0</v>
      </c>
      <c r="AG28" s="86" t="s">
        <v>531</v>
      </c>
      <c r="AH28" s="86"/>
      <c r="AI28" s="92" t="s">
        <v>526</v>
      </c>
      <c r="AJ28" s="86" t="b">
        <v>0</v>
      </c>
      <c r="AK28" s="86">
        <v>54</v>
      </c>
      <c r="AL28" s="92" t="s">
        <v>511</v>
      </c>
      <c r="AM28" s="86" t="s">
        <v>535</v>
      </c>
      <c r="AN28" s="86" t="b">
        <v>0</v>
      </c>
      <c r="AO28" s="92" t="s">
        <v>511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1</v>
      </c>
      <c r="BE28" s="52">
        <v>4</v>
      </c>
      <c r="BF28" s="51">
        <v>0</v>
      </c>
      <c r="BG28" s="52">
        <v>0</v>
      </c>
      <c r="BH28" s="51">
        <v>0</v>
      </c>
      <c r="BI28" s="52">
        <v>0</v>
      </c>
      <c r="BJ28" s="51">
        <v>24</v>
      </c>
      <c r="BK28" s="52">
        <v>96</v>
      </c>
      <c r="BL28" s="51">
        <v>25</v>
      </c>
    </row>
    <row r="29" spans="1:64" ht="15">
      <c r="A29" s="84" t="s">
        <v>238</v>
      </c>
      <c r="B29" s="84" t="s">
        <v>263</v>
      </c>
      <c r="C29" s="53" t="s">
        <v>1369</v>
      </c>
      <c r="D29" s="54">
        <v>3</v>
      </c>
      <c r="E29" s="65" t="s">
        <v>132</v>
      </c>
      <c r="F29" s="55">
        <v>32</v>
      </c>
      <c r="G29" s="53"/>
      <c r="H29" s="57"/>
      <c r="I29" s="56"/>
      <c r="J29" s="56"/>
      <c r="K29" s="36" t="s">
        <v>65</v>
      </c>
      <c r="L29" s="83">
        <v>29</v>
      </c>
      <c r="M29" s="83"/>
      <c r="N29" s="63"/>
      <c r="O29" s="86" t="s">
        <v>280</v>
      </c>
      <c r="P29" s="88">
        <v>43575.88605324074</v>
      </c>
      <c r="Q29" s="86" t="s">
        <v>287</v>
      </c>
      <c r="R29" s="86"/>
      <c r="S29" s="86"/>
      <c r="T29" s="86" t="s">
        <v>321</v>
      </c>
      <c r="U29" s="86"/>
      <c r="V29" s="89" t="s">
        <v>367</v>
      </c>
      <c r="W29" s="88">
        <v>43575.88605324074</v>
      </c>
      <c r="X29" s="89" t="s">
        <v>422</v>
      </c>
      <c r="Y29" s="86"/>
      <c r="Z29" s="86"/>
      <c r="AA29" s="92" t="s">
        <v>485</v>
      </c>
      <c r="AB29" s="86"/>
      <c r="AC29" s="86" t="b">
        <v>0</v>
      </c>
      <c r="AD29" s="86">
        <v>0</v>
      </c>
      <c r="AE29" s="92" t="s">
        <v>526</v>
      </c>
      <c r="AF29" s="86" t="b">
        <v>0</v>
      </c>
      <c r="AG29" s="86" t="s">
        <v>531</v>
      </c>
      <c r="AH29" s="86"/>
      <c r="AI29" s="92" t="s">
        <v>526</v>
      </c>
      <c r="AJ29" s="86" t="b">
        <v>0</v>
      </c>
      <c r="AK29" s="86">
        <v>54</v>
      </c>
      <c r="AL29" s="92" t="s">
        <v>511</v>
      </c>
      <c r="AM29" s="86" t="s">
        <v>538</v>
      </c>
      <c r="AN29" s="86" t="b">
        <v>0</v>
      </c>
      <c r="AO29" s="92" t="s">
        <v>511</v>
      </c>
      <c r="AP29" s="86" t="s">
        <v>176</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1</v>
      </c>
      <c r="BE29" s="52">
        <v>4</v>
      </c>
      <c r="BF29" s="51">
        <v>0</v>
      </c>
      <c r="BG29" s="52">
        <v>0</v>
      </c>
      <c r="BH29" s="51">
        <v>0</v>
      </c>
      <c r="BI29" s="52">
        <v>0</v>
      </c>
      <c r="BJ29" s="51">
        <v>24</v>
      </c>
      <c r="BK29" s="52">
        <v>96</v>
      </c>
      <c r="BL29" s="51">
        <v>25</v>
      </c>
    </row>
    <row r="30" spans="1:64" ht="15">
      <c r="A30" s="84" t="s">
        <v>239</v>
      </c>
      <c r="B30" s="84" t="s">
        <v>263</v>
      </c>
      <c r="C30" s="53" t="s">
        <v>1369</v>
      </c>
      <c r="D30" s="54">
        <v>3</v>
      </c>
      <c r="E30" s="65" t="s">
        <v>132</v>
      </c>
      <c r="F30" s="55">
        <v>32</v>
      </c>
      <c r="G30" s="53"/>
      <c r="H30" s="57"/>
      <c r="I30" s="56"/>
      <c r="J30" s="56"/>
      <c r="K30" s="36" t="s">
        <v>65</v>
      </c>
      <c r="L30" s="83">
        <v>30</v>
      </c>
      <c r="M30" s="83"/>
      <c r="N30" s="63"/>
      <c r="O30" s="86" t="s">
        <v>280</v>
      </c>
      <c r="P30" s="88">
        <v>43575.887557870374</v>
      </c>
      <c r="Q30" s="86" t="s">
        <v>287</v>
      </c>
      <c r="R30" s="86"/>
      <c r="S30" s="86"/>
      <c r="T30" s="86" t="s">
        <v>321</v>
      </c>
      <c r="U30" s="86"/>
      <c r="V30" s="89" t="s">
        <v>368</v>
      </c>
      <c r="W30" s="88">
        <v>43575.887557870374</v>
      </c>
      <c r="X30" s="89" t="s">
        <v>423</v>
      </c>
      <c r="Y30" s="86"/>
      <c r="Z30" s="86"/>
      <c r="AA30" s="92" t="s">
        <v>486</v>
      </c>
      <c r="AB30" s="86"/>
      <c r="AC30" s="86" t="b">
        <v>0</v>
      </c>
      <c r="AD30" s="86">
        <v>0</v>
      </c>
      <c r="AE30" s="92" t="s">
        <v>526</v>
      </c>
      <c r="AF30" s="86" t="b">
        <v>0</v>
      </c>
      <c r="AG30" s="86" t="s">
        <v>531</v>
      </c>
      <c r="AH30" s="86"/>
      <c r="AI30" s="92" t="s">
        <v>526</v>
      </c>
      <c r="AJ30" s="86" t="b">
        <v>0</v>
      </c>
      <c r="AK30" s="86">
        <v>54</v>
      </c>
      <c r="AL30" s="92" t="s">
        <v>511</v>
      </c>
      <c r="AM30" s="86" t="s">
        <v>538</v>
      </c>
      <c r="AN30" s="86" t="b">
        <v>0</v>
      </c>
      <c r="AO30" s="92" t="s">
        <v>511</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4</v>
      </c>
      <c r="BF30" s="51">
        <v>0</v>
      </c>
      <c r="BG30" s="52">
        <v>0</v>
      </c>
      <c r="BH30" s="51">
        <v>0</v>
      </c>
      <c r="BI30" s="52">
        <v>0</v>
      </c>
      <c r="BJ30" s="51">
        <v>24</v>
      </c>
      <c r="BK30" s="52">
        <v>96</v>
      </c>
      <c r="BL30" s="51">
        <v>25</v>
      </c>
    </row>
    <row r="31" spans="1:64" ht="15">
      <c r="A31" s="84" t="s">
        <v>240</v>
      </c>
      <c r="B31" s="84" t="s">
        <v>263</v>
      </c>
      <c r="C31" s="53" t="s">
        <v>1369</v>
      </c>
      <c r="D31" s="54">
        <v>3</v>
      </c>
      <c r="E31" s="65" t="s">
        <v>132</v>
      </c>
      <c r="F31" s="55">
        <v>32</v>
      </c>
      <c r="G31" s="53"/>
      <c r="H31" s="57"/>
      <c r="I31" s="56"/>
      <c r="J31" s="56"/>
      <c r="K31" s="36" t="s">
        <v>65</v>
      </c>
      <c r="L31" s="83">
        <v>31</v>
      </c>
      <c r="M31" s="83"/>
      <c r="N31" s="63"/>
      <c r="O31" s="86" t="s">
        <v>280</v>
      </c>
      <c r="P31" s="88">
        <v>43575.900671296295</v>
      </c>
      <c r="Q31" s="86" t="s">
        <v>287</v>
      </c>
      <c r="R31" s="86"/>
      <c r="S31" s="86"/>
      <c r="T31" s="86" t="s">
        <v>321</v>
      </c>
      <c r="U31" s="86"/>
      <c r="V31" s="89" t="s">
        <v>369</v>
      </c>
      <c r="W31" s="88">
        <v>43575.900671296295</v>
      </c>
      <c r="X31" s="89" t="s">
        <v>424</v>
      </c>
      <c r="Y31" s="86"/>
      <c r="Z31" s="86"/>
      <c r="AA31" s="92" t="s">
        <v>487</v>
      </c>
      <c r="AB31" s="86"/>
      <c r="AC31" s="86" t="b">
        <v>0</v>
      </c>
      <c r="AD31" s="86">
        <v>0</v>
      </c>
      <c r="AE31" s="92" t="s">
        <v>526</v>
      </c>
      <c r="AF31" s="86" t="b">
        <v>0</v>
      </c>
      <c r="AG31" s="86" t="s">
        <v>531</v>
      </c>
      <c r="AH31" s="86"/>
      <c r="AI31" s="92" t="s">
        <v>526</v>
      </c>
      <c r="AJ31" s="86" t="b">
        <v>0</v>
      </c>
      <c r="AK31" s="86">
        <v>54</v>
      </c>
      <c r="AL31" s="92" t="s">
        <v>511</v>
      </c>
      <c r="AM31" s="86" t="s">
        <v>536</v>
      </c>
      <c r="AN31" s="86" t="b">
        <v>0</v>
      </c>
      <c r="AO31" s="92" t="s">
        <v>511</v>
      </c>
      <c r="AP31" s="86" t="s">
        <v>176</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1</v>
      </c>
      <c r="BE31" s="52">
        <v>4</v>
      </c>
      <c r="BF31" s="51">
        <v>0</v>
      </c>
      <c r="BG31" s="52">
        <v>0</v>
      </c>
      <c r="BH31" s="51">
        <v>0</v>
      </c>
      <c r="BI31" s="52">
        <v>0</v>
      </c>
      <c r="BJ31" s="51">
        <v>24</v>
      </c>
      <c r="BK31" s="52">
        <v>96</v>
      </c>
      <c r="BL31" s="51">
        <v>25</v>
      </c>
    </row>
    <row r="32" spans="1:64" ht="15">
      <c r="A32" s="84" t="s">
        <v>241</v>
      </c>
      <c r="B32" s="84" t="s">
        <v>263</v>
      </c>
      <c r="C32" s="53" t="s">
        <v>1369</v>
      </c>
      <c r="D32" s="54">
        <v>3</v>
      </c>
      <c r="E32" s="65" t="s">
        <v>132</v>
      </c>
      <c r="F32" s="55">
        <v>32</v>
      </c>
      <c r="G32" s="53"/>
      <c r="H32" s="57"/>
      <c r="I32" s="56"/>
      <c r="J32" s="56"/>
      <c r="K32" s="36" t="s">
        <v>65</v>
      </c>
      <c r="L32" s="83">
        <v>32</v>
      </c>
      <c r="M32" s="83"/>
      <c r="N32" s="63"/>
      <c r="O32" s="86" t="s">
        <v>280</v>
      </c>
      <c r="P32" s="88">
        <v>43575.92899305555</v>
      </c>
      <c r="Q32" s="86" t="s">
        <v>287</v>
      </c>
      <c r="R32" s="86"/>
      <c r="S32" s="86"/>
      <c r="T32" s="86" t="s">
        <v>321</v>
      </c>
      <c r="U32" s="86"/>
      <c r="V32" s="89" t="s">
        <v>370</v>
      </c>
      <c r="W32" s="88">
        <v>43575.92899305555</v>
      </c>
      <c r="X32" s="89" t="s">
        <v>425</v>
      </c>
      <c r="Y32" s="86"/>
      <c r="Z32" s="86"/>
      <c r="AA32" s="92" t="s">
        <v>488</v>
      </c>
      <c r="AB32" s="86"/>
      <c r="AC32" s="86" t="b">
        <v>0</v>
      </c>
      <c r="AD32" s="86">
        <v>0</v>
      </c>
      <c r="AE32" s="92" t="s">
        <v>526</v>
      </c>
      <c r="AF32" s="86" t="b">
        <v>0</v>
      </c>
      <c r="AG32" s="86" t="s">
        <v>531</v>
      </c>
      <c r="AH32" s="86"/>
      <c r="AI32" s="92" t="s">
        <v>526</v>
      </c>
      <c r="AJ32" s="86" t="b">
        <v>0</v>
      </c>
      <c r="AK32" s="86">
        <v>54</v>
      </c>
      <c r="AL32" s="92" t="s">
        <v>511</v>
      </c>
      <c r="AM32" s="86" t="s">
        <v>536</v>
      </c>
      <c r="AN32" s="86" t="b">
        <v>0</v>
      </c>
      <c r="AO32" s="92" t="s">
        <v>511</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1</v>
      </c>
      <c r="BE32" s="52">
        <v>4</v>
      </c>
      <c r="BF32" s="51">
        <v>0</v>
      </c>
      <c r="BG32" s="52">
        <v>0</v>
      </c>
      <c r="BH32" s="51">
        <v>0</v>
      </c>
      <c r="BI32" s="52">
        <v>0</v>
      </c>
      <c r="BJ32" s="51">
        <v>24</v>
      </c>
      <c r="BK32" s="52">
        <v>96</v>
      </c>
      <c r="BL32" s="51">
        <v>25</v>
      </c>
    </row>
    <row r="33" spans="1:64" ht="15">
      <c r="A33" s="84" t="s">
        <v>242</v>
      </c>
      <c r="B33" s="84" t="s">
        <v>263</v>
      </c>
      <c r="C33" s="53" t="s">
        <v>1369</v>
      </c>
      <c r="D33" s="54">
        <v>3</v>
      </c>
      <c r="E33" s="65" t="s">
        <v>132</v>
      </c>
      <c r="F33" s="55">
        <v>32</v>
      </c>
      <c r="G33" s="53"/>
      <c r="H33" s="57"/>
      <c r="I33" s="56"/>
      <c r="J33" s="56"/>
      <c r="K33" s="36" t="s">
        <v>65</v>
      </c>
      <c r="L33" s="83">
        <v>33</v>
      </c>
      <c r="M33" s="83"/>
      <c r="N33" s="63"/>
      <c r="O33" s="86" t="s">
        <v>280</v>
      </c>
      <c r="P33" s="88">
        <v>43575.934583333335</v>
      </c>
      <c r="Q33" s="86" t="s">
        <v>287</v>
      </c>
      <c r="R33" s="86"/>
      <c r="S33" s="86"/>
      <c r="T33" s="86" t="s">
        <v>321</v>
      </c>
      <c r="U33" s="86"/>
      <c r="V33" s="89" t="s">
        <v>371</v>
      </c>
      <c r="W33" s="88">
        <v>43575.934583333335</v>
      </c>
      <c r="X33" s="89" t="s">
        <v>426</v>
      </c>
      <c r="Y33" s="86"/>
      <c r="Z33" s="86"/>
      <c r="AA33" s="92" t="s">
        <v>489</v>
      </c>
      <c r="AB33" s="86"/>
      <c r="AC33" s="86" t="b">
        <v>0</v>
      </c>
      <c r="AD33" s="86">
        <v>0</v>
      </c>
      <c r="AE33" s="92" t="s">
        <v>526</v>
      </c>
      <c r="AF33" s="86" t="b">
        <v>0</v>
      </c>
      <c r="AG33" s="86" t="s">
        <v>531</v>
      </c>
      <c r="AH33" s="86"/>
      <c r="AI33" s="92" t="s">
        <v>526</v>
      </c>
      <c r="AJ33" s="86" t="b">
        <v>0</v>
      </c>
      <c r="AK33" s="86">
        <v>54</v>
      </c>
      <c r="AL33" s="92" t="s">
        <v>511</v>
      </c>
      <c r="AM33" s="86" t="s">
        <v>539</v>
      </c>
      <c r="AN33" s="86" t="b">
        <v>0</v>
      </c>
      <c r="AO33" s="92" t="s">
        <v>511</v>
      </c>
      <c r="AP33" s="86" t="s">
        <v>176</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1</v>
      </c>
      <c r="BE33" s="52">
        <v>4</v>
      </c>
      <c r="BF33" s="51">
        <v>0</v>
      </c>
      <c r="BG33" s="52">
        <v>0</v>
      </c>
      <c r="BH33" s="51">
        <v>0</v>
      </c>
      <c r="BI33" s="52">
        <v>0</v>
      </c>
      <c r="BJ33" s="51">
        <v>24</v>
      </c>
      <c r="BK33" s="52">
        <v>96</v>
      </c>
      <c r="BL33" s="51">
        <v>25</v>
      </c>
    </row>
    <row r="34" spans="1:64" ht="15">
      <c r="A34" s="84" t="s">
        <v>243</v>
      </c>
      <c r="B34" s="84" t="s">
        <v>263</v>
      </c>
      <c r="C34" s="53" t="s">
        <v>1369</v>
      </c>
      <c r="D34" s="54">
        <v>3</v>
      </c>
      <c r="E34" s="65" t="s">
        <v>132</v>
      </c>
      <c r="F34" s="55">
        <v>32</v>
      </c>
      <c r="G34" s="53"/>
      <c r="H34" s="57"/>
      <c r="I34" s="56"/>
      <c r="J34" s="56"/>
      <c r="K34" s="36" t="s">
        <v>65</v>
      </c>
      <c r="L34" s="83">
        <v>34</v>
      </c>
      <c r="M34" s="83"/>
      <c r="N34" s="63"/>
      <c r="O34" s="86" t="s">
        <v>280</v>
      </c>
      <c r="P34" s="88">
        <v>43575.939363425925</v>
      </c>
      <c r="Q34" s="86" t="s">
        <v>287</v>
      </c>
      <c r="R34" s="86"/>
      <c r="S34" s="86"/>
      <c r="T34" s="86" t="s">
        <v>321</v>
      </c>
      <c r="U34" s="86"/>
      <c r="V34" s="89" t="s">
        <v>372</v>
      </c>
      <c r="W34" s="88">
        <v>43575.939363425925</v>
      </c>
      <c r="X34" s="89" t="s">
        <v>427</v>
      </c>
      <c r="Y34" s="86"/>
      <c r="Z34" s="86"/>
      <c r="AA34" s="92" t="s">
        <v>490</v>
      </c>
      <c r="AB34" s="86"/>
      <c r="AC34" s="86" t="b">
        <v>0</v>
      </c>
      <c r="AD34" s="86">
        <v>0</v>
      </c>
      <c r="AE34" s="92" t="s">
        <v>526</v>
      </c>
      <c r="AF34" s="86" t="b">
        <v>0</v>
      </c>
      <c r="AG34" s="86" t="s">
        <v>531</v>
      </c>
      <c r="AH34" s="86"/>
      <c r="AI34" s="92" t="s">
        <v>526</v>
      </c>
      <c r="AJ34" s="86" t="b">
        <v>0</v>
      </c>
      <c r="AK34" s="86">
        <v>54</v>
      </c>
      <c r="AL34" s="92" t="s">
        <v>511</v>
      </c>
      <c r="AM34" s="86" t="s">
        <v>536</v>
      </c>
      <c r="AN34" s="86" t="b">
        <v>0</v>
      </c>
      <c r="AO34" s="92" t="s">
        <v>511</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1</v>
      </c>
      <c r="BD34" s="51">
        <v>1</v>
      </c>
      <c r="BE34" s="52">
        <v>4</v>
      </c>
      <c r="BF34" s="51">
        <v>0</v>
      </c>
      <c r="BG34" s="52">
        <v>0</v>
      </c>
      <c r="BH34" s="51">
        <v>0</v>
      </c>
      <c r="BI34" s="52">
        <v>0</v>
      </c>
      <c r="BJ34" s="51">
        <v>24</v>
      </c>
      <c r="BK34" s="52">
        <v>96</v>
      </c>
      <c r="BL34" s="51">
        <v>25</v>
      </c>
    </row>
    <row r="35" spans="1:64" ht="15">
      <c r="A35" s="84" t="s">
        <v>244</v>
      </c>
      <c r="B35" s="84" t="s">
        <v>263</v>
      </c>
      <c r="C35" s="53" t="s">
        <v>1369</v>
      </c>
      <c r="D35" s="54">
        <v>3</v>
      </c>
      <c r="E35" s="65" t="s">
        <v>132</v>
      </c>
      <c r="F35" s="55">
        <v>32</v>
      </c>
      <c r="G35" s="53"/>
      <c r="H35" s="57"/>
      <c r="I35" s="56"/>
      <c r="J35" s="56"/>
      <c r="K35" s="36" t="s">
        <v>65</v>
      </c>
      <c r="L35" s="83">
        <v>35</v>
      </c>
      <c r="M35" s="83"/>
      <c r="N35" s="63"/>
      <c r="O35" s="86" t="s">
        <v>280</v>
      </c>
      <c r="P35" s="88">
        <v>43575.966678240744</v>
      </c>
      <c r="Q35" s="86" t="s">
        <v>287</v>
      </c>
      <c r="R35" s="86"/>
      <c r="S35" s="86"/>
      <c r="T35" s="86" t="s">
        <v>321</v>
      </c>
      <c r="U35" s="86"/>
      <c r="V35" s="89" t="s">
        <v>373</v>
      </c>
      <c r="W35" s="88">
        <v>43575.966678240744</v>
      </c>
      <c r="X35" s="89" t="s">
        <v>428</v>
      </c>
      <c r="Y35" s="86"/>
      <c r="Z35" s="86"/>
      <c r="AA35" s="92" t="s">
        <v>491</v>
      </c>
      <c r="AB35" s="86"/>
      <c r="AC35" s="86" t="b">
        <v>0</v>
      </c>
      <c r="AD35" s="86">
        <v>0</v>
      </c>
      <c r="AE35" s="92" t="s">
        <v>526</v>
      </c>
      <c r="AF35" s="86" t="b">
        <v>0</v>
      </c>
      <c r="AG35" s="86" t="s">
        <v>531</v>
      </c>
      <c r="AH35" s="86"/>
      <c r="AI35" s="92" t="s">
        <v>526</v>
      </c>
      <c r="AJ35" s="86" t="b">
        <v>0</v>
      </c>
      <c r="AK35" s="86">
        <v>54</v>
      </c>
      <c r="AL35" s="92" t="s">
        <v>511</v>
      </c>
      <c r="AM35" s="86" t="s">
        <v>539</v>
      </c>
      <c r="AN35" s="86" t="b">
        <v>0</v>
      </c>
      <c r="AO35" s="92" t="s">
        <v>511</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v>1</v>
      </c>
      <c r="BE35" s="52">
        <v>4</v>
      </c>
      <c r="BF35" s="51">
        <v>0</v>
      </c>
      <c r="BG35" s="52">
        <v>0</v>
      </c>
      <c r="BH35" s="51">
        <v>0</v>
      </c>
      <c r="BI35" s="52">
        <v>0</v>
      </c>
      <c r="BJ35" s="51">
        <v>24</v>
      </c>
      <c r="BK35" s="52">
        <v>96</v>
      </c>
      <c r="BL35" s="51">
        <v>25</v>
      </c>
    </row>
    <row r="36" spans="1:64" ht="15">
      <c r="A36" s="84" t="s">
        <v>245</v>
      </c>
      <c r="B36" s="84" t="s">
        <v>263</v>
      </c>
      <c r="C36" s="53" t="s">
        <v>1369</v>
      </c>
      <c r="D36" s="54">
        <v>3</v>
      </c>
      <c r="E36" s="65" t="s">
        <v>132</v>
      </c>
      <c r="F36" s="55">
        <v>32</v>
      </c>
      <c r="G36" s="53"/>
      <c r="H36" s="57"/>
      <c r="I36" s="56"/>
      <c r="J36" s="56"/>
      <c r="K36" s="36" t="s">
        <v>65</v>
      </c>
      <c r="L36" s="83">
        <v>36</v>
      </c>
      <c r="M36" s="83"/>
      <c r="N36" s="63"/>
      <c r="O36" s="86" t="s">
        <v>280</v>
      </c>
      <c r="P36" s="88">
        <v>43576.0275</v>
      </c>
      <c r="Q36" s="86" t="s">
        <v>287</v>
      </c>
      <c r="R36" s="86"/>
      <c r="S36" s="86"/>
      <c r="T36" s="86" t="s">
        <v>321</v>
      </c>
      <c r="U36" s="86"/>
      <c r="V36" s="89" t="s">
        <v>374</v>
      </c>
      <c r="W36" s="88">
        <v>43576.0275</v>
      </c>
      <c r="X36" s="89" t="s">
        <v>429</v>
      </c>
      <c r="Y36" s="86"/>
      <c r="Z36" s="86"/>
      <c r="AA36" s="92" t="s">
        <v>492</v>
      </c>
      <c r="AB36" s="86"/>
      <c r="AC36" s="86" t="b">
        <v>0</v>
      </c>
      <c r="AD36" s="86">
        <v>0</v>
      </c>
      <c r="AE36" s="92" t="s">
        <v>526</v>
      </c>
      <c r="AF36" s="86" t="b">
        <v>0</v>
      </c>
      <c r="AG36" s="86" t="s">
        <v>531</v>
      </c>
      <c r="AH36" s="86"/>
      <c r="AI36" s="92" t="s">
        <v>526</v>
      </c>
      <c r="AJ36" s="86" t="b">
        <v>0</v>
      </c>
      <c r="AK36" s="86">
        <v>54</v>
      </c>
      <c r="AL36" s="92" t="s">
        <v>511</v>
      </c>
      <c r="AM36" s="86" t="s">
        <v>535</v>
      </c>
      <c r="AN36" s="86" t="b">
        <v>0</v>
      </c>
      <c r="AO36" s="92" t="s">
        <v>511</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1</v>
      </c>
      <c r="BE36" s="52">
        <v>4</v>
      </c>
      <c r="BF36" s="51">
        <v>0</v>
      </c>
      <c r="BG36" s="52">
        <v>0</v>
      </c>
      <c r="BH36" s="51">
        <v>0</v>
      </c>
      <c r="BI36" s="52">
        <v>0</v>
      </c>
      <c r="BJ36" s="51">
        <v>24</v>
      </c>
      <c r="BK36" s="52">
        <v>96</v>
      </c>
      <c r="BL36" s="51">
        <v>25</v>
      </c>
    </row>
    <row r="37" spans="1:64" ht="15">
      <c r="A37" s="84" t="s">
        <v>246</v>
      </c>
      <c r="B37" s="84" t="s">
        <v>263</v>
      </c>
      <c r="C37" s="53" t="s">
        <v>1369</v>
      </c>
      <c r="D37" s="54">
        <v>3</v>
      </c>
      <c r="E37" s="65" t="s">
        <v>132</v>
      </c>
      <c r="F37" s="55">
        <v>32</v>
      </c>
      <c r="G37" s="53"/>
      <c r="H37" s="57"/>
      <c r="I37" s="56"/>
      <c r="J37" s="56"/>
      <c r="K37" s="36" t="s">
        <v>65</v>
      </c>
      <c r="L37" s="83">
        <v>37</v>
      </c>
      <c r="M37" s="83"/>
      <c r="N37" s="63"/>
      <c r="O37" s="86" t="s">
        <v>280</v>
      </c>
      <c r="P37" s="88">
        <v>43576.032013888886</v>
      </c>
      <c r="Q37" s="86" t="s">
        <v>287</v>
      </c>
      <c r="R37" s="86"/>
      <c r="S37" s="86"/>
      <c r="T37" s="86" t="s">
        <v>321</v>
      </c>
      <c r="U37" s="86"/>
      <c r="V37" s="89" t="s">
        <v>375</v>
      </c>
      <c r="W37" s="88">
        <v>43576.032013888886</v>
      </c>
      <c r="X37" s="89" t="s">
        <v>430</v>
      </c>
      <c r="Y37" s="86"/>
      <c r="Z37" s="86"/>
      <c r="AA37" s="92" t="s">
        <v>493</v>
      </c>
      <c r="AB37" s="86"/>
      <c r="AC37" s="86" t="b">
        <v>0</v>
      </c>
      <c r="AD37" s="86">
        <v>0</v>
      </c>
      <c r="AE37" s="92" t="s">
        <v>526</v>
      </c>
      <c r="AF37" s="86" t="b">
        <v>0</v>
      </c>
      <c r="AG37" s="86" t="s">
        <v>531</v>
      </c>
      <c r="AH37" s="86"/>
      <c r="AI37" s="92" t="s">
        <v>526</v>
      </c>
      <c r="AJ37" s="86" t="b">
        <v>0</v>
      </c>
      <c r="AK37" s="86">
        <v>54</v>
      </c>
      <c r="AL37" s="92" t="s">
        <v>511</v>
      </c>
      <c r="AM37" s="86" t="s">
        <v>539</v>
      </c>
      <c r="AN37" s="86" t="b">
        <v>0</v>
      </c>
      <c r="AO37" s="92" t="s">
        <v>511</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1</v>
      </c>
      <c r="BE37" s="52">
        <v>4</v>
      </c>
      <c r="BF37" s="51">
        <v>0</v>
      </c>
      <c r="BG37" s="52">
        <v>0</v>
      </c>
      <c r="BH37" s="51">
        <v>0</v>
      </c>
      <c r="BI37" s="52">
        <v>0</v>
      </c>
      <c r="BJ37" s="51">
        <v>24</v>
      </c>
      <c r="BK37" s="52">
        <v>96</v>
      </c>
      <c r="BL37" s="51">
        <v>25</v>
      </c>
    </row>
    <row r="38" spans="1:64" ht="15">
      <c r="A38" s="84" t="s">
        <v>247</v>
      </c>
      <c r="B38" s="84" t="s">
        <v>263</v>
      </c>
      <c r="C38" s="53" t="s">
        <v>1369</v>
      </c>
      <c r="D38" s="54">
        <v>3</v>
      </c>
      <c r="E38" s="65" t="s">
        <v>132</v>
      </c>
      <c r="F38" s="55">
        <v>32</v>
      </c>
      <c r="G38" s="53"/>
      <c r="H38" s="57"/>
      <c r="I38" s="56"/>
      <c r="J38" s="56"/>
      <c r="K38" s="36" t="s">
        <v>65</v>
      </c>
      <c r="L38" s="83">
        <v>38</v>
      </c>
      <c r="M38" s="83"/>
      <c r="N38" s="63"/>
      <c r="O38" s="86" t="s">
        <v>280</v>
      </c>
      <c r="P38" s="88">
        <v>43576.07890046296</v>
      </c>
      <c r="Q38" s="86" t="s">
        <v>287</v>
      </c>
      <c r="R38" s="86"/>
      <c r="S38" s="86"/>
      <c r="T38" s="86" t="s">
        <v>321</v>
      </c>
      <c r="U38" s="86"/>
      <c r="V38" s="89" t="s">
        <v>376</v>
      </c>
      <c r="W38" s="88">
        <v>43576.07890046296</v>
      </c>
      <c r="X38" s="89" t="s">
        <v>431</v>
      </c>
      <c r="Y38" s="86"/>
      <c r="Z38" s="86"/>
      <c r="AA38" s="92" t="s">
        <v>494</v>
      </c>
      <c r="AB38" s="86"/>
      <c r="AC38" s="86" t="b">
        <v>0</v>
      </c>
      <c r="AD38" s="86">
        <v>0</v>
      </c>
      <c r="AE38" s="92" t="s">
        <v>526</v>
      </c>
      <c r="AF38" s="86" t="b">
        <v>0</v>
      </c>
      <c r="AG38" s="86" t="s">
        <v>531</v>
      </c>
      <c r="AH38" s="86"/>
      <c r="AI38" s="92" t="s">
        <v>526</v>
      </c>
      <c r="AJ38" s="86" t="b">
        <v>0</v>
      </c>
      <c r="AK38" s="86">
        <v>54</v>
      </c>
      <c r="AL38" s="92" t="s">
        <v>511</v>
      </c>
      <c r="AM38" s="86" t="s">
        <v>535</v>
      </c>
      <c r="AN38" s="86" t="b">
        <v>0</v>
      </c>
      <c r="AO38" s="92" t="s">
        <v>511</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1</v>
      </c>
      <c r="BE38" s="52">
        <v>4</v>
      </c>
      <c r="BF38" s="51">
        <v>0</v>
      </c>
      <c r="BG38" s="52">
        <v>0</v>
      </c>
      <c r="BH38" s="51">
        <v>0</v>
      </c>
      <c r="BI38" s="52">
        <v>0</v>
      </c>
      <c r="BJ38" s="51">
        <v>24</v>
      </c>
      <c r="BK38" s="52">
        <v>96</v>
      </c>
      <c r="BL38" s="51">
        <v>25</v>
      </c>
    </row>
    <row r="39" spans="1:64" ht="15">
      <c r="A39" s="84" t="s">
        <v>248</v>
      </c>
      <c r="B39" s="84" t="s">
        <v>273</v>
      </c>
      <c r="C39" s="53" t="s">
        <v>1369</v>
      </c>
      <c r="D39" s="54">
        <v>3</v>
      </c>
      <c r="E39" s="65" t="s">
        <v>132</v>
      </c>
      <c r="F39" s="55">
        <v>32</v>
      </c>
      <c r="G39" s="53"/>
      <c r="H39" s="57"/>
      <c r="I39" s="56"/>
      <c r="J39" s="56"/>
      <c r="K39" s="36" t="s">
        <v>65</v>
      </c>
      <c r="L39" s="83">
        <v>39</v>
      </c>
      <c r="M39" s="83"/>
      <c r="N39" s="63"/>
      <c r="O39" s="86" t="s">
        <v>280</v>
      </c>
      <c r="P39" s="88">
        <v>43576.094363425924</v>
      </c>
      <c r="Q39" s="86" t="s">
        <v>290</v>
      </c>
      <c r="R39" s="89" t="s">
        <v>310</v>
      </c>
      <c r="S39" s="86" t="s">
        <v>314</v>
      </c>
      <c r="T39" s="86" t="s">
        <v>324</v>
      </c>
      <c r="U39" s="86"/>
      <c r="V39" s="89" t="s">
        <v>377</v>
      </c>
      <c r="W39" s="88">
        <v>43576.094363425924</v>
      </c>
      <c r="X39" s="89" t="s">
        <v>432</v>
      </c>
      <c r="Y39" s="86"/>
      <c r="Z39" s="86"/>
      <c r="AA39" s="92" t="s">
        <v>495</v>
      </c>
      <c r="AB39" s="86"/>
      <c r="AC39" s="86" t="b">
        <v>0</v>
      </c>
      <c r="AD39" s="86">
        <v>0</v>
      </c>
      <c r="AE39" s="92" t="s">
        <v>526</v>
      </c>
      <c r="AF39" s="86" t="b">
        <v>0</v>
      </c>
      <c r="AG39" s="86" t="s">
        <v>531</v>
      </c>
      <c r="AH39" s="86"/>
      <c r="AI39" s="92" t="s">
        <v>526</v>
      </c>
      <c r="AJ39" s="86" t="b">
        <v>0</v>
      </c>
      <c r="AK39" s="86">
        <v>0</v>
      </c>
      <c r="AL39" s="92" t="s">
        <v>526</v>
      </c>
      <c r="AM39" s="86" t="s">
        <v>536</v>
      </c>
      <c r="AN39" s="86" t="b">
        <v>0</v>
      </c>
      <c r="AO39" s="92" t="s">
        <v>495</v>
      </c>
      <c r="AP39" s="86" t="s">
        <v>176</v>
      </c>
      <c r="AQ39" s="86">
        <v>0</v>
      </c>
      <c r="AR39" s="86">
        <v>0</v>
      </c>
      <c r="AS39" s="86" t="s">
        <v>542</v>
      </c>
      <c r="AT39" s="86" t="s">
        <v>546</v>
      </c>
      <c r="AU39" s="86" t="s">
        <v>548</v>
      </c>
      <c r="AV39" s="86" t="s">
        <v>551</v>
      </c>
      <c r="AW39" s="86" t="s">
        <v>556</v>
      </c>
      <c r="AX39" s="86" t="s">
        <v>561</v>
      </c>
      <c r="AY39" s="86" t="s">
        <v>565</v>
      </c>
      <c r="AZ39" s="89" t="s">
        <v>568</v>
      </c>
      <c r="BA39">
        <v>1</v>
      </c>
      <c r="BB39" s="85" t="str">
        <f>REPLACE(INDEX(GroupVertices[Group],MATCH(Edges[[#This Row],[Vertex 1]],GroupVertices[Vertex],0)),1,1,"")</f>
        <v>7</v>
      </c>
      <c r="BC39" s="85" t="str">
        <f>REPLACE(INDEX(GroupVertices[Group],MATCH(Edges[[#This Row],[Vertex 2]],GroupVertices[Vertex],0)),1,1,"")</f>
        <v>7</v>
      </c>
      <c r="BD39" s="51">
        <v>1</v>
      </c>
      <c r="BE39" s="52">
        <v>3.0303030303030303</v>
      </c>
      <c r="BF39" s="51">
        <v>1</v>
      </c>
      <c r="BG39" s="52">
        <v>3.0303030303030303</v>
      </c>
      <c r="BH39" s="51">
        <v>0</v>
      </c>
      <c r="BI39" s="52">
        <v>0</v>
      </c>
      <c r="BJ39" s="51">
        <v>31</v>
      </c>
      <c r="BK39" s="52">
        <v>93.93939393939394</v>
      </c>
      <c r="BL39" s="51">
        <v>33</v>
      </c>
    </row>
    <row r="40" spans="1:64" ht="15">
      <c r="A40" s="84" t="s">
        <v>249</v>
      </c>
      <c r="B40" s="84" t="s">
        <v>271</v>
      </c>
      <c r="C40" s="53" t="s">
        <v>1369</v>
      </c>
      <c r="D40" s="54">
        <v>3</v>
      </c>
      <c r="E40" s="65" t="s">
        <v>132</v>
      </c>
      <c r="F40" s="55">
        <v>32</v>
      </c>
      <c r="G40" s="53"/>
      <c r="H40" s="57"/>
      <c r="I40" s="56"/>
      <c r="J40" s="56"/>
      <c r="K40" s="36" t="s">
        <v>65</v>
      </c>
      <c r="L40" s="83">
        <v>40</v>
      </c>
      <c r="M40" s="83"/>
      <c r="N40" s="63"/>
      <c r="O40" s="86" t="s">
        <v>280</v>
      </c>
      <c r="P40" s="88">
        <v>43576.11240740741</v>
      </c>
      <c r="Q40" s="86" t="s">
        <v>288</v>
      </c>
      <c r="R40" s="86"/>
      <c r="S40" s="86"/>
      <c r="T40" s="86" t="s">
        <v>322</v>
      </c>
      <c r="U40" s="86"/>
      <c r="V40" s="89" t="s">
        <v>378</v>
      </c>
      <c r="W40" s="88">
        <v>43576.11240740741</v>
      </c>
      <c r="X40" s="89" t="s">
        <v>433</v>
      </c>
      <c r="Y40" s="86"/>
      <c r="Z40" s="86"/>
      <c r="AA40" s="92" t="s">
        <v>496</v>
      </c>
      <c r="AB40" s="86"/>
      <c r="AC40" s="86" t="b">
        <v>0</v>
      </c>
      <c r="AD40" s="86">
        <v>0</v>
      </c>
      <c r="AE40" s="92" t="s">
        <v>526</v>
      </c>
      <c r="AF40" s="86" t="b">
        <v>0</v>
      </c>
      <c r="AG40" s="86" t="s">
        <v>531</v>
      </c>
      <c r="AH40" s="86"/>
      <c r="AI40" s="92" t="s">
        <v>526</v>
      </c>
      <c r="AJ40" s="86" t="b">
        <v>0</v>
      </c>
      <c r="AK40" s="86">
        <v>7</v>
      </c>
      <c r="AL40" s="92" t="s">
        <v>520</v>
      </c>
      <c r="AM40" s="86" t="s">
        <v>540</v>
      </c>
      <c r="AN40" s="86" t="b">
        <v>0</v>
      </c>
      <c r="AO40" s="92" t="s">
        <v>520</v>
      </c>
      <c r="AP40" s="86" t="s">
        <v>176</v>
      </c>
      <c r="AQ40" s="86">
        <v>0</v>
      </c>
      <c r="AR40" s="86">
        <v>0</v>
      </c>
      <c r="AS40" s="86"/>
      <c r="AT40" s="86"/>
      <c r="AU40" s="86"/>
      <c r="AV40" s="86"/>
      <c r="AW40" s="86"/>
      <c r="AX40" s="86"/>
      <c r="AY40" s="86"/>
      <c r="AZ40" s="86"/>
      <c r="BA40">
        <v>1</v>
      </c>
      <c r="BB40" s="85" t="str">
        <f>REPLACE(INDEX(GroupVertices[Group],MATCH(Edges[[#This Row],[Vertex 1]],GroupVertices[Vertex],0)),1,1,"")</f>
        <v>3</v>
      </c>
      <c r="BC40" s="85" t="str">
        <f>REPLACE(INDEX(GroupVertices[Group],MATCH(Edges[[#This Row],[Vertex 2]],GroupVertices[Vertex],0)),1,1,"")</f>
        <v>3</v>
      </c>
      <c r="BD40" s="51">
        <v>0</v>
      </c>
      <c r="BE40" s="52">
        <v>0</v>
      </c>
      <c r="BF40" s="51">
        <v>1</v>
      </c>
      <c r="BG40" s="52">
        <v>4</v>
      </c>
      <c r="BH40" s="51">
        <v>0</v>
      </c>
      <c r="BI40" s="52">
        <v>0</v>
      </c>
      <c r="BJ40" s="51">
        <v>24</v>
      </c>
      <c r="BK40" s="52">
        <v>96</v>
      </c>
      <c r="BL40" s="51">
        <v>25</v>
      </c>
    </row>
    <row r="41" spans="1:64" ht="15">
      <c r="A41" s="84" t="s">
        <v>250</v>
      </c>
      <c r="B41" s="84" t="s">
        <v>263</v>
      </c>
      <c r="C41" s="53" t="s">
        <v>1369</v>
      </c>
      <c r="D41" s="54">
        <v>3</v>
      </c>
      <c r="E41" s="65" t="s">
        <v>132</v>
      </c>
      <c r="F41" s="55">
        <v>32</v>
      </c>
      <c r="G41" s="53"/>
      <c r="H41" s="57"/>
      <c r="I41" s="56"/>
      <c r="J41" s="56"/>
      <c r="K41" s="36" t="s">
        <v>65</v>
      </c>
      <c r="L41" s="83">
        <v>41</v>
      </c>
      <c r="M41" s="83"/>
      <c r="N41" s="63"/>
      <c r="O41" s="86" t="s">
        <v>280</v>
      </c>
      <c r="P41" s="88">
        <v>43576.17175925926</v>
      </c>
      <c r="Q41" s="86" t="s">
        <v>287</v>
      </c>
      <c r="R41" s="86"/>
      <c r="S41" s="86"/>
      <c r="T41" s="86" t="s">
        <v>321</v>
      </c>
      <c r="U41" s="86"/>
      <c r="V41" s="89" t="s">
        <v>379</v>
      </c>
      <c r="W41" s="88">
        <v>43576.17175925926</v>
      </c>
      <c r="X41" s="89" t="s">
        <v>434</v>
      </c>
      <c r="Y41" s="86"/>
      <c r="Z41" s="86"/>
      <c r="AA41" s="92" t="s">
        <v>497</v>
      </c>
      <c r="AB41" s="86"/>
      <c r="AC41" s="86" t="b">
        <v>0</v>
      </c>
      <c r="AD41" s="86">
        <v>0</v>
      </c>
      <c r="AE41" s="92" t="s">
        <v>526</v>
      </c>
      <c r="AF41" s="86" t="b">
        <v>0</v>
      </c>
      <c r="AG41" s="86" t="s">
        <v>531</v>
      </c>
      <c r="AH41" s="86"/>
      <c r="AI41" s="92" t="s">
        <v>526</v>
      </c>
      <c r="AJ41" s="86" t="b">
        <v>0</v>
      </c>
      <c r="AK41" s="86">
        <v>54</v>
      </c>
      <c r="AL41" s="92" t="s">
        <v>511</v>
      </c>
      <c r="AM41" s="86" t="s">
        <v>536</v>
      </c>
      <c r="AN41" s="86" t="b">
        <v>0</v>
      </c>
      <c r="AO41" s="92" t="s">
        <v>511</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1</v>
      </c>
      <c r="BE41" s="52">
        <v>4</v>
      </c>
      <c r="BF41" s="51">
        <v>0</v>
      </c>
      <c r="BG41" s="52">
        <v>0</v>
      </c>
      <c r="BH41" s="51">
        <v>0</v>
      </c>
      <c r="BI41" s="52">
        <v>0</v>
      </c>
      <c r="BJ41" s="51">
        <v>24</v>
      </c>
      <c r="BK41" s="52">
        <v>96</v>
      </c>
      <c r="BL41" s="51">
        <v>25</v>
      </c>
    </row>
    <row r="42" spans="1:64" ht="15">
      <c r="A42" s="84" t="s">
        <v>251</v>
      </c>
      <c r="B42" s="84" t="s">
        <v>271</v>
      </c>
      <c r="C42" s="53" t="s">
        <v>1369</v>
      </c>
      <c r="D42" s="54">
        <v>3</v>
      </c>
      <c r="E42" s="65" t="s">
        <v>132</v>
      </c>
      <c r="F42" s="55">
        <v>32</v>
      </c>
      <c r="G42" s="53"/>
      <c r="H42" s="57"/>
      <c r="I42" s="56"/>
      <c r="J42" s="56"/>
      <c r="K42" s="36" t="s">
        <v>65</v>
      </c>
      <c r="L42" s="83">
        <v>42</v>
      </c>
      <c r="M42" s="83"/>
      <c r="N42" s="63"/>
      <c r="O42" s="86" t="s">
        <v>280</v>
      </c>
      <c r="P42" s="88">
        <v>43576.181226851855</v>
      </c>
      <c r="Q42" s="86" t="s">
        <v>288</v>
      </c>
      <c r="R42" s="86"/>
      <c r="S42" s="86"/>
      <c r="T42" s="86" t="s">
        <v>322</v>
      </c>
      <c r="U42" s="86"/>
      <c r="V42" s="89" t="s">
        <v>380</v>
      </c>
      <c r="W42" s="88">
        <v>43576.181226851855</v>
      </c>
      <c r="X42" s="89" t="s">
        <v>435</v>
      </c>
      <c r="Y42" s="86"/>
      <c r="Z42" s="86"/>
      <c r="AA42" s="92" t="s">
        <v>498</v>
      </c>
      <c r="AB42" s="86"/>
      <c r="AC42" s="86" t="b">
        <v>0</v>
      </c>
      <c r="AD42" s="86">
        <v>0</v>
      </c>
      <c r="AE42" s="92" t="s">
        <v>526</v>
      </c>
      <c r="AF42" s="86" t="b">
        <v>0</v>
      </c>
      <c r="AG42" s="86" t="s">
        <v>531</v>
      </c>
      <c r="AH42" s="86"/>
      <c r="AI42" s="92" t="s">
        <v>526</v>
      </c>
      <c r="AJ42" s="86" t="b">
        <v>0</v>
      </c>
      <c r="AK42" s="86">
        <v>7</v>
      </c>
      <c r="AL42" s="92" t="s">
        <v>520</v>
      </c>
      <c r="AM42" s="86" t="s">
        <v>535</v>
      </c>
      <c r="AN42" s="86" t="b">
        <v>0</v>
      </c>
      <c r="AO42" s="92" t="s">
        <v>520</v>
      </c>
      <c r="AP42" s="86" t="s">
        <v>176</v>
      </c>
      <c r="AQ42" s="86">
        <v>0</v>
      </c>
      <c r="AR42" s="86">
        <v>0</v>
      </c>
      <c r="AS42" s="86"/>
      <c r="AT42" s="86"/>
      <c r="AU42" s="86"/>
      <c r="AV42" s="86"/>
      <c r="AW42" s="86"/>
      <c r="AX42" s="86"/>
      <c r="AY42" s="86"/>
      <c r="AZ42" s="86"/>
      <c r="BA42">
        <v>1</v>
      </c>
      <c r="BB42" s="85" t="str">
        <f>REPLACE(INDEX(GroupVertices[Group],MATCH(Edges[[#This Row],[Vertex 1]],GroupVertices[Vertex],0)),1,1,"")</f>
        <v>3</v>
      </c>
      <c r="BC42" s="85" t="str">
        <f>REPLACE(INDEX(GroupVertices[Group],MATCH(Edges[[#This Row],[Vertex 2]],GroupVertices[Vertex],0)),1,1,"")</f>
        <v>3</v>
      </c>
      <c r="BD42" s="51">
        <v>0</v>
      </c>
      <c r="BE42" s="52">
        <v>0</v>
      </c>
      <c r="BF42" s="51">
        <v>1</v>
      </c>
      <c r="BG42" s="52">
        <v>4</v>
      </c>
      <c r="BH42" s="51">
        <v>0</v>
      </c>
      <c r="BI42" s="52">
        <v>0</v>
      </c>
      <c r="BJ42" s="51">
        <v>24</v>
      </c>
      <c r="BK42" s="52">
        <v>96</v>
      </c>
      <c r="BL42" s="51">
        <v>25</v>
      </c>
    </row>
    <row r="43" spans="1:64" ht="15">
      <c r="A43" s="84" t="s">
        <v>252</v>
      </c>
      <c r="B43" s="84" t="s">
        <v>271</v>
      </c>
      <c r="C43" s="53" t="s">
        <v>1369</v>
      </c>
      <c r="D43" s="54">
        <v>3</v>
      </c>
      <c r="E43" s="65" t="s">
        <v>132</v>
      </c>
      <c r="F43" s="55">
        <v>32</v>
      </c>
      <c r="G43" s="53"/>
      <c r="H43" s="57"/>
      <c r="I43" s="56"/>
      <c r="J43" s="56"/>
      <c r="K43" s="36" t="s">
        <v>65</v>
      </c>
      <c r="L43" s="83">
        <v>43</v>
      </c>
      <c r="M43" s="83"/>
      <c r="N43" s="63"/>
      <c r="O43" s="86" t="s">
        <v>280</v>
      </c>
      <c r="P43" s="88">
        <v>43576.534363425926</v>
      </c>
      <c r="Q43" s="86" t="s">
        <v>288</v>
      </c>
      <c r="R43" s="86"/>
      <c r="S43" s="86"/>
      <c r="T43" s="86" t="s">
        <v>322</v>
      </c>
      <c r="U43" s="86"/>
      <c r="V43" s="89" t="s">
        <v>381</v>
      </c>
      <c r="W43" s="88">
        <v>43576.534363425926</v>
      </c>
      <c r="X43" s="89" t="s">
        <v>436</v>
      </c>
      <c r="Y43" s="86"/>
      <c r="Z43" s="86"/>
      <c r="AA43" s="92" t="s">
        <v>499</v>
      </c>
      <c r="AB43" s="86"/>
      <c r="AC43" s="86" t="b">
        <v>0</v>
      </c>
      <c r="AD43" s="86">
        <v>0</v>
      </c>
      <c r="AE43" s="92" t="s">
        <v>526</v>
      </c>
      <c r="AF43" s="86" t="b">
        <v>0</v>
      </c>
      <c r="AG43" s="86" t="s">
        <v>531</v>
      </c>
      <c r="AH43" s="86"/>
      <c r="AI43" s="92" t="s">
        <v>526</v>
      </c>
      <c r="AJ43" s="86" t="b">
        <v>0</v>
      </c>
      <c r="AK43" s="86">
        <v>7</v>
      </c>
      <c r="AL43" s="92" t="s">
        <v>520</v>
      </c>
      <c r="AM43" s="86" t="s">
        <v>536</v>
      </c>
      <c r="AN43" s="86" t="b">
        <v>0</v>
      </c>
      <c r="AO43" s="92" t="s">
        <v>520</v>
      </c>
      <c r="AP43" s="86" t="s">
        <v>176</v>
      </c>
      <c r="AQ43" s="86">
        <v>0</v>
      </c>
      <c r="AR43" s="86">
        <v>0</v>
      </c>
      <c r="AS43" s="86"/>
      <c r="AT43" s="86"/>
      <c r="AU43" s="86"/>
      <c r="AV43" s="86"/>
      <c r="AW43" s="86"/>
      <c r="AX43" s="86"/>
      <c r="AY43" s="86"/>
      <c r="AZ43" s="86"/>
      <c r="BA43">
        <v>1</v>
      </c>
      <c r="BB43" s="85" t="str">
        <f>REPLACE(INDEX(GroupVertices[Group],MATCH(Edges[[#This Row],[Vertex 1]],GroupVertices[Vertex],0)),1,1,"")</f>
        <v>3</v>
      </c>
      <c r="BC43" s="85" t="str">
        <f>REPLACE(INDEX(GroupVertices[Group],MATCH(Edges[[#This Row],[Vertex 2]],GroupVertices[Vertex],0)),1,1,"")</f>
        <v>3</v>
      </c>
      <c r="BD43" s="51">
        <v>0</v>
      </c>
      <c r="BE43" s="52">
        <v>0</v>
      </c>
      <c r="BF43" s="51">
        <v>1</v>
      </c>
      <c r="BG43" s="52">
        <v>4</v>
      </c>
      <c r="BH43" s="51">
        <v>0</v>
      </c>
      <c r="BI43" s="52">
        <v>0</v>
      </c>
      <c r="BJ43" s="51">
        <v>24</v>
      </c>
      <c r="BK43" s="52">
        <v>96</v>
      </c>
      <c r="BL43" s="51">
        <v>25</v>
      </c>
    </row>
    <row r="44" spans="1:64" ht="15">
      <c r="A44" s="84" t="s">
        <v>253</v>
      </c>
      <c r="B44" s="84" t="s">
        <v>253</v>
      </c>
      <c r="C44" s="53" t="s">
        <v>1369</v>
      </c>
      <c r="D44" s="54">
        <v>3</v>
      </c>
      <c r="E44" s="65" t="s">
        <v>132</v>
      </c>
      <c r="F44" s="55">
        <v>32</v>
      </c>
      <c r="G44" s="53"/>
      <c r="H44" s="57"/>
      <c r="I44" s="56"/>
      <c r="J44" s="56"/>
      <c r="K44" s="36" t="s">
        <v>65</v>
      </c>
      <c r="L44" s="83">
        <v>44</v>
      </c>
      <c r="M44" s="83"/>
      <c r="N44" s="63"/>
      <c r="O44" s="86" t="s">
        <v>176</v>
      </c>
      <c r="P44" s="88">
        <v>43576.61931712963</v>
      </c>
      <c r="Q44" s="86" t="s">
        <v>291</v>
      </c>
      <c r="R44" s="86"/>
      <c r="S44" s="86"/>
      <c r="T44" s="86" t="s">
        <v>325</v>
      </c>
      <c r="U44" s="89" t="s">
        <v>336</v>
      </c>
      <c r="V44" s="89" t="s">
        <v>336</v>
      </c>
      <c r="W44" s="88">
        <v>43576.61931712963</v>
      </c>
      <c r="X44" s="89" t="s">
        <v>437</v>
      </c>
      <c r="Y44" s="86"/>
      <c r="Z44" s="86"/>
      <c r="AA44" s="92" t="s">
        <v>500</v>
      </c>
      <c r="AB44" s="86"/>
      <c r="AC44" s="86" t="b">
        <v>0</v>
      </c>
      <c r="AD44" s="86">
        <v>0</v>
      </c>
      <c r="AE44" s="92" t="s">
        <v>526</v>
      </c>
      <c r="AF44" s="86" t="b">
        <v>0</v>
      </c>
      <c r="AG44" s="86" t="s">
        <v>531</v>
      </c>
      <c r="AH44" s="86"/>
      <c r="AI44" s="92" t="s">
        <v>526</v>
      </c>
      <c r="AJ44" s="86" t="b">
        <v>0</v>
      </c>
      <c r="AK44" s="86">
        <v>0</v>
      </c>
      <c r="AL44" s="92" t="s">
        <v>526</v>
      </c>
      <c r="AM44" s="86" t="s">
        <v>535</v>
      </c>
      <c r="AN44" s="86" t="b">
        <v>0</v>
      </c>
      <c r="AO44" s="92" t="s">
        <v>500</v>
      </c>
      <c r="AP44" s="86" t="s">
        <v>176</v>
      </c>
      <c r="AQ44" s="86">
        <v>0</v>
      </c>
      <c r="AR44" s="86">
        <v>0</v>
      </c>
      <c r="AS44" s="86"/>
      <c r="AT44" s="86"/>
      <c r="AU44" s="86"/>
      <c r="AV44" s="86"/>
      <c r="AW44" s="86"/>
      <c r="AX44" s="86"/>
      <c r="AY44" s="86"/>
      <c r="AZ44" s="86"/>
      <c r="BA44">
        <v>1</v>
      </c>
      <c r="BB44" s="85" t="str">
        <f>REPLACE(INDEX(GroupVertices[Group],MATCH(Edges[[#This Row],[Vertex 1]],GroupVertices[Vertex],0)),1,1,"")</f>
        <v>2</v>
      </c>
      <c r="BC44" s="85" t="str">
        <f>REPLACE(INDEX(GroupVertices[Group],MATCH(Edges[[#This Row],[Vertex 2]],GroupVertices[Vertex],0)),1,1,"")</f>
        <v>2</v>
      </c>
      <c r="BD44" s="51">
        <v>1</v>
      </c>
      <c r="BE44" s="52">
        <v>3.4482758620689653</v>
      </c>
      <c r="BF44" s="51">
        <v>0</v>
      </c>
      <c r="BG44" s="52">
        <v>0</v>
      </c>
      <c r="BH44" s="51">
        <v>0</v>
      </c>
      <c r="BI44" s="52">
        <v>0</v>
      </c>
      <c r="BJ44" s="51">
        <v>28</v>
      </c>
      <c r="BK44" s="52">
        <v>96.55172413793103</v>
      </c>
      <c r="BL44" s="51">
        <v>29</v>
      </c>
    </row>
    <row r="45" spans="1:64" ht="15">
      <c r="A45" s="84" t="s">
        <v>254</v>
      </c>
      <c r="B45" s="84" t="s">
        <v>263</v>
      </c>
      <c r="C45" s="53" t="s">
        <v>1369</v>
      </c>
      <c r="D45" s="54">
        <v>3</v>
      </c>
      <c r="E45" s="65" t="s">
        <v>132</v>
      </c>
      <c r="F45" s="55">
        <v>32</v>
      </c>
      <c r="G45" s="53"/>
      <c r="H45" s="57"/>
      <c r="I45" s="56"/>
      <c r="J45" s="56"/>
      <c r="K45" s="36" t="s">
        <v>65</v>
      </c>
      <c r="L45" s="83">
        <v>45</v>
      </c>
      <c r="M45" s="83"/>
      <c r="N45" s="63"/>
      <c r="O45" s="86" t="s">
        <v>280</v>
      </c>
      <c r="P45" s="88">
        <v>43576.62262731481</v>
      </c>
      <c r="Q45" s="86" t="s">
        <v>287</v>
      </c>
      <c r="R45" s="86"/>
      <c r="S45" s="86"/>
      <c r="T45" s="86" t="s">
        <v>321</v>
      </c>
      <c r="U45" s="86"/>
      <c r="V45" s="89" t="s">
        <v>382</v>
      </c>
      <c r="W45" s="88">
        <v>43576.62262731481</v>
      </c>
      <c r="X45" s="89" t="s">
        <v>438</v>
      </c>
      <c r="Y45" s="86"/>
      <c r="Z45" s="86"/>
      <c r="AA45" s="92" t="s">
        <v>501</v>
      </c>
      <c r="AB45" s="86"/>
      <c r="AC45" s="86" t="b">
        <v>0</v>
      </c>
      <c r="AD45" s="86">
        <v>0</v>
      </c>
      <c r="AE45" s="92" t="s">
        <v>526</v>
      </c>
      <c r="AF45" s="86" t="b">
        <v>0</v>
      </c>
      <c r="AG45" s="86" t="s">
        <v>531</v>
      </c>
      <c r="AH45" s="86"/>
      <c r="AI45" s="92" t="s">
        <v>526</v>
      </c>
      <c r="AJ45" s="86" t="b">
        <v>0</v>
      </c>
      <c r="AK45" s="86">
        <v>54</v>
      </c>
      <c r="AL45" s="92" t="s">
        <v>511</v>
      </c>
      <c r="AM45" s="86" t="s">
        <v>539</v>
      </c>
      <c r="AN45" s="86" t="b">
        <v>0</v>
      </c>
      <c r="AO45" s="92" t="s">
        <v>511</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v>1</v>
      </c>
      <c r="BE45" s="52">
        <v>4</v>
      </c>
      <c r="BF45" s="51">
        <v>0</v>
      </c>
      <c r="BG45" s="52">
        <v>0</v>
      </c>
      <c r="BH45" s="51">
        <v>0</v>
      </c>
      <c r="BI45" s="52">
        <v>0</v>
      </c>
      <c r="BJ45" s="51">
        <v>24</v>
      </c>
      <c r="BK45" s="52">
        <v>96</v>
      </c>
      <c r="BL45" s="51">
        <v>25</v>
      </c>
    </row>
    <row r="46" spans="1:64" ht="15">
      <c r="A46" s="84" t="s">
        <v>255</v>
      </c>
      <c r="B46" s="84" t="s">
        <v>263</v>
      </c>
      <c r="C46" s="53" t="s">
        <v>1369</v>
      </c>
      <c r="D46" s="54">
        <v>3</v>
      </c>
      <c r="E46" s="65" t="s">
        <v>132</v>
      </c>
      <c r="F46" s="55">
        <v>32</v>
      </c>
      <c r="G46" s="53"/>
      <c r="H46" s="57"/>
      <c r="I46" s="56"/>
      <c r="J46" s="56"/>
      <c r="K46" s="36" t="s">
        <v>65</v>
      </c>
      <c r="L46" s="83">
        <v>46</v>
      </c>
      <c r="M46" s="83"/>
      <c r="N46" s="63"/>
      <c r="O46" s="86" t="s">
        <v>280</v>
      </c>
      <c r="P46" s="88">
        <v>43576.6721875</v>
      </c>
      <c r="Q46" s="86" t="s">
        <v>287</v>
      </c>
      <c r="R46" s="86"/>
      <c r="S46" s="86"/>
      <c r="T46" s="86" t="s">
        <v>321</v>
      </c>
      <c r="U46" s="86"/>
      <c r="V46" s="89" t="s">
        <v>383</v>
      </c>
      <c r="W46" s="88">
        <v>43576.6721875</v>
      </c>
      <c r="X46" s="89" t="s">
        <v>439</v>
      </c>
      <c r="Y46" s="86"/>
      <c r="Z46" s="86"/>
      <c r="AA46" s="92" t="s">
        <v>502</v>
      </c>
      <c r="AB46" s="86"/>
      <c r="AC46" s="86" t="b">
        <v>0</v>
      </c>
      <c r="AD46" s="86">
        <v>0</v>
      </c>
      <c r="AE46" s="92" t="s">
        <v>526</v>
      </c>
      <c r="AF46" s="86" t="b">
        <v>0</v>
      </c>
      <c r="AG46" s="86" t="s">
        <v>531</v>
      </c>
      <c r="AH46" s="86"/>
      <c r="AI46" s="92" t="s">
        <v>526</v>
      </c>
      <c r="AJ46" s="86" t="b">
        <v>0</v>
      </c>
      <c r="AK46" s="86">
        <v>54</v>
      </c>
      <c r="AL46" s="92" t="s">
        <v>511</v>
      </c>
      <c r="AM46" s="86" t="s">
        <v>535</v>
      </c>
      <c r="AN46" s="86" t="b">
        <v>0</v>
      </c>
      <c r="AO46" s="92" t="s">
        <v>511</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v>1</v>
      </c>
      <c r="BE46" s="52">
        <v>4</v>
      </c>
      <c r="BF46" s="51">
        <v>0</v>
      </c>
      <c r="BG46" s="52">
        <v>0</v>
      </c>
      <c r="BH46" s="51">
        <v>0</v>
      </c>
      <c r="BI46" s="52">
        <v>0</v>
      </c>
      <c r="BJ46" s="51">
        <v>24</v>
      </c>
      <c r="BK46" s="52">
        <v>96</v>
      </c>
      <c r="BL46" s="51">
        <v>25</v>
      </c>
    </row>
    <row r="47" spans="1:64" ht="15">
      <c r="A47" s="84" t="s">
        <v>256</v>
      </c>
      <c r="B47" s="84" t="s">
        <v>256</v>
      </c>
      <c r="C47" s="53" t="s">
        <v>1369</v>
      </c>
      <c r="D47" s="54">
        <v>3</v>
      </c>
      <c r="E47" s="65" t="s">
        <v>132</v>
      </c>
      <c r="F47" s="55">
        <v>32</v>
      </c>
      <c r="G47" s="53"/>
      <c r="H47" s="57"/>
      <c r="I47" s="56"/>
      <c r="J47" s="56"/>
      <c r="K47" s="36" t="s">
        <v>65</v>
      </c>
      <c r="L47" s="83">
        <v>47</v>
      </c>
      <c r="M47" s="83"/>
      <c r="N47" s="63"/>
      <c r="O47" s="86" t="s">
        <v>176</v>
      </c>
      <c r="P47" s="88">
        <v>43576.68311342593</v>
      </c>
      <c r="Q47" s="86" t="s">
        <v>292</v>
      </c>
      <c r="R47" s="86"/>
      <c r="S47" s="86"/>
      <c r="T47" s="86" t="s">
        <v>326</v>
      </c>
      <c r="U47" s="89" t="s">
        <v>337</v>
      </c>
      <c r="V47" s="89" t="s">
        <v>337</v>
      </c>
      <c r="W47" s="88">
        <v>43576.68311342593</v>
      </c>
      <c r="X47" s="89" t="s">
        <v>440</v>
      </c>
      <c r="Y47" s="86"/>
      <c r="Z47" s="86"/>
      <c r="AA47" s="92" t="s">
        <v>503</v>
      </c>
      <c r="AB47" s="86"/>
      <c r="AC47" s="86" t="b">
        <v>0</v>
      </c>
      <c r="AD47" s="86">
        <v>0</v>
      </c>
      <c r="AE47" s="92" t="s">
        <v>526</v>
      </c>
      <c r="AF47" s="86" t="b">
        <v>0</v>
      </c>
      <c r="AG47" s="86" t="s">
        <v>531</v>
      </c>
      <c r="AH47" s="86"/>
      <c r="AI47" s="92" t="s">
        <v>526</v>
      </c>
      <c r="AJ47" s="86" t="b">
        <v>0</v>
      </c>
      <c r="AK47" s="86">
        <v>0</v>
      </c>
      <c r="AL47" s="92" t="s">
        <v>526</v>
      </c>
      <c r="AM47" s="86" t="s">
        <v>535</v>
      </c>
      <c r="AN47" s="86" t="b">
        <v>0</v>
      </c>
      <c r="AO47" s="92" t="s">
        <v>503</v>
      </c>
      <c r="AP47" s="86" t="s">
        <v>176</v>
      </c>
      <c r="AQ47" s="86">
        <v>0</v>
      </c>
      <c r="AR47" s="86">
        <v>0</v>
      </c>
      <c r="AS47" s="86"/>
      <c r="AT47" s="86"/>
      <c r="AU47" s="86"/>
      <c r="AV47" s="86"/>
      <c r="AW47" s="86"/>
      <c r="AX47" s="86"/>
      <c r="AY47" s="86"/>
      <c r="AZ47" s="86"/>
      <c r="BA47">
        <v>1</v>
      </c>
      <c r="BB47" s="85" t="str">
        <f>REPLACE(INDEX(GroupVertices[Group],MATCH(Edges[[#This Row],[Vertex 1]],GroupVertices[Vertex],0)),1,1,"")</f>
        <v>2</v>
      </c>
      <c r="BC47" s="85" t="str">
        <f>REPLACE(INDEX(GroupVertices[Group],MATCH(Edges[[#This Row],[Vertex 2]],GroupVertices[Vertex],0)),1,1,"")</f>
        <v>2</v>
      </c>
      <c r="BD47" s="51">
        <v>0</v>
      </c>
      <c r="BE47" s="52">
        <v>0</v>
      </c>
      <c r="BF47" s="51">
        <v>1</v>
      </c>
      <c r="BG47" s="52">
        <v>11.11111111111111</v>
      </c>
      <c r="BH47" s="51">
        <v>0</v>
      </c>
      <c r="BI47" s="52">
        <v>0</v>
      </c>
      <c r="BJ47" s="51">
        <v>8</v>
      </c>
      <c r="BK47" s="52">
        <v>88.88888888888889</v>
      </c>
      <c r="BL47" s="51">
        <v>9</v>
      </c>
    </row>
    <row r="48" spans="1:64" ht="15">
      <c r="A48" s="84" t="s">
        <v>257</v>
      </c>
      <c r="B48" s="84" t="s">
        <v>257</v>
      </c>
      <c r="C48" s="53" t="s">
        <v>1369</v>
      </c>
      <c r="D48" s="54">
        <v>3</v>
      </c>
      <c r="E48" s="65" t="s">
        <v>132</v>
      </c>
      <c r="F48" s="55">
        <v>32</v>
      </c>
      <c r="G48" s="53"/>
      <c r="H48" s="57"/>
      <c r="I48" s="56"/>
      <c r="J48" s="56"/>
      <c r="K48" s="36" t="s">
        <v>65</v>
      </c>
      <c r="L48" s="83">
        <v>48</v>
      </c>
      <c r="M48" s="83"/>
      <c r="N48" s="63"/>
      <c r="O48" s="86" t="s">
        <v>176</v>
      </c>
      <c r="P48" s="88">
        <v>43576.90157407407</v>
      </c>
      <c r="Q48" s="86" t="s">
        <v>293</v>
      </c>
      <c r="R48" s="89" t="s">
        <v>311</v>
      </c>
      <c r="S48" s="86" t="s">
        <v>313</v>
      </c>
      <c r="T48" s="86" t="s">
        <v>327</v>
      </c>
      <c r="U48" s="86"/>
      <c r="V48" s="89" t="s">
        <v>384</v>
      </c>
      <c r="W48" s="88">
        <v>43576.90157407407</v>
      </c>
      <c r="X48" s="89" t="s">
        <v>441</v>
      </c>
      <c r="Y48" s="86"/>
      <c r="Z48" s="86"/>
      <c r="AA48" s="92" t="s">
        <v>504</v>
      </c>
      <c r="AB48" s="86"/>
      <c r="AC48" s="86" t="b">
        <v>0</v>
      </c>
      <c r="AD48" s="86">
        <v>0</v>
      </c>
      <c r="AE48" s="92" t="s">
        <v>526</v>
      </c>
      <c r="AF48" s="86" t="b">
        <v>0</v>
      </c>
      <c r="AG48" s="86" t="s">
        <v>533</v>
      </c>
      <c r="AH48" s="86"/>
      <c r="AI48" s="92" t="s">
        <v>526</v>
      </c>
      <c r="AJ48" s="86" t="b">
        <v>0</v>
      </c>
      <c r="AK48" s="86">
        <v>0</v>
      </c>
      <c r="AL48" s="92" t="s">
        <v>526</v>
      </c>
      <c r="AM48" s="86" t="s">
        <v>537</v>
      </c>
      <c r="AN48" s="86" t="b">
        <v>0</v>
      </c>
      <c r="AO48" s="92" t="s">
        <v>504</v>
      </c>
      <c r="AP48" s="86" t="s">
        <v>176</v>
      </c>
      <c r="AQ48" s="86">
        <v>0</v>
      </c>
      <c r="AR48" s="86">
        <v>0</v>
      </c>
      <c r="AS48" s="86"/>
      <c r="AT48" s="86"/>
      <c r="AU48" s="86"/>
      <c r="AV48" s="86"/>
      <c r="AW48" s="86"/>
      <c r="AX48" s="86"/>
      <c r="AY48" s="86"/>
      <c r="AZ48" s="86"/>
      <c r="BA48">
        <v>1</v>
      </c>
      <c r="BB48" s="85" t="str">
        <f>REPLACE(INDEX(GroupVertices[Group],MATCH(Edges[[#This Row],[Vertex 1]],GroupVertices[Vertex],0)),1,1,"")</f>
        <v>2</v>
      </c>
      <c r="BC48" s="85" t="str">
        <f>REPLACE(INDEX(GroupVertices[Group],MATCH(Edges[[#This Row],[Vertex 2]],GroupVertices[Vertex],0)),1,1,"")</f>
        <v>2</v>
      </c>
      <c r="BD48" s="51">
        <v>0</v>
      </c>
      <c r="BE48" s="52">
        <v>0</v>
      </c>
      <c r="BF48" s="51">
        <v>0</v>
      </c>
      <c r="BG48" s="52">
        <v>0</v>
      </c>
      <c r="BH48" s="51">
        <v>0</v>
      </c>
      <c r="BI48" s="52">
        <v>0</v>
      </c>
      <c r="BJ48" s="51">
        <v>6</v>
      </c>
      <c r="BK48" s="52">
        <v>100</v>
      </c>
      <c r="BL48" s="51">
        <v>6</v>
      </c>
    </row>
    <row r="49" spans="1:64" ht="15">
      <c r="A49" s="84" t="s">
        <v>258</v>
      </c>
      <c r="B49" s="84" t="s">
        <v>271</v>
      </c>
      <c r="C49" s="53" t="s">
        <v>1369</v>
      </c>
      <c r="D49" s="54">
        <v>3</v>
      </c>
      <c r="E49" s="65" t="s">
        <v>132</v>
      </c>
      <c r="F49" s="55">
        <v>32</v>
      </c>
      <c r="G49" s="53"/>
      <c r="H49" s="57"/>
      <c r="I49" s="56"/>
      <c r="J49" s="56"/>
      <c r="K49" s="36" t="s">
        <v>65</v>
      </c>
      <c r="L49" s="83">
        <v>49</v>
      </c>
      <c r="M49" s="83"/>
      <c r="N49" s="63"/>
      <c r="O49" s="86" t="s">
        <v>280</v>
      </c>
      <c r="P49" s="88">
        <v>43576.92074074074</v>
      </c>
      <c r="Q49" s="86" t="s">
        <v>288</v>
      </c>
      <c r="R49" s="86"/>
      <c r="S49" s="86"/>
      <c r="T49" s="86" t="s">
        <v>322</v>
      </c>
      <c r="U49" s="86"/>
      <c r="V49" s="89" t="s">
        <v>385</v>
      </c>
      <c r="W49" s="88">
        <v>43576.92074074074</v>
      </c>
      <c r="X49" s="89" t="s">
        <v>442</v>
      </c>
      <c r="Y49" s="86"/>
      <c r="Z49" s="86"/>
      <c r="AA49" s="92" t="s">
        <v>505</v>
      </c>
      <c r="AB49" s="86"/>
      <c r="AC49" s="86" t="b">
        <v>0</v>
      </c>
      <c r="AD49" s="86">
        <v>0</v>
      </c>
      <c r="AE49" s="92" t="s">
        <v>526</v>
      </c>
      <c r="AF49" s="86" t="b">
        <v>0</v>
      </c>
      <c r="AG49" s="86" t="s">
        <v>531</v>
      </c>
      <c r="AH49" s="86"/>
      <c r="AI49" s="92" t="s">
        <v>526</v>
      </c>
      <c r="AJ49" s="86" t="b">
        <v>0</v>
      </c>
      <c r="AK49" s="86">
        <v>7</v>
      </c>
      <c r="AL49" s="92" t="s">
        <v>520</v>
      </c>
      <c r="AM49" s="86" t="s">
        <v>535</v>
      </c>
      <c r="AN49" s="86" t="b">
        <v>0</v>
      </c>
      <c r="AO49" s="92" t="s">
        <v>520</v>
      </c>
      <c r="AP49" s="86" t="s">
        <v>176</v>
      </c>
      <c r="AQ49" s="86">
        <v>0</v>
      </c>
      <c r="AR49" s="86">
        <v>0</v>
      </c>
      <c r="AS49" s="86"/>
      <c r="AT49" s="86"/>
      <c r="AU49" s="86"/>
      <c r="AV49" s="86"/>
      <c r="AW49" s="86"/>
      <c r="AX49" s="86"/>
      <c r="AY49" s="86"/>
      <c r="AZ49" s="86"/>
      <c r="BA49">
        <v>1</v>
      </c>
      <c r="BB49" s="85" t="str">
        <f>REPLACE(INDEX(GroupVertices[Group],MATCH(Edges[[#This Row],[Vertex 1]],GroupVertices[Vertex],0)),1,1,"")</f>
        <v>3</v>
      </c>
      <c r="BC49" s="85" t="str">
        <f>REPLACE(INDEX(GroupVertices[Group],MATCH(Edges[[#This Row],[Vertex 2]],GroupVertices[Vertex],0)),1,1,"")</f>
        <v>3</v>
      </c>
      <c r="BD49" s="51">
        <v>0</v>
      </c>
      <c r="BE49" s="52">
        <v>0</v>
      </c>
      <c r="BF49" s="51">
        <v>1</v>
      </c>
      <c r="BG49" s="52">
        <v>4</v>
      </c>
      <c r="BH49" s="51">
        <v>0</v>
      </c>
      <c r="BI49" s="52">
        <v>0</v>
      </c>
      <c r="BJ49" s="51">
        <v>24</v>
      </c>
      <c r="BK49" s="52">
        <v>96</v>
      </c>
      <c r="BL49" s="51">
        <v>25</v>
      </c>
    </row>
    <row r="50" spans="1:64" ht="15">
      <c r="A50" s="84" t="s">
        <v>259</v>
      </c>
      <c r="B50" s="84" t="s">
        <v>274</v>
      </c>
      <c r="C50" s="53" t="s">
        <v>1369</v>
      </c>
      <c r="D50" s="54">
        <v>3</v>
      </c>
      <c r="E50" s="65" t="s">
        <v>132</v>
      </c>
      <c r="F50" s="55">
        <v>32</v>
      </c>
      <c r="G50" s="53"/>
      <c r="H50" s="57"/>
      <c r="I50" s="56"/>
      <c r="J50" s="56"/>
      <c r="K50" s="36" t="s">
        <v>65</v>
      </c>
      <c r="L50" s="83">
        <v>50</v>
      </c>
      <c r="M50" s="83"/>
      <c r="N50" s="63"/>
      <c r="O50" s="86" t="s">
        <v>279</v>
      </c>
      <c r="P50" s="88">
        <v>43575.57474537037</v>
      </c>
      <c r="Q50" s="86" t="s">
        <v>294</v>
      </c>
      <c r="R50" s="86"/>
      <c r="S50" s="86"/>
      <c r="T50" s="86" t="s">
        <v>328</v>
      </c>
      <c r="U50" s="86"/>
      <c r="V50" s="89" t="s">
        <v>386</v>
      </c>
      <c r="W50" s="88">
        <v>43575.57474537037</v>
      </c>
      <c r="X50" s="89" t="s">
        <v>443</v>
      </c>
      <c r="Y50" s="86"/>
      <c r="Z50" s="86"/>
      <c r="AA50" s="92" t="s">
        <v>506</v>
      </c>
      <c r="AB50" s="92" t="s">
        <v>523</v>
      </c>
      <c r="AC50" s="86" t="b">
        <v>0</v>
      </c>
      <c r="AD50" s="86">
        <v>4</v>
      </c>
      <c r="AE50" s="92" t="s">
        <v>528</v>
      </c>
      <c r="AF50" s="86" t="b">
        <v>0</v>
      </c>
      <c r="AG50" s="86" t="s">
        <v>531</v>
      </c>
      <c r="AH50" s="86"/>
      <c r="AI50" s="92" t="s">
        <v>526</v>
      </c>
      <c r="AJ50" s="86" t="b">
        <v>0</v>
      </c>
      <c r="AK50" s="86">
        <v>0</v>
      </c>
      <c r="AL50" s="92" t="s">
        <v>526</v>
      </c>
      <c r="AM50" s="86" t="s">
        <v>536</v>
      </c>
      <c r="AN50" s="86" t="b">
        <v>0</v>
      </c>
      <c r="AO50" s="92" t="s">
        <v>523</v>
      </c>
      <c r="AP50" s="86" t="s">
        <v>176</v>
      </c>
      <c r="AQ50" s="86">
        <v>0</v>
      </c>
      <c r="AR50" s="86">
        <v>0</v>
      </c>
      <c r="AS50" s="86"/>
      <c r="AT50" s="86"/>
      <c r="AU50" s="86"/>
      <c r="AV50" s="86"/>
      <c r="AW50" s="86"/>
      <c r="AX50" s="86"/>
      <c r="AY50" s="86"/>
      <c r="AZ50" s="86"/>
      <c r="BA50">
        <v>1</v>
      </c>
      <c r="BB50" s="85" t="str">
        <f>REPLACE(INDEX(GroupVertices[Group],MATCH(Edges[[#This Row],[Vertex 1]],GroupVertices[Vertex],0)),1,1,"")</f>
        <v>4</v>
      </c>
      <c r="BC50" s="85" t="str">
        <f>REPLACE(INDEX(GroupVertices[Group],MATCH(Edges[[#This Row],[Vertex 2]],GroupVertices[Vertex],0)),1,1,"")</f>
        <v>4</v>
      </c>
      <c r="BD50" s="51">
        <v>0</v>
      </c>
      <c r="BE50" s="52">
        <v>0</v>
      </c>
      <c r="BF50" s="51">
        <v>0</v>
      </c>
      <c r="BG50" s="52">
        <v>0</v>
      </c>
      <c r="BH50" s="51">
        <v>0</v>
      </c>
      <c r="BI50" s="52">
        <v>0</v>
      </c>
      <c r="BJ50" s="51">
        <v>14</v>
      </c>
      <c r="BK50" s="52">
        <v>100</v>
      </c>
      <c r="BL50" s="51">
        <v>14</v>
      </c>
    </row>
    <row r="51" spans="1:64" ht="15">
      <c r="A51" s="84" t="s">
        <v>259</v>
      </c>
      <c r="B51" s="84" t="s">
        <v>275</v>
      </c>
      <c r="C51" s="53" t="s">
        <v>1369</v>
      </c>
      <c r="D51" s="54">
        <v>3</v>
      </c>
      <c r="E51" s="65" t="s">
        <v>132</v>
      </c>
      <c r="F51" s="55">
        <v>32</v>
      </c>
      <c r="G51" s="53"/>
      <c r="H51" s="57"/>
      <c r="I51" s="56"/>
      <c r="J51" s="56"/>
      <c r="K51" s="36" t="s">
        <v>65</v>
      </c>
      <c r="L51" s="83">
        <v>51</v>
      </c>
      <c r="M51" s="83"/>
      <c r="N51" s="63"/>
      <c r="O51" s="86" t="s">
        <v>279</v>
      </c>
      <c r="P51" s="88">
        <v>43577.00675925926</v>
      </c>
      <c r="Q51" s="86" t="s">
        <v>295</v>
      </c>
      <c r="R51" s="86"/>
      <c r="S51" s="86"/>
      <c r="T51" s="86" t="s">
        <v>329</v>
      </c>
      <c r="U51" s="86"/>
      <c r="V51" s="89" t="s">
        <v>386</v>
      </c>
      <c r="W51" s="88">
        <v>43577.00675925926</v>
      </c>
      <c r="X51" s="89" t="s">
        <v>444</v>
      </c>
      <c r="Y51" s="86"/>
      <c r="Z51" s="86"/>
      <c r="AA51" s="92" t="s">
        <v>507</v>
      </c>
      <c r="AB51" s="92" t="s">
        <v>524</v>
      </c>
      <c r="AC51" s="86" t="b">
        <v>0</v>
      </c>
      <c r="AD51" s="86">
        <v>2</v>
      </c>
      <c r="AE51" s="92" t="s">
        <v>529</v>
      </c>
      <c r="AF51" s="86" t="b">
        <v>0</v>
      </c>
      <c r="AG51" s="86" t="s">
        <v>531</v>
      </c>
      <c r="AH51" s="86"/>
      <c r="AI51" s="92" t="s">
        <v>526</v>
      </c>
      <c r="AJ51" s="86" t="b">
        <v>0</v>
      </c>
      <c r="AK51" s="86">
        <v>1</v>
      </c>
      <c r="AL51" s="92" t="s">
        <v>526</v>
      </c>
      <c r="AM51" s="86" t="s">
        <v>536</v>
      </c>
      <c r="AN51" s="86" t="b">
        <v>0</v>
      </c>
      <c r="AO51" s="92" t="s">
        <v>524</v>
      </c>
      <c r="AP51" s="86" t="s">
        <v>176</v>
      </c>
      <c r="AQ51" s="86">
        <v>0</v>
      </c>
      <c r="AR51" s="86">
        <v>0</v>
      </c>
      <c r="AS51" s="86"/>
      <c r="AT51" s="86"/>
      <c r="AU51" s="86"/>
      <c r="AV51" s="86"/>
      <c r="AW51" s="86"/>
      <c r="AX51" s="86"/>
      <c r="AY51" s="86"/>
      <c r="AZ51" s="86"/>
      <c r="BA51">
        <v>1</v>
      </c>
      <c r="BB51" s="85" t="str">
        <f>REPLACE(INDEX(GroupVertices[Group],MATCH(Edges[[#This Row],[Vertex 1]],GroupVertices[Vertex],0)),1,1,"")</f>
        <v>4</v>
      </c>
      <c r="BC51" s="85" t="str">
        <f>REPLACE(INDEX(GroupVertices[Group],MATCH(Edges[[#This Row],[Vertex 2]],GroupVertices[Vertex],0)),1,1,"")</f>
        <v>4</v>
      </c>
      <c r="BD51" s="51">
        <v>0</v>
      </c>
      <c r="BE51" s="52">
        <v>0</v>
      </c>
      <c r="BF51" s="51">
        <v>3</v>
      </c>
      <c r="BG51" s="52">
        <v>11.538461538461538</v>
      </c>
      <c r="BH51" s="51">
        <v>0</v>
      </c>
      <c r="BI51" s="52">
        <v>0</v>
      </c>
      <c r="BJ51" s="51">
        <v>23</v>
      </c>
      <c r="BK51" s="52">
        <v>88.46153846153847</v>
      </c>
      <c r="BL51" s="51">
        <v>26</v>
      </c>
    </row>
    <row r="52" spans="1:64" ht="15">
      <c r="A52" s="84" t="s">
        <v>260</v>
      </c>
      <c r="B52" s="84" t="s">
        <v>275</v>
      </c>
      <c r="C52" s="53" t="s">
        <v>1369</v>
      </c>
      <c r="D52" s="54">
        <v>3</v>
      </c>
      <c r="E52" s="65" t="s">
        <v>132</v>
      </c>
      <c r="F52" s="55">
        <v>32</v>
      </c>
      <c r="G52" s="53"/>
      <c r="H52" s="57"/>
      <c r="I52" s="56"/>
      <c r="J52" s="56"/>
      <c r="K52" s="36" t="s">
        <v>65</v>
      </c>
      <c r="L52" s="83">
        <v>52</v>
      </c>
      <c r="M52" s="83"/>
      <c r="N52" s="63"/>
      <c r="O52" s="86" t="s">
        <v>280</v>
      </c>
      <c r="P52" s="88">
        <v>43577.021203703705</v>
      </c>
      <c r="Q52" s="86" t="s">
        <v>296</v>
      </c>
      <c r="R52" s="86"/>
      <c r="S52" s="86"/>
      <c r="T52" s="86"/>
      <c r="U52" s="86"/>
      <c r="V52" s="89" t="s">
        <v>387</v>
      </c>
      <c r="W52" s="88">
        <v>43577.021203703705</v>
      </c>
      <c r="X52" s="89" t="s">
        <v>445</v>
      </c>
      <c r="Y52" s="86"/>
      <c r="Z52" s="86"/>
      <c r="AA52" s="92" t="s">
        <v>508</v>
      </c>
      <c r="AB52" s="86"/>
      <c r="AC52" s="86" t="b">
        <v>0</v>
      </c>
      <c r="AD52" s="86">
        <v>0</v>
      </c>
      <c r="AE52" s="92" t="s">
        <v>526</v>
      </c>
      <c r="AF52" s="86" t="b">
        <v>0</v>
      </c>
      <c r="AG52" s="86" t="s">
        <v>531</v>
      </c>
      <c r="AH52" s="86"/>
      <c r="AI52" s="92" t="s">
        <v>526</v>
      </c>
      <c r="AJ52" s="86" t="b">
        <v>0</v>
      </c>
      <c r="AK52" s="86">
        <v>1</v>
      </c>
      <c r="AL52" s="92" t="s">
        <v>507</v>
      </c>
      <c r="AM52" s="86" t="s">
        <v>535</v>
      </c>
      <c r="AN52" s="86" t="b">
        <v>0</v>
      </c>
      <c r="AO52" s="92" t="s">
        <v>507</v>
      </c>
      <c r="AP52" s="86" t="s">
        <v>176</v>
      </c>
      <c r="AQ52" s="86">
        <v>0</v>
      </c>
      <c r="AR52" s="86">
        <v>0</v>
      </c>
      <c r="AS52" s="86"/>
      <c r="AT52" s="86"/>
      <c r="AU52" s="86"/>
      <c r="AV52" s="86"/>
      <c r="AW52" s="86"/>
      <c r="AX52" s="86"/>
      <c r="AY52" s="86"/>
      <c r="AZ52" s="86"/>
      <c r="BA52">
        <v>1</v>
      </c>
      <c r="BB52" s="85" t="str">
        <f>REPLACE(INDEX(GroupVertices[Group],MATCH(Edges[[#This Row],[Vertex 1]],GroupVertices[Vertex],0)),1,1,"")</f>
        <v>4</v>
      </c>
      <c r="BC52" s="85" t="str">
        <f>REPLACE(INDEX(GroupVertices[Group],MATCH(Edges[[#This Row],[Vertex 2]],GroupVertices[Vertex],0)),1,1,"")</f>
        <v>4</v>
      </c>
      <c r="BD52" s="51"/>
      <c r="BE52" s="52"/>
      <c r="BF52" s="51"/>
      <c r="BG52" s="52"/>
      <c r="BH52" s="51"/>
      <c r="BI52" s="52"/>
      <c r="BJ52" s="51"/>
      <c r="BK52" s="52"/>
      <c r="BL52" s="51"/>
    </row>
    <row r="53" spans="1:64" ht="15">
      <c r="A53" s="84" t="s">
        <v>260</v>
      </c>
      <c r="B53" s="84" t="s">
        <v>259</v>
      </c>
      <c r="C53" s="53" t="s">
        <v>1369</v>
      </c>
      <c r="D53" s="54">
        <v>3</v>
      </c>
      <c r="E53" s="65" t="s">
        <v>132</v>
      </c>
      <c r="F53" s="55">
        <v>32</v>
      </c>
      <c r="G53" s="53"/>
      <c r="H53" s="57"/>
      <c r="I53" s="56"/>
      <c r="J53" s="56"/>
      <c r="K53" s="36" t="s">
        <v>65</v>
      </c>
      <c r="L53" s="83">
        <v>53</v>
      </c>
      <c r="M53" s="83"/>
      <c r="N53" s="63"/>
      <c r="O53" s="86" t="s">
        <v>280</v>
      </c>
      <c r="P53" s="88">
        <v>43577.021203703705</v>
      </c>
      <c r="Q53" s="86" t="s">
        <v>296</v>
      </c>
      <c r="R53" s="86"/>
      <c r="S53" s="86"/>
      <c r="T53" s="86"/>
      <c r="U53" s="86"/>
      <c r="V53" s="89" t="s">
        <v>387</v>
      </c>
      <c r="W53" s="88">
        <v>43577.021203703705</v>
      </c>
      <c r="X53" s="89" t="s">
        <v>445</v>
      </c>
      <c r="Y53" s="86"/>
      <c r="Z53" s="86"/>
      <c r="AA53" s="92" t="s">
        <v>508</v>
      </c>
      <c r="AB53" s="86"/>
      <c r="AC53" s="86" t="b">
        <v>0</v>
      </c>
      <c r="AD53" s="86">
        <v>0</v>
      </c>
      <c r="AE53" s="92" t="s">
        <v>526</v>
      </c>
      <c r="AF53" s="86" t="b">
        <v>0</v>
      </c>
      <c r="AG53" s="86" t="s">
        <v>531</v>
      </c>
      <c r="AH53" s="86"/>
      <c r="AI53" s="92" t="s">
        <v>526</v>
      </c>
      <c r="AJ53" s="86" t="b">
        <v>0</v>
      </c>
      <c r="AK53" s="86">
        <v>1</v>
      </c>
      <c r="AL53" s="92" t="s">
        <v>507</v>
      </c>
      <c r="AM53" s="86" t="s">
        <v>535</v>
      </c>
      <c r="AN53" s="86" t="b">
        <v>0</v>
      </c>
      <c r="AO53" s="92" t="s">
        <v>507</v>
      </c>
      <c r="AP53" s="86" t="s">
        <v>176</v>
      </c>
      <c r="AQ53" s="86">
        <v>0</v>
      </c>
      <c r="AR53" s="86">
        <v>0</v>
      </c>
      <c r="AS53" s="86"/>
      <c r="AT53" s="86"/>
      <c r="AU53" s="86"/>
      <c r="AV53" s="86"/>
      <c r="AW53" s="86"/>
      <c r="AX53" s="86"/>
      <c r="AY53" s="86"/>
      <c r="AZ53" s="86"/>
      <c r="BA53">
        <v>1</v>
      </c>
      <c r="BB53" s="85" t="str">
        <f>REPLACE(INDEX(GroupVertices[Group],MATCH(Edges[[#This Row],[Vertex 1]],GroupVertices[Vertex],0)),1,1,"")</f>
        <v>4</v>
      </c>
      <c r="BC53" s="85" t="str">
        <f>REPLACE(INDEX(GroupVertices[Group],MATCH(Edges[[#This Row],[Vertex 2]],GroupVertices[Vertex],0)),1,1,"")</f>
        <v>4</v>
      </c>
      <c r="BD53" s="51">
        <v>0</v>
      </c>
      <c r="BE53" s="52">
        <v>0</v>
      </c>
      <c r="BF53" s="51">
        <v>2</v>
      </c>
      <c r="BG53" s="52">
        <v>8</v>
      </c>
      <c r="BH53" s="51">
        <v>0</v>
      </c>
      <c r="BI53" s="52">
        <v>0</v>
      </c>
      <c r="BJ53" s="51">
        <v>23</v>
      </c>
      <c r="BK53" s="52">
        <v>92</v>
      </c>
      <c r="BL53" s="51">
        <v>25</v>
      </c>
    </row>
    <row r="54" spans="1:64" ht="15">
      <c r="A54" s="84" t="s">
        <v>261</v>
      </c>
      <c r="B54" s="84" t="s">
        <v>261</v>
      </c>
      <c r="C54" s="53" t="s">
        <v>1369</v>
      </c>
      <c r="D54" s="54">
        <v>3</v>
      </c>
      <c r="E54" s="65" t="s">
        <v>132</v>
      </c>
      <c r="F54" s="55">
        <v>32</v>
      </c>
      <c r="G54" s="53"/>
      <c r="H54" s="57"/>
      <c r="I54" s="56"/>
      <c r="J54" s="56"/>
      <c r="K54" s="36" t="s">
        <v>65</v>
      </c>
      <c r="L54" s="83">
        <v>54</v>
      </c>
      <c r="M54" s="83"/>
      <c r="N54" s="63"/>
      <c r="O54" s="86" t="s">
        <v>176</v>
      </c>
      <c r="P54" s="88">
        <v>43577.2046875</v>
      </c>
      <c r="Q54" s="86" t="s">
        <v>297</v>
      </c>
      <c r="R54" s="86"/>
      <c r="S54" s="86"/>
      <c r="T54" s="86" t="s">
        <v>330</v>
      </c>
      <c r="U54" s="86"/>
      <c r="V54" s="89" t="s">
        <v>388</v>
      </c>
      <c r="W54" s="88">
        <v>43577.2046875</v>
      </c>
      <c r="X54" s="89" t="s">
        <v>446</v>
      </c>
      <c r="Y54" s="86"/>
      <c r="Z54" s="86"/>
      <c r="AA54" s="92" t="s">
        <v>509</v>
      </c>
      <c r="AB54" s="86"/>
      <c r="AC54" s="86" t="b">
        <v>0</v>
      </c>
      <c r="AD54" s="86">
        <v>2</v>
      </c>
      <c r="AE54" s="92" t="s">
        <v>526</v>
      </c>
      <c r="AF54" s="86" t="b">
        <v>0</v>
      </c>
      <c r="AG54" s="86" t="s">
        <v>531</v>
      </c>
      <c r="AH54" s="86"/>
      <c r="AI54" s="92" t="s">
        <v>526</v>
      </c>
      <c r="AJ54" s="86" t="b">
        <v>0</v>
      </c>
      <c r="AK54" s="86">
        <v>0</v>
      </c>
      <c r="AL54" s="92" t="s">
        <v>526</v>
      </c>
      <c r="AM54" s="86" t="s">
        <v>536</v>
      </c>
      <c r="AN54" s="86" t="b">
        <v>0</v>
      </c>
      <c r="AO54" s="92" t="s">
        <v>509</v>
      </c>
      <c r="AP54" s="86" t="s">
        <v>176</v>
      </c>
      <c r="AQ54" s="86">
        <v>0</v>
      </c>
      <c r="AR54" s="86">
        <v>0</v>
      </c>
      <c r="AS54" s="86" t="s">
        <v>543</v>
      </c>
      <c r="AT54" s="86" t="s">
        <v>546</v>
      </c>
      <c r="AU54" s="86" t="s">
        <v>548</v>
      </c>
      <c r="AV54" s="86" t="s">
        <v>552</v>
      </c>
      <c r="AW54" s="86" t="s">
        <v>557</v>
      </c>
      <c r="AX54" s="86" t="s">
        <v>562</v>
      </c>
      <c r="AY54" s="86" t="s">
        <v>566</v>
      </c>
      <c r="AZ54" s="89" t="s">
        <v>569</v>
      </c>
      <c r="BA54">
        <v>1</v>
      </c>
      <c r="BB54" s="85" t="str">
        <f>REPLACE(INDEX(GroupVertices[Group],MATCH(Edges[[#This Row],[Vertex 1]],GroupVertices[Vertex],0)),1,1,"")</f>
        <v>2</v>
      </c>
      <c r="BC54" s="85" t="str">
        <f>REPLACE(INDEX(GroupVertices[Group],MATCH(Edges[[#This Row],[Vertex 2]],GroupVertices[Vertex],0)),1,1,"")</f>
        <v>2</v>
      </c>
      <c r="BD54" s="51">
        <v>2</v>
      </c>
      <c r="BE54" s="52">
        <v>4.3478260869565215</v>
      </c>
      <c r="BF54" s="51">
        <v>0</v>
      </c>
      <c r="BG54" s="52">
        <v>0</v>
      </c>
      <c r="BH54" s="51">
        <v>0</v>
      </c>
      <c r="BI54" s="52">
        <v>0</v>
      </c>
      <c r="BJ54" s="51">
        <v>44</v>
      </c>
      <c r="BK54" s="52">
        <v>95.65217391304348</v>
      </c>
      <c r="BL54" s="51">
        <v>46</v>
      </c>
    </row>
    <row r="55" spans="1:64" ht="15">
      <c r="A55" s="84" t="s">
        <v>262</v>
      </c>
      <c r="B55" s="84" t="s">
        <v>263</v>
      </c>
      <c r="C55" s="53" t="s">
        <v>1369</v>
      </c>
      <c r="D55" s="54">
        <v>3</v>
      </c>
      <c r="E55" s="65" t="s">
        <v>132</v>
      </c>
      <c r="F55" s="55">
        <v>32</v>
      </c>
      <c r="G55" s="53"/>
      <c r="H55" s="57"/>
      <c r="I55" s="56"/>
      <c r="J55" s="56"/>
      <c r="K55" s="36" t="s">
        <v>65</v>
      </c>
      <c r="L55" s="83">
        <v>55</v>
      </c>
      <c r="M55" s="83"/>
      <c r="N55" s="63"/>
      <c r="O55" s="86" t="s">
        <v>280</v>
      </c>
      <c r="P55" s="88">
        <v>43577.57111111111</v>
      </c>
      <c r="Q55" s="86" t="s">
        <v>287</v>
      </c>
      <c r="R55" s="86"/>
      <c r="S55" s="86"/>
      <c r="T55" s="86" t="s">
        <v>321</v>
      </c>
      <c r="U55" s="86"/>
      <c r="V55" s="89" t="s">
        <v>389</v>
      </c>
      <c r="W55" s="88">
        <v>43577.57111111111</v>
      </c>
      <c r="X55" s="89" t="s">
        <v>447</v>
      </c>
      <c r="Y55" s="86"/>
      <c r="Z55" s="86"/>
      <c r="AA55" s="92" t="s">
        <v>510</v>
      </c>
      <c r="AB55" s="86"/>
      <c r="AC55" s="86" t="b">
        <v>0</v>
      </c>
      <c r="AD55" s="86">
        <v>0</v>
      </c>
      <c r="AE55" s="92" t="s">
        <v>526</v>
      </c>
      <c r="AF55" s="86" t="b">
        <v>0</v>
      </c>
      <c r="AG55" s="86" t="s">
        <v>531</v>
      </c>
      <c r="AH55" s="86"/>
      <c r="AI55" s="92" t="s">
        <v>526</v>
      </c>
      <c r="AJ55" s="86" t="b">
        <v>0</v>
      </c>
      <c r="AK55" s="86">
        <v>54</v>
      </c>
      <c r="AL55" s="92" t="s">
        <v>511</v>
      </c>
      <c r="AM55" s="86" t="s">
        <v>536</v>
      </c>
      <c r="AN55" s="86" t="b">
        <v>0</v>
      </c>
      <c r="AO55" s="92" t="s">
        <v>511</v>
      </c>
      <c r="AP55" s="86" t="s">
        <v>176</v>
      </c>
      <c r="AQ55" s="86">
        <v>0</v>
      </c>
      <c r="AR55" s="86">
        <v>0</v>
      </c>
      <c r="AS55" s="86"/>
      <c r="AT55" s="86"/>
      <c r="AU55" s="86"/>
      <c r="AV55" s="86"/>
      <c r="AW55" s="86"/>
      <c r="AX55" s="86"/>
      <c r="AY55" s="86"/>
      <c r="AZ55" s="86"/>
      <c r="BA55">
        <v>1</v>
      </c>
      <c r="BB55" s="85" t="str">
        <f>REPLACE(INDEX(GroupVertices[Group],MATCH(Edges[[#This Row],[Vertex 1]],GroupVertices[Vertex],0)),1,1,"")</f>
        <v>1</v>
      </c>
      <c r="BC55" s="85" t="str">
        <f>REPLACE(INDEX(GroupVertices[Group],MATCH(Edges[[#This Row],[Vertex 2]],GroupVertices[Vertex],0)),1,1,"")</f>
        <v>1</v>
      </c>
      <c r="BD55" s="51">
        <v>1</v>
      </c>
      <c r="BE55" s="52">
        <v>4</v>
      </c>
      <c r="BF55" s="51">
        <v>0</v>
      </c>
      <c r="BG55" s="52">
        <v>0</v>
      </c>
      <c r="BH55" s="51">
        <v>0</v>
      </c>
      <c r="BI55" s="52">
        <v>0</v>
      </c>
      <c r="BJ55" s="51">
        <v>24</v>
      </c>
      <c r="BK55" s="52">
        <v>96</v>
      </c>
      <c r="BL55" s="51">
        <v>25</v>
      </c>
    </row>
    <row r="56" spans="1:64" ht="15">
      <c r="A56" s="84" t="s">
        <v>263</v>
      </c>
      <c r="B56" s="84" t="s">
        <v>263</v>
      </c>
      <c r="C56" s="53" t="s">
        <v>1369</v>
      </c>
      <c r="D56" s="54">
        <v>3</v>
      </c>
      <c r="E56" s="65" t="s">
        <v>132</v>
      </c>
      <c r="F56" s="55">
        <v>32</v>
      </c>
      <c r="G56" s="53"/>
      <c r="H56" s="57"/>
      <c r="I56" s="56"/>
      <c r="J56" s="56"/>
      <c r="K56" s="36" t="s">
        <v>65</v>
      </c>
      <c r="L56" s="83">
        <v>56</v>
      </c>
      <c r="M56" s="83"/>
      <c r="N56" s="63"/>
      <c r="O56" s="86" t="s">
        <v>176</v>
      </c>
      <c r="P56" s="88">
        <v>43575.71569444444</v>
      </c>
      <c r="Q56" s="86" t="s">
        <v>298</v>
      </c>
      <c r="R56" s="86"/>
      <c r="S56" s="86"/>
      <c r="T56" s="86" t="s">
        <v>331</v>
      </c>
      <c r="U56" s="89" t="s">
        <v>338</v>
      </c>
      <c r="V56" s="89" t="s">
        <v>338</v>
      </c>
      <c r="W56" s="88">
        <v>43575.71569444444</v>
      </c>
      <c r="X56" s="89" t="s">
        <v>448</v>
      </c>
      <c r="Y56" s="86"/>
      <c r="Z56" s="86"/>
      <c r="AA56" s="92" t="s">
        <v>511</v>
      </c>
      <c r="AB56" s="86"/>
      <c r="AC56" s="86" t="b">
        <v>0</v>
      </c>
      <c r="AD56" s="86">
        <v>101</v>
      </c>
      <c r="AE56" s="92" t="s">
        <v>526</v>
      </c>
      <c r="AF56" s="86" t="b">
        <v>0</v>
      </c>
      <c r="AG56" s="86" t="s">
        <v>531</v>
      </c>
      <c r="AH56" s="86"/>
      <c r="AI56" s="92" t="s">
        <v>526</v>
      </c>
      <c r="AJ56" s="86" t="b">
        <v>0</v>
      </c>
      <c r="AK56" s="86">
        <v>54</v>
      </c>
      <c r="AL56" s="92" t="s">
        <v>526</v>
      </c>
      <c r="AM56" s="86" t="s">
        <v>536</v>
      </c>
      <c r="AN56" s="86" t="b">
        <v>0</v>
      </c>
      <c r="AO56" s="92" t="s">
        <v>511</v>
      </c>
      <c r="AP56" s="86" t="s">
        <v>176</v>
      </c>
      <c r="AQ56" s="86">
        <v>0</v>
      </c>
      <c r="AR56" s="86">
        <v>0</v>
      </c>
      <c r="AS56" s="86"/>
      <c r="AT56" s="86"/>
      <c r="AU56" s="86"/>
      <c r="AV56" s="86"/>
      <c r="AW56" s="86"/>
      <c r="AX56" s="86"/>
      <c r="AY56" s="86"/>
      <c r="AZ56" s="86"/>
      <c r="BA56">
        <v>1</v>
      </c>
      <c r="BB56" s="85" t="str">
        <f>REPLACE(INDEX(GroupVertices[Group],MATCH(Edges[[#This Row],[Vertex 1]],GroupVertices[Vertex],0)),1,1,"")</f>
        <v>1</v>
      </c>
      <c r="BC56" s="85" t="str">
        <f>REPLACE(INDEX(GroupVertices[Group],MATCH(Edges[[#This Row],[Vertex 2]],GroupVertices[Vertex],0)),1,1,"")</f>
        <v>1</v>
      </c>
      <c r="BD56" s="51">
        <v>3</v>
      </c>
      <c r="BE56" s="52">
        <v>6.666666666666667</v>
      </c>
      <c r="BF56" s="51">
        <v>0</v>
      </c>
      <c r="BG56" s="52">
        <v>0</v>
      </c>
      <c r="BH56" s="51">
        <v>0</v>
      </c>
      <c r="BI56" s="52">
        <v>0</v>
      </c>
      <c r="BJ56" s="51">
        <v>42</v>
      </c>
      <c r="BK56" s="52">
        <v>93.33333333333333</v>
      </c>
      <c r="BL56" s="51">
        <v>45</v>
      </c>
    </row>
    <row r="57" spans="1:64" ht="15">
      <c r="A57" s="84" t="s">
        <v>264</v>
      </c>
      <c r="B57" s="84" t="s">
        <v>263</v>
      </c>
      <c r="C57" s="53" t="s">
        <v>1369</v>
      </c>
      <c r="D57" s="54">
        <v>3</v>
      </c>
      <c r="E57" s="65" t="s">
        <v>132</v>
      </c>
      <c r="F57" s="55">
        <v>32</v>
      </c>
      <c r="G57" s="53"/>
      <c r="H57" s="57"/>
      <c r="I57" s="56"/>
      <c r="J57" s="56"/>
      <c r="K57" s="36" t="s">
        <v>65</v>
      </c>
      <c r="L57" s="83">
        <v>57</v>
      </c>
      <c r="M57" s="83"/>
      <c r="N57" s="63"/>
      <c r="O57" s="86" t="s">
        <v>280</v>
      </c>
      <c r="P57" s="88">
        <v>43577.58565972222</v>
      </c>
      <c r="Q57" s="86" t="s">
        <v>287</v>
      </c>
      <c r="R57" s="86"/>
      <c r="S57" s="86"/>
      <c r="T57" s="86" t="s">
        <v>321</v>
      </c>
      <c r="U57" s="86"/>
      <c r="V57" s="89" t="s">
        <v>390</v>
      </c>
      <c r="W57" s="88">
        <v>43577.58565972222</v>
      </c>
      <c r="X57" s="89" t="s">
        <v>449</v>
      </c>
      <c r="Y57" s="86"/>
      <c r="Z57" s="86"/>
      <c r="AA57" s="92" t="s">
        <v>512</v>
      </c>
      <c r="AB57" s="86"/>
      <c r="AC57" s="86" t="b">
        <v>0</v>
      </c>
      <c r="AD57" s="86">
        <v>0</v>
      </c>
      <c r="AE57" s="92" t="s">
        <v>526</v>
      </c>
      <c r="AF57" s="86" t="b">
        <v>0</v>
      </c>
      <c r="AG57" s="86" t="s">
        <v>531</v>
      </c>
      <c r="AH57" s="86"/>
      <c r="AI57" s="92" t="s">
        <v>526</v>
      </c>
      <c r="AJ57" s="86" t="b">
        <v>0</v>
      </c>
      <c r="AK57" s="86">
        <v>54</v>
      </c>
      <c r="AL57" s="92" t="s">
        <v>511</v>
      </c>
      <c r="AM57" s="86" t="s">
        <v>540</v>
      </c>
      <c r="AN57" s="86" t="b">
        <v>0</v>
      </c>
      <c r="AO57" s="92" t="s">
        <v>511</v>
      </c>
      <c r="AP57" s="86" t="s">
        <v>176</v>
      </c>
      <c r="AQ57" s="86">
        <v>0</v>
      </c>
      <c r="AR57" s="86">
        <v>0</v>
      </c>
      <c r="AS57" s="86"/>
      <c r="AT57" s="86"/>
      <c r="AU57" s="86"/>
      <c r="AV57" s="86"/>
      <c r="AW57" s="86"/>
      <c r="AX57" s="86"/>
      <c r="AY57" s="86"/>
      <c r="AZ57" s="86"/>
      <c r="BA57">
        <v>1</v>
      </c>
      <c r="BB57" s="85" t="str">
        <f>REPLACE(INDEX(GroupVertices[Group],MATCH(Edges[[#This Row],[Vertex 1]],GroupVertices[Vertex],0)),1,1,"")</f>
        <v>1</v>
      </c>
      <c r="BC57" s="85" t="str">
        <f>REPLACE(INDEX(GroupVertices[Group],MATCH(Edges[[#This Row],[Vertex 2]],GroupVertices[Vertex],0)),1,1,"")</f>
        <v>1</v>
      </c>
      <c r="BD57" s="51">
        <v>1</v>
      </c>
      <c r="BE57" s="52">
        <v>4</v>
      </c>
      <c r="BF57" s="51">
        <v>0</v>
      </c>
      <c r="BG57" s="52">
        <v>0</v>
      </c>
      <c r="BH57" s="51">
        <v>0</v>
      </c>
      <c r="BI57" s="52">
        <v>0</v>
      </c>
      <c r="BJ57" s="51">
        <v>24</v>
      </c>
      <c r="BK57" s="52">
        <v>96</v>
      </c>
      <c r="BL57" s="51">
        <v>25</v>
      </c>
    </row>
    <row r="58" spans="1:64" ht="15">
      <c r="A58" s="84" t="s">
        <v>265</v>
      </c>
      <c r="B58" s="84" t="s">
        <v>265</v>
      </c>
      <c r="C58" s="53" t="s">
        <v>1369</v>
      </c>
      <c r="D58" s="54">
        <v>3</v>
      </c>
      <c r="E58" s="65" t="s">
        <v>132</v>
      </c>
      <c r="F58" s="55">
        <v>32</v>
      </c>
      <c r="G58" s="53"/>
      <c r="H58" s="57"/>
      <c r="I58" s="56"/>
      <c r="J58" s="56"/>
      <c r="K58" s="36" t="s">
        <v>65</v>
      </c>
      <c r="L58" s="83">
        <v>58</v>
      </c>
      <c r="M58" s="83"/>
      <c r="N58" s="63"/>
      <c r="O58" s="86" t="s">
        <v>176</v>
      </c>
      <c r="P58" s="88">
        <v>43577.61887731482</v>
      </c>
      <c r="Q58" s="86" t="s">
        <v>299</v>
      </c>
      <c r="R58" s="86"/>
      <c r="S58" s="86"/>
      <c r="T58" s="86" t="s">
        <v>320</v>
      </c>
      <c r="U58" s="89" t="s">
        <v>339</v>
      </c>
      <c r="V58" s="89" t="s">
        <v>339</v>
      </c>
      <c r="W58" s="88">
        <v>43577.61887731482</v>
      </c>
      <c r="X58" s="89" t="s">
        <v>450</v>
      </c>
      <c r="Y58" s="86"/>
      <c r="Z58" s="86"/>
      <c r="AA58" s="92" t="s">
        <v>513</v>
      </c>
      <c r="AB58" s="86"/>
      <c r="AC58" s="86" t="b">
        <v>0</v>
      </c>
      <c r="AD58" s="86">
        <v>26</v>
      </c>
      <c r="AE58" s="92" t="s">
        <v>526</v>
      </c>
      <c r="AF58" s="86" t="b">
        <v>0</v>
      </c>
      <c r="AG58" s="86" t="s">
        <v>534</v>
      </c>
      <c r="AH58" s="86"/>
      <c r="AI58" s="92" t="s">
        <v>526</v>
      </c>
      <c r="AJ58" s="86" t="b">
        <v>0</v>
      </c>
      <c r="AK58" s="86">
        <v>0</v>
      </c>
      <c r="AL58" s="92" t="s">
        <v>526</v>
      </c>
      <c r="AM58" s="86" t="s">
        <v>535</v>
      </c>
      <c r="AN58" s="86" t="b">
        <v>0</v>
      </c>
      <c r="AO58" s="92" t="s">
        <v>513</v>
      </c>
      <c r="AP58" s="86" t="s">
        <v>176</v>
      </c>
      <c r="AQ58" s="86">
        <v>0</v>
      </c>
      <c r="AR58" s="86">
        <v>0</v>
      </c>
      <c r="AS58" s="86" t="s">
        <v>544</v>
      </c>
      <c r="AT58" s="86" t="s">
        <v>547</v>
      </c>
      <c r="AU58" s="86" t="s">
        <v>549</v>
      </c>
      <c r="AV58" s="86" t="s">
        <v>553</v>
      </c>
      <c r="AW58" s="86" t="s">
        <v>558</v>
      </c>
      <c r="AX58" s="86" t="s">
        <v>563</v>
      </c>
      <c r="AY58" s="86" t="s">
        <v>565</v>
      </c>
      <c r="AZ58" s="89" t="s">
        <v>570</v>
      </c>
      <c r="BA58">
        <v>1</v>
      </c>
      <c r="BB58" s="85" t="str">
        <f>REPLACE(INDEX(GroupVertices[Group],MATCH(Edges[[#This Row],[Vertex 1]],GroupVertices[Vertex],0)),1,1,"")</f>
        <v>2</v>
      </c>
      <c r="BC58" s="85" t="str">
        <f>REPLACE(INDEX(GroupVertices[Group],MATCH(Edges[[#This Row],[Vertex 2]],GroupVertices[Vertex],0)),1,1,"")</f>
        <v>2</v>
      </c>
      <c r="BD58" s="51">
        <v>0</v>
      </c>
      <c r="BE58" s="52">
        <v>0</v>
      </c>
      <c r="BF58" s="51">
        <v>0</v>
      </c>
      <c r="BG58" s="52">
        <v>0</v>
      </c>
      <c r="BH58" s="51">
        <v>0</v>
      </c>
      <c r="BI58" s="52">
        <v>0</v>
      </c>
      <c r="BJ58" s="51">
        <v>9</v>
      </c>
      <c r="BK58" s="52">
        <v>100</v>
      </c>
      <c r="BL58" s="51">
        <v>9</v>
      </c>
    </row>
    <row r="59" spans="1:64" ht="15">
      <c r="A59" s="84" t="s">
        <v>266</v>
      </c>
      <c r="B59" s="84" t="s">
        <v>266</v>
      </c>
      <c r="C59" s="53" t="s">
        <v>1369</v>
      </c>
      <c r="D59" s="54">
        <v>3</v>
      </c>
      <c r="E59" s="65" t="s">
        <v>132</v>
      </c>
      <c r="F59" s="55">
        <v>32</v>
      </c>
      <c r="G59" s="53"/>
      <c r="H59" s="57"/>
      <c r="I59" s="56"/>
      <c r="J59" s="56"/>
      <c r="K59" s="36" t="s">
        <v>65</v>
      </c>
      <c r="L59" s="83">
        <v>59</v>
      </c>
      <c r="M59" s="83"/>
      <c r="N59" s="63"/>
      <c r="O59" s="86" t="s">
        <v>176</v>
      </c>
      <c r="P59" s="88">
        <v>43578.891851851855</v>
      </c>
      <c r="Q59" s="86" t="s">
        <v>300</v>
      </c>
      <c r="R59" s="86"/>
      <c r="S59" s="86"/>
      <c r="T59" s="86" t="s">
        <v>332</v>
      </c>
      <c r="U59" s="86"/>
      <c r="V59" s="89" t="s">
        <v>391</v>
      </c>
      <c r="W59" s="88">
        <v>43578.891851851855</v>
      </c>
      <c r="X59" s="89" t="s">
        <v>451</v>
      </c>
      <c r="Y59" s="86"/>
      <c r="Z59" s="86"/>
      <c r="AA59" s="92" t="s">
        <v>514</v>
      </c>
      <c r="AB59" s="86"/>
      <c r="AC59" s="86" t="b">
        <v>0</v>
      </c>
      <c r="AD59" s="86">
        <v>0</v>
      </c>
      <c r="AE59" s="92" t="s">
        <v>526</v>
      </c>
      <c r="AF59" s="86" t="b">
        <v>0</v>
      </c>
      <c r="AG59" s="86" t="s">
        <v>531</v>
      </c>
      <c r="AH59" s="86"/>
      <c r="AI59" s="92" t="s">
        <v>526</v>
      </c>
      <c r="AJ59" s="86" t="b">
        <v>0</v>
      </c>
      <c r="AK59" s="86">
        <v>1</v>
      </c>
      <c r="AL59" s="92" t="s">
        <v>526</v>
      </c>
      <c r="AM59" s="86" t="s">
        <v>535</v>
      </c>
      <c r="AN59" s="86" t="b">
        <v>0</v>
      </c>
      <c r="AO59" s="92" t="s">
        <v>514</v>
      </c>
      <c r="AP59" s="86" t="s">
        <v>176</v>
      </c>
      <c r="AQ59" s="86">
        <v>0</v>
      </c>
      <c r="AR59" s="86">
        <v>0</v>
      </c>
      <c r="AS59" s="86"/>
      <c r="AT59" s="86"/>
      <c r="AU59" s="86"/>
      <c r="AV59" s="86"/>
      <c r="AW59" s="86"/>
      <c r="AX59" s="86"/>
      <c r="AY59" s="86"/>
      <c r="AZ59" s="86"/>
      <c r="BA59">
        <v>1</v>
      </c>
      <c r="BB59" s="85" t="str">
        <f>REPLACE(INDEX(GroupVertices[Group],MATCH(Edges[[#This Row],[Vertex 1]],GroupVertices[Vertex],0)),1,1,"")</f>
        <v>2</v>
      </c>
      <c r="BC59" s="85" t="str">
        <f>REPLACE(INDEX(GroupVertices[Group],MATCH(Edges[[#This Row],[Vertex 2]],GroupVertices[Vertex],0)),1,1,"")</f>
        <v>2</v>
      </c>
      <c r="BD59" s="51">
        <v>0</v>
      </c>
      <c r="BE59" s="52">
        <v>0</v>
      </c>
      <c r="BF59" s="51">
        <v>0</v>
      </c>
      <c r="BG59" s="52">
        <v>0</v>
      </c>
      <c r="BH59" s="51">
        <v>0</v>
      </c>
      <c r="BI59" s="52">
        <v>0</v>
      </c>
      <c r="BJ59" s="51">
        <v>13</v>
      </c>
      <c r="BK59" s="52">
        <v>100</v>
      </c>
      <c r="BL59" s="51">
        <v>13</v>
      </c>
    </row>
    <row r="60" spans="1:64" ht="15">
      <c r="A60" s="84" t="s">
        <v>267</v>
      </c>
      <c r="B60" s="84" t="s">
        <v>276</v>
      </c>
      <c r="C60" s="53" t="s">
        <v>1369</v>
      </c>
      <c r="D60" s="54">
        <v>3</v>
      </c>
      <c r="E60" s="65" t="s">
        <v>132</v>
      </c>
      <c r="F60" s="55">
        <v>32</v>
      </c>
      <c r="G60" s="53"/>
      <c r="H60" s="57"/>
      <c r="I60" s="56"/>
      <c r="J60" s="56"/>
      <c r="K60" s="36" t="s">
        <v>65</v>
      </c>
      <c r="L60" s="83">
        <v>60</v>
      </c>
      <c r="M60" s="83"/>
      <c r="N60" s="63"/>
      <c r="O60" s="86" t="s">
        <v>280</v>
      </c>
      <c r="P60" s="88">
        <v>43578.97972222222</v>
      </c>
      <c r="Q60" s="86" t="s">
        <v>301</v>
      </c>
      <c r="R60" s="86"/>
      <c r="S60" s="86"/>
      <c r="T60" s="86" t="s">
        <v>320</v>
      </c>
      <c r="U60" s="89" t="s">
        <v>340</v>
      </c>
      <c r="V60" s="89" t="s">
        <v>340</v>
      </c>
      <c r="W60" s="88">
        <v>43578.97972222222</v>
      </c>
      <c r="X60" s="89" t="s">
        <v>452</v>
      </c>
      <c r="Y60" s="86"/>
      <c r="Z60" s="86"/>
      <c r="AA60" s="92" t="s">
        <v>515</v>
      </c>
      <c r="AB60" s="86"/>
      <c r="AC60" s="86" t="b">
        <v>0</v>
      </c>
      <c r="AD60" s="86">
        <v>15</v>
      </c>
      <c r="AE60" s="92" t="s">
        <v>526</v>
      </c>
      <c r="AF60" s="86" t="b">
        <v>0</v>
      </c>
      <c r="AG60" s="86" t="s">
        <v>531</v>
      </c>
      <c r="AH60" s="86"/>
      <c r="AI60" s="92" t="s">
        <v>526</v>
      </c>
      <c r="AJ60" s="86" t="b">
        <v>0</v>
      </c>
      <c r="AK60" s="86">
        <v>0</v>
      </c>
      <c r="AL60" s="92" t="s">
        <v>526</v>
      </c>
      <c r="AM60" s="86" t="s">
        <v>535</v>
      </c>
      <c r="AN60" s="86" t="b">
        <v>0</v>
      </c>
      <c r="AO60" s="92" t="s">
        <v>515</v>
      </c>
      <c r="AP60" s="86" t="s">
        <v>176</v>
      </c>
      <c r="AQ60" s="86">
        <v>0</v>
      </c>
      <c r="AR60" s="86">
        <v>0</v>
      </c>
      <c r="AS60" s="86" t="s">
        <v>545</v>
      </c>
      <c r="AT60" s="86" t="s">
        <v>546</v>
      </c>
      <c r="AU60" s="86" t="s">
        <v>548</v>
      </c>
      <c r="AV60" s="86" t="s">
        <v>554</v>
      </c>
      <c r="AW60" s="86" t="s">
        <v>559</v>
      </c>
      <c r="AX60" s="86" t="s">
        <v>564</v>
      </c>
      <c r="AY60" s="86" t="s">
        <v>565</v>
      </c>
      <c r="AZ60" s="89" t="s">
        <v>571</v>
      </c>
      <c r="BA60">
        <v>1</v>
      </c>
      <c r="BB60" s="85" t="str">
        <f>REPLACE(INDEX(GroupVertices[Group],MATCH(Edges[[#This Row],[Vertex 1]],GroupVertices[Vertex],0)),1,1,"")</f>
        <v>6</v>
      </c>
      <c r="BC60" s="85" t="str">
        <f>REPLACE(INDEX(GroupVertices[Group],MATCH(Edges[[#This Row],[Vertex 2]],GroupVertices[Vertex],0)),1,1,"")</f>
        <v>6</v>
      </c>
      <c r="BD60" s="51">
        <v>3</v>
      </c>
      <c r="BE60" s="52">
        <v>16.666666666666668</v>
      </c>
      <c r="BF60" s="51">
        <v>0</v>
      </c>
      <c r="BG60" s="52">
        <v>0</v>
      </c>
      <c r="BH60" s="51">
        <v>0</v>
      </c>
      <c r="BI60" s="52">
        <v>0</v>
      </c>
      <c r="BJ60" s="51">
        <v>15</v>
      </c>
      <c r="BK60" s="52">
        <v>83.33333333333333</v>
      </c>
      <c r="BL60" s="51">
        <v>18</v>
      </c>
    </row>
    <row r="61" spans="1:64" ht="15">
      <c r="A61" s="84" t="s">
        <v>268</v>
      </c>
      <c r="B61" s="84" t="s">
        <v>268</v>
      </c>
      <c r="C61" s="53" t="s">
        <v>1369</v>
      </c>
      <c r="D61" s="54">
        <v>3</v>
      </c>
      <c r="E61" s="65" t="s">
        <v>132</v>
      </c>
      <c r="F61" s="55">
        <v>32</v>
      </c>
      <c r="G61" s="53"/>
      <c r="H61" s="57"/>
      <c r="I61" s="56"/>
      <c r="J61" s="56"/>
      <c r="K61" s="36" t="s">
        <v>65</v>
      </c>
      <c r="L61" s="83">
        <v>61</v>
      </c>
      <c r="M61" s="83"/>
      <c r="N61" s="63"/>
      <c r="O61" s="86" t="s">
        <v>176</v>
      </c>
      <c r="P61" s="88">
        <v>43579.33505787037</v>
      </c>
      <c r="Q61" s="86" t="s">
        <v>302</v>
      </c>
      <c r="R61" s="89" t="s">
        <v>312</v>
      </c>
      <c r="S61" s="86" t="s">
        <v>314</v>
      </c>
      <c r="T61" s="86" t="s">
        <v>333</v>
      </c>
      <c r="U61" s="86"/>
      <c r="V61" s="89" t="s">
        <v>392</v>
      </c>
      <c r="W61" s="88">
        <v>43579.33505787037</v>
      </c>
      <c r="X61" s="89" t="s">
        <v>453</v>
      </c>
      <c r="Y61" s="86"/>
      <c r="Z61" s="86"/>
      <c r="AA61" s="92" t="s">
        <v>516</v>
      </c>
      <c r="AB61" s="86"/>
      <c r="AC61" s="86" t="b">
        <v>0</v>
      </c>
      <c r="AD61" s="86">
        <v>0</v>
      </c>
      <c r="AE61" s="92" t="s">
        <v>526</v>
      </c>
      <c r="AF61" s="86" t="b">
        <v>0</v>
      </c>
      <c r="AG61" s="86" t="s">
        <v>531</v>
      </c>
      <c r="AH61" s="86"/>
      <c r="AI61" s="92" t="s">
        <v>526</v>
      </c>
      <c r="AJ61" s="86" t="b">
        <v>0</v>
      </c>
      <c r="AK61" s="86">
        <v>1</v>
      </c>
      <c r="AL61" s="92" t="s">
        <v>526</v>
      </c>
      <c r="AM61" s="86" t="s">
        <v>539</v>
      </c>
      <c r="AN61" s="86" t="b">
        <v>0</v>
      </c>
      <c r="AO61" s="92" t="s">
        <v>516</v>
      </c>
      <c r="AP61" s="86" t="s">
        <v>176</v>
      </c>
      <c r="AQ61" s="86">
        <v>0</v>
      </c>
      <c r="AR61" s="86">
        <v>0</v>
      </c>
      <c r="AS61" s="86"/>
      <c r="AT61" s="86"/>
      <c r="AU61" s="86"/>
      <c r="AV61" s="86"/>
      <c r="AW61" s="86"/>
      <c r="AX61" s="86"/>
      <c r="AY61" s="86"/>
      <c r="AZ61" s="86"/>
      <c r="BA61">
        <v>1</v>
      </c>
      <c r="BB61" s="85" t="str">
        <f>REPLACE(INDEX(GroupVertices[Group],MATCH(Edges[[#This Row],[Vertex 1]],GroupVertices[Vertex],0)),1,1,"")</f>
        <v>2</v>
      </c>
      <c r="BC61" s="85" t="str">
        <f>REPLACE(INDEX(GroupVertices[Group],MATCH(Edges[[#This Row],[Vertex 2]],GroupVertices[Vertex],0)),1,1,"")</f>
        <v>2</v>
      </c>
      <c r="BD61" s="51">
        <v>0</v>
      </c>
      <c r="BE61" s="52">
        <v>0</v>
      </c>
      <c r="BF61" s="51">
        <v>0</v>
      </c>
      <c r="BG61" s="52">
        <v>0</v>
      </c>
      <c r="BH61" s="51">
        <v>0</v>
      </c>
      <c r="BI61" s="52">
        <v>0</v>
      </c>
      <c r="BJ61" s="51">
        <v>27</v>
      </c>
      <c r="BK61" s="52">
        <v>100</v>
      </c>
      <c r="BL61" s="51">
        <v>27</v>
      </c>
    </row>
    <row r="62" spans="1:64" ht="15">
      <c r="A62" s="84" t="s">
        <v>269</v>
      </c>
      <c r="B62" s="84" t="s">
        <v>269</v>
      </c>
      <c r="C62" s="53" t="s">
        <v>1369</v>
      </c>
      <c r="D62" s="54">
        <v>3</v>
      </c>
      <c r="E62" s="65" t="s">
        <v>132</v>
      </c>
      <c r="F62" s="55">
        <v>32</v>
      </c>
      <c r="G62" s="53"/>
      <c r="H62" s="57"/>
      <c r="I62" s="56"/>
      <c r="J62" s="56"/>
      <c r="K62" s="36" t="s">
        <v>65</v>
      </c>
      <c r="L62" s="83">
        <v>62</v>
      </c>
      <c r="M62" s="83"/>
      <c r="N62" s="63"/>
      <c r="O62" s="86" t="s">
        <v>176</v>
      </c>
      <c r="P62" s="88">
        <v>43581.439884259256</v>
      </c>
      <c r="Q62" s="86" t="s">
        <v>303</v>
      </c>
      <c r="R62" s="86"/>
      <c r="S62" s="86"/>
      <c r="T62" s="86" t="s">
        <v>320</v>
      </c>
      <c r="U62" s="86"/>
      <c r="V62" s="89" t="s">
        <v>393</v>
      </c>
      <c r="W62" s="88">
        <v>43581.439884259256</v>
      </c>
      <c r="X62" s="89" t="s">
        <v>454</v>
      </c>
      <c r="Y62" s="86"/>
      <c r="Z62" s="86"/>
      <c r="AA62" s="92" t="s">
        <v>517</v>
      </c>
      <c r="AB62" s="86"/>
      <c r="AC62" s="86" t="b">
        <v>0</v>
      </c>
      <c r="AD62" s="86">
        <v>11</v>
      </c>
      <c r="AE62" s="92" t="s">
        <v>526</v>
      </c>
      <c r="AF62" s="86" t="b">
        <v>0</v>
      </c>
      <c r="AG62" s="86" t="s">
        <v>531</v>
      </c>
      <c r="AH62" s="86"/>
      <c r="AI62" s="92" t="s">
        <v>526</v>
      </c>
      <c r="AJ62" s="86" t="b">
        <v>0</v>
      </c>
      <c r="AK62" s="86">
        <v>0</v>
      </c>
      <c r="AL62" s="92" t="s">
        <v>526</v>
      </c>
      <c r="AM62" s="86" t="s">
        <v>535</v>
      </c>
      <c r="AN62" s="86" t="b">
        <v>0</v>
      </c>
      <c r="AO62" s="92" t="s">
        <v>517</v>
      </c>
      <c r="AP62" s="86" t="s">
        <v>176</v>
      </c>
      <c r="AQ62" s="86">
        <v>0</v>
      </c>
      <c r="AR62" s="86">
        <v>0</v>
      </c>
      <c r="AS62" s="86"/>
      <c r="AT62" s="86"/>
      <c r="AU62" s="86"/>
      <c r="AV62" s="86"/>
      <c r="AW62" s="86"/>
      <c r="AX62" s="86"/>
      <c r="AY62" s="86"/>
      <c r="AZ62" s="86"/>
      <c r="BA62">
        <v>1</v>
      </c>
      <c r="BB62" s="85" t="str">
        <f>REPLACE(INDEX(GroupVertices[Group],MATCH(Edges[[#This Row],[Vertex 1]],GroupVertices[Vertex],0)),1,1,"")</f>
        <v>2</v>
      </c>
      <c r="BC62" s="85" t="str">
        <f>REPLACE(INDEX(GroupVertices[Group],MATCH(Edges[[#This Row],[Vertex 2]],GroupVertices[Vertex],0)),1,1,"")</f>
        <v>2</v>
      </c>
      <c r="BD62" s="51">
        <v>4</v>
      </c>
      <c r="BE62" s="52">
        <v>12.121212121212121</v>
      </c>
      <c r="BF62" s="51">
        <v>0</v>
      </c>
      <c r="BG62" s="52">
        <v>0</v>
      </c>
      <c r="BH62" s="51">
        <v>0</v>
      </c>
      <c r="BI62" s="52">
        <v>0</v>
      </c>
      <c r="BJ62" s="51">
        <v>29</v>
      </c>
      <c r="BK62" s="52">
        <v>87.87878787878788</v>
      </c>
      <c r="BL62" s="51">
        <v>33</v>
      </c>
    </row>
    <row r="63" spans="1:64" ht="15">
      <c r="A63" s="84" t="s">
        <v>270</v>
      </c>
      <c r="B63" s="84" t="s">
        <v>277</v>
      </c>
      <c r="C63" s="53" t="s">
        <v>1369</v>
      </c>
      <c r="D63" s="54">
        <v>3</v>
      </c>
      <c r="E63" s="65" t="s">
        <v>132</v>
      </c>
      <c r="F63" s="55">
        <v>32</v>
      </c>
      <c r="G63" s="53"/>
      <c r="H63" s="57"/>
      <c r="I63" s="56"/>
      <c r="J63" s="56"/>
      <c r="K63" s="36" t="s">
        <v>65</v>
      </c>
      <c r="L63" s="83">
        <v>63</v>
      </c>
      <c r="M63" s="83"/>
      <c r="N63" s="63"/>
      <c r="O63" s="86" t="s">
        <v>280</v>
      </c>
      <c r="P63" s="88">
        <v>43581.61508101852</v>
      </c>
      <c r="Q63" s="86" t="s">
        <v>304</v>
      </c>
      <c r="R63" s="86"/>
      <c r="S63" s="86"/>
      <c r="T63" s="86" t="s">
        <v>320</v>
      </c>
      <c r="U63" s="86"/>
      <c r="V63" s="89" t="s">
        <v>394</v>
      </c>
      <c r="W63" s="88">
        <v>43581.61508101852</v>
      </c>
      <c r="X63" s="89" t="s">
        <v>455</v>
      </c>
      <c r="Y63" s="86"/>
      <c r="Z63" s="86"/>
      <c r="AA63" s="92" t="s">
        <v>518</v>
      </c>
      <c r="AB63" s="92" t="s">
        <v>525</v>
      </c>
      <c r="AC63" s="86" t="b">
        <v>0</v>
      </c>
      <c r="AD63" s="86">
        <v>1</v>
      </c>
      <c r="AE63" s="92" t="s">
        <v>530</v>
      </c>
      <c r="AF63" s="86" t="b">
        <v>0</v>
      </c>
      <c r="AG63" s="86" t="s">
        <v>531</v>
      </c>
      <c r="AH63" s="86"/>
      <c r="AI63" s="92" t="s">
        <v>526</v>
      </c>
      <c r="AJ63" s="86" t="b">
        <v>0</v>
      </c>
      <c r="AK63" s="86">
        <v>0</v>
      </c>
      <c r="AL63" s="92" t="s">
        <v>526</v>
      </c>
      <c r="AM63" s="86" t="s">
        <v>536</v>
      </c>
      <c r="AN63" s="86" t="b">
        <v>0</v>
      </c>
      <c r="AO63" s="92" t="s">
        <v>525</v>
      </c>
      <c r="AP63" s="86" t="s">
        <v>176</v>
      </c>
      <c r="AQ63" s="86">
        <v>0</v>
      </c>
      <c r="AR63" s="86">
        <v>0</v>
      </c>
      <c r="AS63" s="86"/>
      <c r="AT63" s="86"/>
      <c r="AU63" s="86"/>
      <c r="AV63" s="86"/>
      <c r="AW63" s="86"/>
      <c r="AX63" s="86"/>
      <c r="AY63" s="86"/>
      <c r="AZ63" s="86"/>
      <c r="BA63">
        <v>1</v>
      </c>
      <c r="BB63" s="85" t="str">
        <f>REPLACE(INDEX(GroupVertices[Group],MATCH(Edges[[#This Row],[Vertex 1]],GroupVertices[Vertex],0)),1,1,"")</f>
        <v>5</v>
      </c>
      <c r="BC63" s="85" t="str">
        <f>REPLACE(INDEX(GroupVertices[Group],MATCH(Edges[[#This Row],[Vertex 2]],GroupVertices[Vertex],0)),1,1,"")</f>
        <v>5</v>
      </c>
      <c r="BD63" s="51"/>
      <c r="BE63" s="52"/>
      <c r="BF63" s="51"/>
      <c r="BG63" s="52"/>
      <c r="BH63" s="51"/>
      <c r="BI63" s="52"/>
      <c r="BJ63" s="51"/>
      <c r="BK63" s="52"/>
      <c r="BL63" s="51"/>
    </row>
    <row r="64" spans="1:64" ht="15">
      <c r="A64" s="84" t="s">
        <v>270</v>
      </c>
      <c r="B64" s="84" t="s">
        <v>278</v>
      </c>
      <c r="C64" s="53" t="s">
        <v>1369</v>
      </c>
      <c r="D64" s="54">
        <v>3</v>
      </c>
      <c r="E64" s="65" t="s">
        <v>132</v>
      </c>
      <c r="F64" s="55">
        <v>32</v>
      </c>
      <c r="G64" s="53"/>
      <c r="H64" s="57"/>
      <c r="I64" s="56"/>
      <c r="J64" s="56"/>
      <c r="K64" s="36" t="s">
        <v>65</v>
      </c>
      <c r="L64" s="83">
        <v>64</v>
      </c>
      <c r="M64" s="83"/>
      <c r="N64" s="63"/>
      <c r="O64" s="86" t="s">
        <v>279</v>
      </c>
      <c r="P64" s="88">
        <v>43581.61508101852</v>
      </c>
      <c r="Q64" s="86" t="s">
        <v>304</v>
      </c>
      <c r="R64" s="86"/>
      <c r="S64" s="86"/>
      <c r="T64" s="86" t="s">
        <v>320</v>
      </c>
      <c r="U64" s="86"/>
      <c r="V64" s="89" t="s">
        <v>394</v>
      </c>
      <c r="W64" s="88">
        <v>43581.61508101852</v>
      </c>
      <c r="X64" s="89" t="s">
        <v>455</v>
      </c>
      <c r="Y64" s="86"/>
      <c r="Z64" s="86"/>
      <c r="AA64" s="92" t="s">
        <v>518</v>
      </c>
      <c r="AB64" s="92" t="s">
        <v>525</v>
      </c>
      <c r="AC64" s="86" t="b">
        <v>0</v>
      </c>
      <c r="AD64" s="86">
        <v>1</v>
      </c>
      <c r="AE64" s="92" t="s">
        <v>530</v>
      </c>
      <c r="AF64" s="86" t="b">
        <v>0</v>
      </c>
      <c r="AG64" s="86" t="s">
        <v>531</v>
      </c>
      <c r="AH64" s="86"/>
      <c r="AI64" s="92" t="s">
        <v>526</v>
      </c>
      <c r="AJ64" s="86" t="b">
        <v>0</v>
      </c>
      <c r="AK64" s="86">
        <v>0</v>
      </c>
      <c r="AL64" s="92" t="s">
        <v>526</v>
      </c>
      <c r="AM64" s="86" t="s">
        <v>536</v>
      </c>
      <c r="AN64" s="86" t="b">
        <v>0</v>
      </c>
      <c r="AO64" s="92" t="s">
        <v>525</v>
      </c>
      <c r="AP64" s="86" t="s">
        <v>176</v>
      </c>
      <c r="AQ64" s="86">
        <v>0</v>
      </c>
      <c r="AR64" s="86">
        <v>0</v>
      </c>
      <c r="AS64" s="86"/>
      <c r="AT64" s="86"/>
      <c r="AU64" s="86"/>
      <c r="AV64" s="86"/>
      <c r="AW64" s="86"/>
      <c r="AX64" s="86"/>
      <c r="AY64" s="86"/>
      <c r="AZ64" s="86"/>
      <c r="BA64">
        <v>1</v>
      </c>
      <c r="BB64" s="85" t="str">
        <f>REPLACE(INDEX(GroupVertices[Group],MATCH(Edges[[#This Row],[Vertex 1]],GroupVertices[Vertex],0)),1,1,"")</f>
        <v>5</v>
      </c>
      <c r="BC64" s="85" t="str">
        <f>REPLACE(INDEX(GroupVertices[Group],MATCH(Edges[[#This Row],[Vertex 2]],GroupVertices[Vertex],0)),1,1,"")</f>
        <v>5</v>
      </c>
      <c r="BD64" s="51">
        <v>0</v>
      </c>
      <c r="BE64" s="52">
        <v>0</v>
      </c>
      <c r="BF64" s="51">
        <v>0</v>
      </c>
      <c r="BG64" s="52">
        <v>0</v>
      </c>
      <c r="BH64" s="51">
        <v>0</v>
      </c>
      <c r="BI64" s="52">
        <v>0</v>
      </c>
      <c r="BJ64" s="51">
        <v>14</v>
      </c>
      <c r="BK64" s="52">
        <v>100</v>
      </c>
      <c r="BL64" s="51">
        <v>14</v>
      </c>
    </row>
    <row r="65" spans="1:64" ht="30">
      <c r="A65" s="84" t="s">
        <v>271</v>
      </c>
      <c r="B65" s="84" t="s">
        <v>271</v>
      </c>
      <c r="C65" s="53" t="s">
        <v>1370</v>
      </c>
      <c r="D65" s="54">
        <v>3</v>
      </c>
      <c r="E65" s="65" t="s">
        <v>136</v>
      </c>
      <c r="F65" s="55">
        <v>6</v>
      </c>
      <c r="G65" s="53"/>
      <c r="H65" s="57"/>
      <c r="I65" s="56"/>
      <c r="J65" s="56"/>
      <c r="K65" s="36" t="s">
        <v>65</v>
      </c>
      <c r="L65" s="83">
        <v>65</v>
      </c>
      <c r="M65" s="83"/>
      <c r="N65" s="63"/>
      <c r="O65" s="86" t="s">
        <v>176</v>
      </c>
      <c r="P65" s="88">
        <v>43575.33006944445</v>
      </c>
      <c r="Q65" s="86" t="s">
        <v>305</v>
      </c>
      <c r="R65" s="86"/>
      <c r="S65" s="86"/>
      <c r="T65" s="86" t="s">
        <v>334</v>
      </c>
      <c r="U65" s="86"/>
      <c r="V65" s="89" t="s">
        <v>395</v>
      </c>
      <c r="W65" s="88">
        <v>43575.33006944445</v>
      </c>
      <c r="X65" s="89" t="s">
        <v>456</v>
      </c>
      <c r="Y65" s="86"/>
      <c r="Z65" s="86"/>
      <c r="AA65" s="92" t="s">
        <v>519</v>
      </c>
      <c r="AB65" s="86"/>
      <c r="AC65" s="86" t="b">
        <v>0</v>
      </c>
      <c r="AD65" s="86">
        <v>5</v>
      </c>
      <c r="AE65" s="92" t="s">
        <v>526</v>
      </c>
      <c r="AF65" s="86" t="b">
        <v>0</v>
      </c>
      <c r="AG65" s="86" t="s">
        <v>531</v>
      </c>
      <c r="AH65" s="86"/>
      <c r="AI65" s="92" t="s">
        <v>526</v>
      </c>
      <c r="AJ65" s="86" t="b">
        <v>0</v>
      </c>
      <c r="AK65" s="86">
        <v>1</v>
      </c>
      <c r="AL65" s="92" t="s">
        <v>526</v>
      </c>
      <c r="AM65" s="86" t="s">
        <v>535</v>
      </c>
      <c r="AN65" s="86" t="b">
        <v>0</v>
      </c>
      <c r="AO65" s="92" t="s">
        <v>519</v>
      </c>
      <c r="AP65" s="86" t="s">
        <v>176</v>
      </c>
      <c r="AQ65" s="86">
        <v>0</v>
      </c>
      <c r="AR65" s="86">
        <v>0</v>
      </c>
      <c r="AS65" s="86"/>
      <c r="AT65" s="86"/>
      <c r="AU65" s="86"/>
      <c r="AV65" s="86"/>
      <c r="AW65" s="86"/>
      <c r="AX65" s="86"/>
      <c r="AY65" s="86"/>
      <c r="AZ65" s="86"/>
      <c r="BA65">
        <v>3</v>
      </c>
      <c r="BB65" s="85" t="str">
        <f>REPLACE(INDEX(GroupVertices[Group],MATCH(Edges[[#This Row],[Vertex 1]],GroupVertices[Vertex],0)),1,1,"")</f>
        <v>3</v>
      </c>
      <c r="BC65" s="85" t="str">
        <f>REPLACE(INDEX(GroupVertices[Group],MATCH(Edges[[#This Row],[Vertex 2]],GroupVertices[Vertex],0)),1,1,"")</f>
        <v>3</v>
      </c>
      <c r="BD65" s="51">
        <v>1</v>
      </c>
      <c r="BE65" s="52">
        <v>2.7027027027027026</v>
      </c>
      <c r="BF65" s="51">
        <v>1</v>
      </c>
      <c r="BG65" s="52">
        <v>2.7027027027027026</v>
      </c>
      <c r="BH65" s="51">
        <v>0</v>
      </c>
      <c r="BI65" s="52">
        <v>0</v>
      </c>
      <c r="BJ65" s="51">
        <v>35</v>
      </c>
      <c r="BK65" s="52">
        <v>94.5945945945946</v>
      </c>
      <c r="BL65" s="51">
        <v>37</v>
      </c>
    </row>
    <row r="66" spans="1:64" ht="30">
      <c r="A66" s="84" t="s">
        <v>271</v>
      </c>
      <c r="B66" s="84" t="s">
        <v>271</v>
      </c>
      <c r="C66" s="53" t="s">
        <v>1370</v>
      </c>
      <c r="D66" s="54">
        <v>3</v>
      </c>
      <c r="E66" s="65" t="s">
        <v>136</v>
      </c>
      <c r="F66" s="55">
        <v>6</v>
      </c>
      <c r="G66" s="53"/>
      <c r="H66" s="57"/>
      <c r="I66" s="56"/>
      <c r="J66" s="56"/>
      <c r="K66" s="36" t="s">
        <v>65</v>
      </c>
      <c r="L66" s="83">
        <v>66</v>
      </c>
      <c r="M66" s="83"/>
      <c r="N66" s="63"/>
      <c r="O66" s="86" t="s">
        <v>176</v>
      </c>
      <c r="P66" s="88">
        <v>43575.338912037034</v>
      </c>
      <c r="Q66" s="86" t="s">
        <v>306</v>
      </c>
      <c r="R66" s="86"/>
      <c r="S66" s="86"/>
      <c r="T66" s="86" t="s">
        <v>335</v>
      </c>
      <c r="U66" s="86"/>
      <c r="V66" s="89" t="s">
        <v>395</v>
      </c>
      <c r="W66" s="88">
        <v>43575.338912037034</v>
      </c>
      <c r="X66" s="89" t="s">
        <v>457</v>
      </c>
      <c r="Y66" s="86"/>
      <c r="Z66" s="86"/>
      <c r="AA66" s="92" t="s">
        <v>520</v>
      </c>
      <c r="AB66" s="86"/>
      <c r="AC66" s="86" t="b">
        <v>0</v>
      </c>
      <c r="AD66" s="86">
        <v>52</v>
      </c>
      <c r="AE66" s="92" t="s">
        <v>526</v>
      </c>
      <c r="AF66" s="86" t="b">
        <v>0</v>
      </c>
      <c r="AG66" s="86" t="s">
        <v>531</v>
      </c>
      <c r="AH66" s="86"/>
      <c r="AI66" s="92" t="s">
        <v>526</v>
      </c>
      <c r="AJ66" s="86" t="b">
        <v>0</v>
      </c>
      <c r="AK66" s="86">
        <v>7</v>
      </c>
      <c r="AL66" s="92" t="s">
        <v>526</v>
      </c>
      <c r="AM66" s="86" t="s">
        <v>535</v>
      </c>
      <c r="AN66" s="86" t="b">
        <v>0</v>
      </c>
      <c r="AO66" s="92" t="s">
        <v>520</v>
      </c>
      <c r="AP66" s="86" t="s">
        <v>176</v>
      </c>
      <c r="AQ66" s="86">
        <v>0</v>
      </c>
      <c r="AR66" s="86">
        <v>0</v>
      </c>
      <c r="AS66" s="86"/>
      <c r="AT66" s="86"/>
      <c r="AU66" s="86"/>
      <c r="AV66" s="86"/>
      <c r="AW66" s="86"/>
      <c r="AX66" s="86"/>
      <c r="AY66" s="86"/>
      <c r="AZ66" s="86"/>
      <c r="BA66">
        <v>3</v>
      </c>
      <c r="BB66" s="85" t="str">
        <f>REPLACE(INDEX(GroupVertices[Group],MATCH(Edges[[#This Row],[Vertex 1]],GroupVertices[Vertex],0)),1,1,"")</f>
        <v>3</v>
      </c>
      <c r="BC66" s="85" t="str">
        <f>REPLACE(INDEX(GroupVertices[Group],MATCH(Edges[[#This Row],[Vertex 2]],GroupVertices[Vertex],0)),1,1,"")</f>
        <v>3</v>
      </c>
      <c r="BD66" s="51">
        <v>0</v>
      </c>
      <c r="BE66" s="52">
        <v>0</v>
      </c>
      <c r="BF66" s="51">
        <v>1</v>
      </c>
      <c r="BG66" s="52">
        <v>3.7037037037037037</v>
      </c>
      <c r="BH66" s="51">
        <v>0</v>
      </c>
      <c r="BI66" s="52">
        <v>0</v>
      </c>
      <c r="BJ66" s="51">
        <v>26</v>
      </c>
      <c r="BK66" s="52">
        <v>96.29629629629629</v>
      </c>
      <c r="BL66" s="51">
        <v>27</v>
      </c>
    </row>
    <row r="67" spans="1:64" ht="30">
      <c r="A67" s="84" t="s">
        <v>271</v>
      </c>
      <c r="B67" s="84" t="s">
        <v>271</v>
      </c>
      <c r="C67" s="53" t="s">
        <v>1370</v>
      </c>
      <c r="D67" s="54">
        <v>3</v>
      </c>
      <c r="E67" s="65" t="s">
        <v>136</v>
      </c>
      <c r="F67" s="55">
        <v>6</v>
      </c>
      <c r="G67" s="53"/>
      <c r="H67" s="57"/>
      <c r="I67" s="56"/>
      <c r="J67" s="56"/>
      <c r="K67" s="36" t="s">
        <v>65</v>
      </c>
      <c r="L67" s="83">
        <v>67</v>
      </c>
      <c r="M67" s="83"/>
      <c r="N67" s="63"/>
      <c r="O67" s="86" t="s">
        <v>176</v>
      </c>
      <c r="P67" s="88">
        <v>43582.08069444444</v>
      </c>
      <c r="Q67" s="86" t="s">
        <v>307</v>
      </c>
      <c r="R67" s="86"/>
      <c r="S67" s="86"/>
      <c r="T67" s="86" t="s">
        <v>315</v>
      </c>
      <c r="U67" s="86"/>
      <c r="V67" s="89" t="s">
        <v>395</v>
      </c>
      <c r="W67" s="88">
        <v>43582.08069444444</v>
      </c>
      <c r="X67" s="89" t="s">
        <v>458</v>
      </c>
      <c r="Y67" s="86"/>
      <c r="Z67" s="86"/>
      <c r="AA67" s="92" t="s">
        <v>521</v>
      </c>
      <c r="AB67" s="86"/>
      <c r="AC67" s="86" t="b">
        <v>0</v>
      </c>
      <c r="AD67" s="86">
        <v>0</v>
      </c>
      <c r="AE67" s="92" t="s">
        <v>526</v>
      </c>
      <c r="AF67" s="86" t="b">
        <v>0</v>
      </c>
      <c r="AG67" s="86" t="s">
        <v>531</v>
      </c>
      <c r="AH67" s="86"/>
      <c r="AI67" s="92" t="s">
        <v>526</v>
      </c>
      <c r="AJ67" s="86" t="b">
        <v>0</v>
      </c>
      <c r="AK67" s="86">
        <v>0</v>
      </c>
      <c r="AL67" s="92" t="s">
        <v>526</v>
      </c>
      <c r="AM67" s="86" t="s">
        <v>535</v>
      </c>
      <c r="AN67" s="86" t="b">
        <v>0</v>
      </c>
      <c r="AO67" s="92" t="s">
        <v>521</v>
      </c>
      <c r="AP67" s="86" t="s">
        <v>176</v>
      </c>
      <c r="AQ67" s="86">
        <v>0</v>
      </c>
      <c r="AR67" s="86">
        <v>0</v>
      </c>
      <c r="AS67" s="86"/>
      <c r="AT67" s="86"/>
      <c r="AU67" s="86"/>
      <c r="AV67" s="86"/>
      <c r="AW67" s="86"/>
      <c r="AX67" s="86"/>
      <c r="AY67" s="86"/>
      <c r="AZ67" s="86"/>
      <c r="BA67">
        <v>3</v>
      </c>
      <c r="BB67" s="85" t="str">
        <f>REPLACE(INDEX(GroupVertices[Group],MATCH(Edges[[#This Row],[Vertex 1]],GroupVertices[Vertex],0)),1,1,"")</f>
        <v>3</v>
      </c>
      <c r="BC67" s="85" t="str">
        <f>REPLACE(INDEX(GroupVertices[Group],MATCH(Edges[[#This Row],[Vertex 2]],GroupVertices[Vertex],0)),1,1,"")</f>
        <v>3</v>
      </c>
      <c r="BD67" s="51">
        <v>0</v>
      </c>
      <c r="BE67" s="52">
        <v>0</v>
      </c>
      <c r="BF67" s="51">
        <v>0</v>
      </c>
      <c r="BG67" s="52">
        <v>0</v>
      </c>
      <c r="BH67" s="51">
        <v>0</v>
      </c>
      <c r="BI67" s="52">
        <v>0</v>
      </c>
      <c r="BJ67" s="51">
        <v>19</v>
      </c>
      <c r="BK67" s="52">
        <v>100</v>
      </c>
      <c r="BL67"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7"/>
    <dataValidation allowBlank="1" showErrorMessage="1" sqref="N2:N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7"/>
    <dataValidation allowBlank="1" showInputMessage="1" promptTitle="Edge Color" prompt="To select an optional edge color, right-click and select Select Color on the right-click menu." sqref="C3:C67"/>
    <dataValidation allowBlank="1" showInputMessage="1" promptTitle="Edge Width" prompt="Enter an optional edge width between 1 and 10." errorTitle="Invalid Edge Width" error="The optional edge width must be a whole number between 1 and 10." sqref="D3:D67"/>
    <dataValidation allowBlank="1" showInputMessage="1" promptTitle="Edge Opacity" prompt="Enter an optional edge opacity between 0 (transparent) and 100 (opaque)." errorTitle="Invalid Edge Opacity" error="The optional edge opacity must be a whole number between 0 and 10." sqref="F3:F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7">
      <formula1>ValidEdgeVisibilities</formula1>
    </dataValidation>
    <dataValidation allowBlank="1" showInputMessage="1" showErrorMessage="1" promptTitle="Vertex 1 Name" prompt="Enter the name of the edge's first vertex." sqref="A3:A67"/>
    <dataValidation allowBlank="1" showInputMessage="1" showErrorMessage="1" promptTitle="Vertex 2 Name" prompt="Enter the name of the edge's second vertex." sqref="B3:B67"/>
    <dataValidation allowBlank="1" showInputMessage="1" showErrorMessage="1" promptTitle="Edge Label" prompt="Enter an optional edge label." errorTitle="Invalid Edge Visibility" error="You have entered an unrecognized edge visibility.  Try selecting from the drop-down list instead." sqref="H3:H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7"/>
  </dataValidations>
  <hyperlinks>
    <hyperlink ref="R7" r:id="rId1" display="https://www.instagram.com/p/Bwc7eudgdrP/?utm_source=ig_twitter_share&amp;igshid=v9wkm60ay4nx"/>
    <hyperlink ref="R19" r:id="rId2" display="https://www.instagram.com/justbettersystem/p/BwfTjp2nx2h/?utm_source=ig_twitter_share&amp;igshid=132qyc4cxg04x"/>
    <hyperlink ref="R39" r:id="rId3" display="https://www.youtube.com/watch?v=-ZJ3rwhcgvE&amp;feature=youtu.be"/>
    <hyperlink ref="R48" r:id="rId4" display="https://www.instagram.com/p/BwiG99tArz41kcV6zDr94M39X-UEJm-mkFEuck0/?utm_source=ig_twitter_share&amp;igshid=c39qf24mq6q3"/>
    <hyperlink ref="R61" r:id="rId5" display="https://www.youtube.com/channel/UCz-CucHY2gDk9Jjp97_JtqQ"/>
    <hyperlink ref="U44" r:id="rId6" display="https://pbs.twimg.com/media/D4r1LtLU4AABE5D.jpg"/>
    <hyperlink ref="U47" r:id="rId7" display="https://pbs.twimg.com/media/D4sKNPiXsAE0a8D.jpg"/>
    <hyperlink ref="U56" r:id="rId8" display="https://pbs.twimg.com/media/D4nLW3UXoAE2ZTu.jpg"/>
    <hyperlink ref="U58" r:id="rId9" display="https://pbs.twimg.com/media/D4w-nkIWkAAbuYe.jpg"/>
    <hyperlink ref="U60" r:id="rId10" display="https://pbs.twimg.com/ext_tw_video_thumb/1120832227884060673/pu/img/UkJWdcw_LmEZNYR0.jpg"/>
    <hyperlink ref="V3" r:id="rId11" display="http://pbs.twimg.com/profile_images/1115325522953764865/dnurMgl1_normal.jpg"/>
    <hyperlink ref="V4" r:id="rId12" display="http://pbs.twimg.com/profile_images/695290292728119298/enLB7TJL_normal.jpg"/>
    <hyperlink ref="V5" r:id="rId13" display="http://pbs.twimg.com/profile_images/1034426272900886529/rvUqkF0p_normal.jpg"/>
    <hyperlink ref="V6" r:id="rId14" display="http://pbs.twimg.com/profile_images/1058545709513768962/d2d1pXT-_normal.jpg"/>
    <hyperlink ref="V7" r:id="rId15" display="http://pbs.twimg.com/profile_images/772860862944124930/sbjOEqCt_normal.jpg"/>
    <hyperlink ref="V8" r:id="rId16" display="http://pbs.twimg.com/profile_images/1118685110201737217/3YdBLtWV_normal.jpg"/>
    <hyperlink ref="V9" r:id="rId17" display="http://pbs.twimg.com/profile_images/1105701477715243009/Uf4uDPNJ_normal.jpg"/>
    <hyperlink ref="V10" r:id="rId18" display="http://pbs.twimg.com/profile_images/1080801147122798598/qSfNasjY_normal.jpg"/>
    <hyperlink ref="V11" r:id="rId19" display="http://pbs.twimg.com/profile_images/442835147608440832/c9wgMfrF_normal.jpeg"/>
    <hyperlink ref="V12" r:id="rId20" display="http://pbs.twimg.com/profile_images/817541042081857537/AtAXus8S_normal.jpg"/>
    <hyperlink ref="V13" r:id="rId21" display="http://pbs.twimg.com/profile_images/833791726628327424/GiiQArOn_normal.jpg"/>
    <hyperlink ref="V14" r:id="rId22" display="http://pbs.twimg.com/profile_images/1117065687078326274/WUjmq6u9_normal.png"/>
    <hyperlink ref="V15" r:id="rId23" display="http://pbs.twimg.com/profile_images/1096254951934832640/8uqsT6Zw_normal.jpg"/>
    <hyperlink ref="V16" r:id="rId24" display="http://pbs.twimg.com/profile_images/959912965095895040/2f1jiQMs_normal.jpg"/>
    <hyperlink ref="V17" r:id="rId25" display="http://pbs.twimg.com/profile_images/1114266309590753280/uzXBK6iS_normal.jpg"/>
    <hyperlink ref="V18" r:id="rId26" display="http://pbs.twimg.com/profile_images/1120095451552854017/iNDru7SG_normal.jpg"/>
    <hyperlink ref="V19" r:id="rId27" display="http://pbs.twimg.com/profile_images/1103235156545097728/UXbBPwuy_normal.png"/>
    <hyperlink ref="V20" r:id="rId28" display="http://pbs.twimg.com/profile_images/820758443229319170/P4CsoBfi_normal.jpg"/>
    <hyperlink ref="V21" r:id="rId29" display="http://pbs.twimg.com/profile_images/1092220064860909568/IJao7TXA_normal.jpg"/>
    <hyperlink ref="V22" r:id="rId30" display="http://pbs.twimg.com/profile_images/1114928974369628160/RMfIoavT_normal.jpg"/>
    <hyperlink ref="V23" r:id="rId31" display="http://pbs.twimg.com/profile_images/1107067706560249856/aI2Rq1kf_normal.jpg"/>
    <hyperlink ref="V24" r:id="rId32" display="http://pbs.twimg.com/profile_images/1064408342397825026/d7QASJpo_normal.jpg"/>
    <hyperlink ref="V25" r:id="rId33" display="http://pbs.twimg.com/profile_images/1088486955556524032/cKMnOpzE_normal.jpg"/>
    <hyperlink ref="V26" r:id="rId34" display="http://pbs.twimg.com/profile_images/1103071637426061312/7kbSghGA_normal.jpg"/>
    <hyperlink ref="V27" r:id="rId35" display="http://pbs.twimg.com/profile_images/1112748890753810437/BEJ4GOUV_normal.jpg"/>
    <hyperlink ref="V28" r:id="rId36" display="http://pbs.twimg.com/profile_images/1118514240040652800/uTC7NZXq_normal.jpg"/>
    <hyperlink ref="V29" r:id="rId37" display="http://pbs.twimg.com/profile_images/997118898104233984/xnvijiaf_normal.jpg"/>
    <hyperlink ref="V30" r:id="rId38" display="http://pbs.twimg.com/profile_images/843582470075404288/7y9f5NyE_normal.jpg"/>
    <hyperlink ref="V31" r:id="rId39" display="http://pbs.twimg.com/profile_images/1064615845362585600/Kow9USF2_normal.jpg"/>
    <hyperlink ref="V32" r:id="rId40" display="http://pbs.twimg.com/profile_images/1074379861014274048/X3Tt5gYj_normal.jpg"/>
    <hyperlink ref="V33" r:id="rId41" display="http://pbs.twimg.com/profile_images/966230835090276352/px3veHL7_normal.jpg"/>
    <hyperlink ref="V34" r:id="rId42" display="http://pbs.twimg.com/profile_images/1001096794309349376/y7nAgsFK_normal.jpg"/>
    <hyperlink ref="V35" r:id="rId43" display="http://pbs.twimg.com/profile_images/1087389776481636352/LXZNsxQ8_normal.jpg"/>
    <hyperlink ref="V36" r:id="rId44" display="http://pbs.twimg.com/profile_images/990725074687848448/b-yx1RCX_normal.jpg"/>
    <hyperlink ref="V37" r:id="rId45" display="http://pbs.twimg.com/profile_images/1078291283301597184/yKS09HKi_normal.jpg"/>
    <hyperlink ref="V38" r:id="rId46" display="http://pbs.twimg.com/profile_images/1096377297920241664/TnqbPT7F_normal.jpg"/>
    <hyperlink ref="V39" r:id="rId47" display="http://pbs.twimg.com/profile_images/1066421023166341120/cM7CyakZ_normal.jpg"/>
    <hyperlink ref="V40" r:id="rId48" display="http://abs.twimg.com/sticky/default_profile_images/default_profile_normal.png"/>
    <hyperlink ref="V41" r:id="rId49" display="http://pbs.twimg.com/profile_images/1036572342099562496/pYT2Yqzl_normal.jpg"/>
    <hyperlink ref="V42" r:id="rId50" display="http://pbs.twimg.com/profile_images/937156233802399744/2qm1h_QZ_normal.jpg"/>
    <hyperlink ref="V43" r:id="rId51" display="http://pbs.twimg.com/profile_images/1021749694794530817/ysdTtM2L_normal.jpg"/>
    <hyperlink ref="V44" r:id="rId52" display="https://pbs.twimg.com/media/D4r1LtLU4AABE5D.jpg"/>
    <hyperlink ref="V45" r:id="rId53" display="http://pbs.twimg.com/profile_images/1021238087538520067/HSTJR3gr_normal.jpg"/>
    <hyperlink ref="V46" r:id="rId54" display="http://pbs.twimg.com/profile_images/1117643057304932352/jBQn_B-d_normal.png"/>
    <hyperlink ref="V47" r:id="rId55" display="https://pbs.twimg.com/media/D4sKNPiXsAE0a8D.jpg"/>
    <hyperlink ref="V48" r:id="rId56" display="http://pbs.twimg.com/profile_images/433374668964126720/obZUe9dG_normal.jpeg"/>
    <hyperlink ref="V49" r:id="rId57" display="http://pbs.twimg.com/profile_images/859894773569781762/Y2nSOwP2_normal.jpg"/>
    <hyperlink ref="V50" r:id="rId58" display="http://pbs.twimg.com/profile_images/668510519565807616/B-Se3lUr_normal.png"/>
    <hyperlink ref="V51" r:id="rId59" display="http://pbs.twimg.com/profile_images/668510519565807616/B-Se3lUr_normal.png"/>
    <hyperlink ref="V52" r:id="rId60" display="http://pbs.twimg.com/profile_images/1119649526854430720/3Wq5Z5Y4_normal.jpg"/>
    <hyperlink ref="V53" r:id="rId61" display="http://pbs.twimg.com/profile_images/1119649526854430720/3Wq5Z5Y4_normal.jpg"/>
    <hyperlink ref="V54" r:id="rId62" display="http://pbs.twimg.com/profile_images/985901886011129856/PgTdN9zh_normal.jpg"/>
    <hyperlink ref="V55" r:id="rId63" display="http://pbs.twimg.com/profile_images/1109852651657838592/BjRvSQk1_normal.jpg"/>
    <hyperlink ref="V56" r:id="rId64" display="https://pbs.twimg.com/media/D4nLW3UXoAE2ZTu.jpg"/>
    <hyperlink ref="V57" r:id="rId65" display="http://pbs.twimg.com/profile_images/660207199243735040/iAAHJSg6_normal.jpg"/>
    <hyperlink ref="V58" r:id="rId66" display="https://pbs.twimg.com/media/D4w-nkIWkAAbuYe.jpg"/>
    <hyperlink ref="V59" r:id="rId67" display="http://pbs.twimg.com/profile_images/1104840748766294018/OQKdELap_normal.jpg"/>
    <hyperlink ref="V60" r:id="rId68" display="https://pbs.twimg.com/ext_tw_video_thumb/1120832227884060673/pu/img/UkJWdcw_LmEZNYR0.jpg"/>
    <hyperlink ref="V61" r:id="rId69" display="http://pbs.twimg.com/profile_images/679496861607182336/xS1Q2Iwp_normal.jpg"/>
    <hyperlink ref="V62" r:id="rId70" display="http://pbs.twimg.com/profile_images/1013246564821848064/mQvTiHAv_normal.jpg"/>
    <hyperlink ref="V63" r:id="rId71" display="http://pbs.twimg.com/profile_images/844013574406066176/8TmOzWdj_normal.jpg"/>
    <hyperlink ref="V64" r:id="rId72" display="http://pbs.twimg.com/profile_images/844013574406066176/8TmOzWdj_normal.jpg"/>
    <hyperlink ref="V65" r:id="rId73" display="http://pbs.twimg.com/profile_images/735154025939734528/VOC6XqDk_normal.jpg"/>
    <hyperlink ref="V66" r:id="rId74" display="http://pbs.twimg.com/profile_images/735154025939734528/VOC6XqDk_normal.jpg"/>
    <hyperlink ref="V67" r:id="rId75" display="http://pbs.twimg.com/profile_images/735154025939734528/VOC6XqDk_normal.jpg"/>
    <hyperlink ref="X3" r:id="rId76" display="https://twitter.com/#!/deee_voon/status/1118966764338057216"/>
    <hyperlink ref="X4" r:id="rId77" display="https://twitter.com/#!/anaamestoy/status/1118978574994665473"/>
    <hyperlink ref="X5" r:id="rId78" display="https://twitter.com/#!/iammaggimae/status/1119150827929661442"/>
    <hyperlink ref="X6" r:id="rId79" display="https://twitter.com/#!/brandaay23/status/1119311890214055936"/>
    <hyperlink ref="X7" r:id="rId80" display="https://twitter.com/#!/suzanneleathers/status/1119350378171002880"/>
    <hyperlink ref="X8" r:id="rId81" display="https://twitter.com/#!/danni1257/status/1119478097617784832"/>
    <hyperlink ref="X9" r:id="rId82" display="https://twitter.com/#!/mean_adam/status/1119650466470797312"/>
    <hyperlink ref="X10" r:id="rId83" display="https://twitter.com/#!/imontoyaresists/status/1119650799238488068"/>
    <hyperlink ref="X11" r:id="rId84" display="https://twitter.com/#!/roselynnkingsbu/status/1119651322855346182"/>
    <hyperlink ref="X12" r:id="rId85" display="https://twitter.com/#!/dmccall001/status/1119654612930301952"/>
    <hyperlink ref="X13" r:id="rId86" display="https://twitter.com/#!/petti_cash/status/1119655174681890822"/>
    <hyperlink ref="X14" r:id="rId87" display="https://twitter.com/#!/knittinglinda/status/1119658910615506944"/>
    <hyperlink ref="X15" r:id="rId88" display="https://twitter.com/#!/bellatrixx2020/status/1119666769998823425"/>
    <hyperlink ref="X16" r:id="rId89" display="https://twitter.com/#!/heartsisters/status/1119667946467409921"/>
    <hyperlink ref="X17" r:id="rId90" display="https://twitter.com/#!/joel40rnjoel/status/1119673604210331648"/>
    <hyperlink ref="X18" r:id="rId91" display="https://twitter.com/#!/sky_lee_1/status/1119676841923682304"/>
    <hyperlink ref="X19" r:id="rId92" display="https://twitter.com/#!/jbshealthcare/status/1119684797763411968"/>
    <hyperlink ref="X20" r:id="rId93" display="https://twitter.com/#!/cracraft_teresa/status/1119686209624780801"/>
    <hyperlink ref="X21" r:id="rId94" display="https://twitter.com/#!/astridtorchwood/status/1119687399855009792"/>
    <hyperlink ref="X22" r:id="rId95" display="https://twitter.com/#!/dropdeadredtx/status/1119690387571052544"/>
    <hyperlink ref="X23" r:id="rId96" display="https://twitter.com/#!/gene_g1960/status/1119691098413133824"/>
    <hyperlink ref="X24" r:id="rId97" display="https://twitter.com/#!/donnathorson/status/1119699707805093891"/>
    <hyperlink ref="X25" r:id="rId98" display="https://twitter.com/#!/romanticskeptc/status/1119704174608961536"/>
    <hyperlink ref="X26" r:id="rId99" display="https://twitter.com/#!/theswprincess/status/1119704965038190592"/>
    <hyperlink ref="X27" r:id="rId100" display="https://twitter.com/#!/mattwmom/status/1119707973662773248"/>
    <hyperlink ref="X28" r:id="rId101" display="https://twitter.com/#!/jersey_craig/status/1119708660404559872"/>
    <hyperlink ref="X29" r:id="rId102" display="https://twitter.com/#!/landseernewfie/status/1119711315579158528"/>
    <hyperlink ref="X30" r:id="rId103" display="https://twitter.com/#!/ryanjohncke/status/1119711860796919809"/>
    <hyperlink ref="X31" r:id="rId104" display="https://twitter.com/#!/bonnieinchgo/status/1119716611060051970"/>
    <hyperlink ref="X32" r:id="rId105" display="https://twitter.com/#!/warlickleslie/status/1119726877818720257"/>
    <hyperlink ref="X33" r:id="rId106" display="https://twitter.com/#!/lbkasey/status/1119728903596191754"/>
    <hyperlink ref="X34" r:id="rId107" display="https://twitter.com/#!/cynthiakiker/status/1119730636002979840"/>
    <hyperlink ref="X35" r:id="rId108" display="https://twitter.com/#!/captain_x_gogo/status/1119740534640316416"/>
    <hyperlink ref="X36" r:id="rId109" display="https://twitter.com/#!/shazjoyce42/status/1119762573098979328"/>
    <hyperlink ref="X37" r:id="rId110" display="https://twitter.com/#!/artistspo/status/1119764209859006465"/>
    <hyperlink ref="X38" r:id="rId111" display="https://twitter.com/#!/drbashir2018/status/1119781203018645511"/>
    <hyperlink ref="X39" r:id="rId112" display="https://twitter.com/#!/polished_nurse/status/1119786803639222272"/>
    <hyperlink ref="X40" r:id="rId113" display="https://twitter.com/#!/marilyndurbin2/status/1119793341816823810"/>
    <hyperlink ref="X41" r:id="rId114" display="https://twitter.com/#!/kentuckygrandma/status/1119814853210857472"/>
    <hyperlink ref="X42" r:id="rId115" display="https://twitter.com/#!/sstuart2016/status/1119818281861271552"/>
    <hyperlink ref="X43" r:id="rId116" display="https://twitter.com/#!/gigiperezrn/status/1119946256778973184"/>
    <hyperlink ref="X44" r:id="rId117" display="https://twitter.com/#!/sick_decent_rn/status/1119977042785603585"/>
    <hyperlink ref="X45" r:id="rId118" display="https://twitter.com/#!/publiusbenedict/status/1119978239865184257"/>
    <hyperlink ref="X46" r:id="rId119" display="https://twitter.com/#!/aflorida2019/status/1119996202169380864"/>
    <hyperlink ref="X47" r:id="rId120" display="https://twitter.com/#!/nicstylist2love/status/1120000160375951361"/>
    <hyperlink ref="X48" r:id="rId121" display="https://twitter.com/#!/beccalynnm/status/1120079328916779014"/>
    <hyperlink ref="X49" r:id="rId122" display="https://twitter.com/#!/klirakelly/status/1120086273983746048"/>
    <hyperlink ref="X50" r:id="rId123" display="https://twitter.com/#!/kindlecousins/status/1119598500277301250"/>
    <hyperlink ref="X51" r:id="rId124" display="https://twitter.com/#!/kindlecousins/status/1120117446642421760"/>
    <hyperlink ref="X52" r:id="rId125" display="https://twitter.com/#!/kimdangis/status/1120122678529220609"/>
    <hyperlink ref="X53" r:id="rId126" display="https://twitter.com/#!/kimdangis/status/1120122678529220609"/>
    <hyperlink ref="X54" r:id="rId127" display="https://twitter.com/#!/hardlywarckens/status/1120189174273970176"/>
    <hyperlink ref="X55" r:id="rId128" display="https://twitter.com/#!/unconquerable/status/1120321960385368065"/>
    <hyperlink ref="X56" r:id="rId129" display="https://twitter.com/#!/meg_y12/status/1119649578242969600"/>
    <hyperlink ref="X57" r:id="rId130" display="https://twitter.com/#!/mollyjones99/status/1120327232055066624"/>
    <hyperlink ref="X58" r:id="rId131" display="https://twitter.com/#!/imnortherr/status/1120339269556396032"/>
    <hyperlink ref="X59" r:id="rId132" display="https://twitter.com/#!/hannahcbaker84/status/1120800580937580545"/>
    <hyperlink ref="X60" r:id="rId133" display="https://twitter.com/#!/ktrob18/status/1120832424966086657"/>
    <hyperlink ref="X61" r:id="rId134" display="https://twitter.com/#!/medsoulbrother/status/1120961194087444480"/>
    <hyperlink ref="X62" r:id="rId135" display="https://twitter.com/#!/kimberlylaurenb/status/1121723958372466688"/>
    <hyperlink ref="X63" r:id="rId136" display="https://twitter.com/#!/lizumberfield/status/1121787444939108352"/>
    <hyperlink ref="X64" r:id="rId137" display="https://twitter.com/#!/lizumberfield/status/1121787444939108352"/>
    <hyperlink ref="X65" r:id="rId138" display="https://twitter.com/#!/tricern86/status/1119509833684672512"/>
    <hyperlink ref="X66" r:id="rId139" display="https://twitter.com/#!/tricern86/status/1119513037415702528"/>
    <hyperlink ref="X67" r:id="rId140" display="https://twitter.com/#!/tricern86/status/1121956176910884864"/>
    <hyperlink ref="AZ6" r:id="rId141" display="https://api.twitter.com/1.1/geo/id/f515486276aa6192.json"/>
    <hyperlink ref="AZ39" r:id="rId142" display="https://api.twitter.com/1.1/geo/id/00836cb90515ddd1.json"/>
    <hyperlink ref="AZ54" r:id="rId143" display="https://api.twitter.com/1.1/geo/id/a612c69b44b2e5da.json"/>
    <hyperlink ref="AZ58" r:id="rId144" display="https://api.twitter.com/1.1/geo/id/010e1dd67505069d.json"/>
    <hyperlink ref="AZ60" r:id="rId145" display="https://api.twitter.com/1.1/geo/id/3df4f427b5a60fea.json"/>
  </hyperlinks>
  <printOptions/>
  <pageMargins left="0.7" right="0.7" top="0.75" bottom="0.75" header="0.3" footer="0.3"/>
  <pageSetup horizontalDpi="600" verticalDpi="600" orientation="portrait" r:id="rId149"/>
  <legacyDrawing r:id="rId147"/>
  <tableParts>
    <tablePart r:id="rId1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1324</v>
      </c>
      <c r="B1" s="13" t="s">
        <v>1341</v>
      </c>
      <c r="C1" s="13" t="s">
        <v>1342</v>
      </c>
      <c r="D1" s="13" t="s">
        <v>144</v>
      </c>
      <c r="E1" s="13" t="s">
        <v>1344</v>
      </c>
      <c r="F1" s="13" t="s">
        <v>1345</v>
      </c>
      <c r="G1" s="13" t="s">
        <v>1346</v>
      </c>
    </row>
    <row r="2" spans="1:7" ht="15">
      <c r="A2" s="85" t="s">
        <v>1126</v>
      </c>
      <c r="B2" s="85">
        <v>51</v>
      </c>
      <c r="C2" s="133">
        <v>0.03377483443708609</v>
      </c>
      <c r="D2" s="85" t="s">
        <v>1343</v>
      </c>
      <c r="E2" s="85"/>
      <c r="F2" s="85"/>
      <c r="G2" s="85"/>
    </row>
    <row r="3" spans="1:7" ht="15">
      <c r="A3" s="85" t="s">
        <v>1127</v>
      </c>
      <c r="B3" s="85">
        <v>16</v>
      </c>
      <c r="C3" s="133">
        <v>0.010596026490066225</v>
      </c>
      <c r="D3" s="85" t="s">
        <v>1343</v>
      </c>
      <c r="E3" s="85"/>
      <c r="F3" s="85"/>
      <c r="G3" s="85"/>
    </row>
    <row r="4" spans="1:7" ht="15">
      <c r="A4" s="85" t="s">
        <v>1128</v>
      </c>
      <c r="B4" s="85">
        <v>0</v>
      </c>
      <c r="C4" s="133">
        <v>0</v>
      </c>
      <c r="D4" s="85" t="s">
        <v>1343</v>
      </c>
      <c r="E4" s="85"/>
      <c r="F4" s="85"/>
      <c r="G4" s="85"/>
    </row>
    <row r="5" spans="1:7" ht="15">
      <c r="A5" s="85" t="s">
        <v>1129</v>
      </c>
      <c r="B5" s="85">
        <v>1443</v>
      </c>
      <c r="C5" s="133">
        <v>0.9556291390728476</v>
      </c>
      <c r="D5" s="85" t="s">
        <v>1343</v>
      </c>
      <c r="E5" s="85"/>
      <c r="F5" s="85"/>
      <c r="G5" s="85"/>
    </row>
    <row r="6" spans="1:7" ht="15">
      <c r="A6" s="85" t="s">
        <v>1130</v>
      </c>
      <c r="B6" s="85">
        <v>1510</v>
      </c>
      <c r="C6" s="133">
        <v>1</v>
      </c>
      <c r="D6" s="85" t="s">
        <v>1343</v>
      </c>
      <c r="E6" s="85"/>
      <c r="F6" s="85"/>
      <c r="G6" s="85"/>
    </row>
    <row r="7" spans="1:7" ht="15">
      <c r="A7" s="91" t="s">
        <v>1131</v>
      </c>
      <c r="B7" s="91">
        <v>36</v>
      </c>
      <c r="C7" s="134">
        <v>0.0105287241308142</v>
      </c>
      <c r="D7" s="91" t="s">
        <v>1343</v>
      </c>
      <c r="E7" s="91" t="b">
        <v>0</v>
      </c>
      <c r="F7" s="91" t="b">
        <v>0</v>
      </c>
      <c r="G7" s="91" t="b">
        <v>0</v>
      </c>
    </row>
    <row r="8" spans="1:7" ht="15">
      <c r="A8" s="91" t="s">
        <v>1132</v>
      </c>
      <c r="B8" s="91">
        <v>33</v>
      </c>
      <c r="C8" s="134">
        <v>0.011151959225027569</v>
      </c>
      <c r="D8" s="91" t="s">
        <v>1343</v>
      </c>
      <c r="E8" s="91" t="b">
        <v>0</v>
      </c>
      <c r="F8" s="91" t="b">
        <v>0</v>
      </c>
      <c r="G8" s="91" t="b">
        <v>0</v>
      </c>
    </row>
    <row r="9" spans="1:7" ht="15">
      <c r="A9" s="91" t="s">
        <v>1133</v>
      </c>
      <c r="B9" s="91">
        <v>33</v>
      </c>
      <c r="C9" s="134">
        <v>0.011151959225027569</v>
      </c>
      <c r="D9" s="91" t="s">
        <v>1343</v>
      </c>
      <c r="E9" s="91" t="b">
        <v>0</v>
      </c>
      <c r="F9" s="91" t="b">
        <v>0</v>
      </c>
      <c r="G9" s="91" t="b">
        <v>0</v>
      </c>
    </row>
    <row r="10" spans="1:7" ht="15">
      <c r="A10" s="91" t="s">
        <v>1134</v>
      </c>
      <c r="B10" s="91">
        <v>33</v>
      </c>
      <c r="C10" s="134">
        <v>0.011151959225027569</v>
      </c>
      <c r="D10" s="91" t="s">
        <v>1343</v>
      </c>
      <c r="E10" s="91" t="b">
        <v>0</v>
      </c>
      <c r="F10" s="91" t="b">
        <v>0</v>
      </c>
      <c r="G10" s="91" t="b">
        <v>0</v>
      </c>
    </row>
    <row r="11" spans="1:7" ht="15">
      <c r="A11" s="91" t="s">
        <v>1135</v>
      </c>
      <c r="B11" s="91">
        <v>33</v>
      </c>
      <c r="C11" s="134">
        <v>0.011151959225027569</v>
      </c>
      <c r="D11" s="91" t="s">
        <v>1343</v>
      </c>
      <c r="E11" s="91" t="b">
        <v>0</v>
      </c>
      <c r="F11" s="91" t="b">
        <v>0</v>
      </c>
      <c r="G11" s="91" t="b">
        <v>0</v>
      </c>
    </row>
    <row r="12" spans="1:7" ht="15">
      <c r="A12" s="91" t="s">
        <v>1137</v>
      </c>
      <c r="B12" s="91">
        <v>33</v>
      </c>
      <c r="C12" s="134">
        <v>0.011151959225027569</v>
      </c>
      <c r="D12" s="91" t="s">
        <v>1343</v>
      </c>
      <c r="E12" s="91" t="b">
        <v>0</v>
      </c>
      <c r="F12" s="91" t="b">
        <v>0</v>
      </c>
      <c r="G12" s="91" t="b">
        <v>0</v>
      </c>
    </row>
    <row r="13" spans="1:7" ht="15">
      <c r="A13" s="91" t="s">
        <v>1138</v>
      </c>
      <c r="B13" s="91">
        <v>33</v>
      </c>
      <c r="C13" s="134">
        <v>0.011151959225027569</v>
      </c>
      <c r="D13" s="91" t="s">
        <v>1343</v>
      </c>
      <c r="E13" s="91" t="b">
        <v>0</v>
      </c>
      <c r="F13" s="91" t="b">
        <v>0</v>
      </c>
      <c r="G13" s="91" t="b">
        <v>0</v>
      </c>
    </row>
    <row r="14" spans="1:7" ht="15">
      <c r="A14" s="91" t="s">
        <v>1139</v>
      </c>
      <c r="B14" s="91">
        <v>33</v>
      </c>
      <c r="C14" s="134">
        <v>0.011151959225027569</v>
      </c>
      <c r="D14" s="91" t="s">
        <v>1343</v>
      </c>
      <c r="E14" s="91" t="b">
        <v>1</v>
      </c>
      <c r="F14" s="91" t="b">
        <v>0</v>
      </c>
      <c r="G14" s="91" t="b">
        <v>0</v>
      </c>
    </row>
    <row r="15" spans="1:7" ht="15">
      <c r="A15" s="91" t="s">
        <v>1140</v>
      </c>
      <c r="B15" s="91">
        <v>33</v>
      </c>
      <c r="C15" s="134">
        <v>0.011151959225027569</v>
      </c>
      <c r="D15" s="91" t="s">
        <v>1343</v>
      </c>
      <c r="E15" s="91" t="b">
        <v>0</v>
      </c>
      <c r="F15" s="91" t="b">
        <v>0</v>
      </c>
      <c r="G15" s="91" t="b">
        <v>0</v>
      </c>
    </row>
    <row r="16" spans="1:7" ht="15">
      <c r="A16" s="91" t="s">
        <v>1141</v>
      </c>
      <c r="B16" s="91">
        <v>33</v>
      </c>
      <c r="C16" s="134">
        <v>0.011151959225027569</v>
      </c>
      <c r="D16" s="91" t="s">
        <v>1343</v>
      </c>
      <c r="E16" s="91" t="b">
        <v>0</v>
      </c>
      <c r="F16" s="91" t="b">
        <v>0</v>
      </c>
      <c r="G16" s="91" t="b">
        <v>0</v>
      </c>
    </row>
    <row r="17" spans="1:7" ht="15">
      <c r="A17" s="91" t="s">
        <v>1325</v>
      </c>
      <c r="B17" s="91">
        <v>33</v>
      </c>
      <c r="C17" s="134">
        <v>0.011151959225027569</v>
      </c>
      <c r="D17" s="91" t="s">
        <v>1343</v>
      </c>
      <c r="E17" s="91" t="b">
        <v>0</v>
      </c>
      <c r="F17" s="91" t="b">
        <v>0</v>
      </c>
      <c r="G17" s="91" t="b">
        <v>0</v>
      </c>
    </row>
    <row r="18" spans="1:7" ht="15">
      <c r="A18" s="91" t="s">
        <v>1326</v>
      </c>
      <c r="B18" s="91">
        <v>33</v>
      </c>
      <c r="C18" s="134">
        <v>0.011151959225027569</v>
      </c>
      <c r="D18" s="91" t="s">
        <v>1343</v>
      </c>
      <c r="E18" s="91" t="b">
        <v>0</v>
      </c>
      <c r="F18" s="91" t="b">
        <v>0</v>
      </c>
      <c r="G18" s="91" t="b">
        <v>0</v>
      </c>
    </row>
    <row r="19" spans="1:7" ht="15">
      <c r="A19" s="91" t="s">
        <v>263</v>
      </c>
      <c r="B19" s="91">
        <v>32</v>
      </c>
      <c r="C19" s="134">
        <v>0.01132863811826429</v>
      </c>
      <c r="D19" s="91" t="s">
        <v>1343</v>
      </c>
      <c r="E19" s="91" t="b">
        <v>0</v>
      </c>
      <c r="F19" s="91" t="b">
        <v>0</v>
      </c>
      <c r="G19" s="91" t="b">
        <v>0</v>
      </c>
    </row>
    <row r="20" spans="1:7" ht="15">
      <c r="A20" s="91" t="s">
        <v>1143</v>
      </c>
      <c r="B20" s="91">
        <v>24</v>
      </c>
      <c r="C20" s="134">
        <v>0.012104817552114823</v>
      </c>
      <c r="D20" s="91" t="s">
        <v>1343</v>
      </c>
      <c r="E20" s="91" t="b">
        <v>0</v>
      </c>
      <c r="F20" s="91" t="b">
        <v>0</v>
      </c>
      <c r="G20" s="91" t="b">
        <v>0</v>
      </c>
    </row>
    <row r="21" spans="1:7" ht="15">
      <c r="A21" s="91" t="s">
        <v>1147</v>
      </c>
      <c r="B21" s="91">
        <v>10</v>
      </c>
      <c r="C21" s="134">
        <v>0.009619019849020237</v>
      </c>
      <c r="D21" s="91" t="s">
        <v>1343</v>
      </c>
      <c r="E21" s="91" t="b">
        <v>0</v>
      </c>
      <c r="F21" s="91" t="b">
        <v>0</v>
      </c>
      <c r="G21" s="91" t="b">
        <v>0</v>
      </c>
    </row>
    <row r="22" spans="1:7" ht="15">
      <c r="A22" s="91" t="s">
        <v>1159</v>
      </c>
      <c r="B22" s="91">
        <v>8</v>
      </c>
      <c r="C22" s="134">
        <v>0.00862816425955849</v>
      </c>
      <c r="D22" s="91" t="s">
        <v>1343</v>
      </c>
      <c r="E22" s="91" t="b">
        <v>0</v>
      </c>
      <c r="F22" s="91" t="b">
        <v>0</v>
      </c>
      <c r="G22" s="91" t="b">
        <v>0</v>
      </c>
    </row>
    <row r="23" spans="1:7" ht="15">
      <c r="A23" s="91" t="s">
        <v>1154</v>
      </c>
      <c r="B23" s="91">
        <v>8</v>
      </c>
      <c r="C23" s="134">
        <v>0.00862816425955849</v>
      </c>
      <c r="D23" s="91" t="s">
        <v>1343</v>
      </c>
      <c r="E23" s="91" t="b">
        <v>0</v>
      </c>
      <c r="F23" s="91" t="b">
        <v>0</v>
      </c>
      <c r="G23" s="91" t="b">
        <v>0</v>
      </c>
    </row>
    <row r="24" spans="1:7" ht="15">
      <c r="A24" s="91" t="s">
        <v>1155</v>
      </c>
      <c r="B24" s="91">
        <v>8</v>
      </c>
      <c r="C24" s="134">
        <v>0.00862816425955849</v>
      </c>
      <c r="D24" s="91" t="s">
        <v>1343</v>
      </c>
      <c r="E24" s="91" t="b">
        <v>0</v>
      </c>
      <c r="F24" s="91" t="b">
        <v>0</v>
      </c>
      <c r="G24" s="91" t="b">
        <v>0</v>
      </c>
    </row>
    <row r="25" spans="1:7" ht="15">
      <c r="A25" s="91" t="s">
        <v>1160</v>
      </c>
      <c r="B25" s="91">
        <v>8</v>
      </c>
      <c r="C25" s="134">
        <v>0.00862816425955849</v>
      </c>
      <c r="D25" s="91" t="s">
        <v>1343</v>
      </c>
      <c r="E25" s="91" t="b">
        <v>0</v>
      </c>
      <c r="F25" s="91" t="b">
        <v>0</v>
      </c>
      <c r="G25" s="91" t="b">
        <v>0</v>
      </c>
    </row>
    <row r="26" spans="1:7" ht="15">
      <c r="A26" s="91" t="s">
        <v>1156</v>
      </c>
      <c r="B26" s="91">
        <v>8</v>
      </c>
      <c r="C26" s="134">
        <v>0.00862816425955849</v>
      </c>
      <c r="D26" s="91" t="s">
        <v>1343</v>
      </c>
      <c r="E26" s="91" t="b">
        <v>0</v>
      </c>
      <c r="F26" s="91" t="b">
        <v>0</v>
      </c>
      <c r="G26" s="91" t="b">
        <v>0</v>
      </c>
    </row>
    <row r="27" spans="1:7" ht="15">
      <c r="A27" s="91" t="s">
        <v>1157</v>
      </c>
      <c r="B27" s="91">
        <v>7</v>
      </c>
      <c r="C27" s="134">
        <v>0.008038143882160377</v>
      </c>
      <c r="D27" s="91" t="s">
        <v>1343</v>
      </c>
      <c r="E27" s="91" t="b">
        <v>0</v>
      </c>
      <c r="F27" s="91" t="b">
        <v>1</v>
      </c>
      <c r="G27" s="91" t="b">
        <v>0</v>
      </c>
    </row>
    <row r="28" spans="1:7" ht="15">
      <c r="A28" s="91" t="s">
        <v>1158</v>
      </c>
      <c r="B28" s="91">
        <v>7</v>
      </c>
      <c r="C28" s="134">
        <v>0.008038143882160377</v>
      </c>
      <c r="D28" s="91" t="s">
        <v>1343</v>
      </c>
      <c r="E28" s="91" t="b">
        <v>0</v>
      </c>
      <c r="F28" s="91" t="b">
        <v>0</v>
      </c>
      <c r="G28" s="91" t="b">
        <v>0</v>
      </c>
    </row>
    <row r="29" spans="1:7" ht="15">
      <c r="A29" s="91" t="s">
        <v>1161</v>
      </c>
      <c r="B29" s="91">
        <v>7</v>
      </c>
      <c r="C29" s="134">
        <v>0.008038143882160377</v>
      </c>
      <c r="D29" s="91" t="s">
        <v>1343</v>
      </c>
      <c r="E29" s="91" t="b">
        <v>0</v>
      </c>
      <c r="F29" s="91" t="b">
        <v>0</v>
      </c>
      <c r="G29" s="91" t="b">
        <v>0</v>
      </c>
    </row>
    <row r="30" spans="1:7" ht="15">
      <c r="A30" s="91" t="s">
        <v>1162</v>
      </c>
      <c r="B30" s="91">
        <v>7</v>
      </c>
      <c r="C30" s="134">
        <v>0.008038143882160377</v>
      </c>
      <c r="D30" s="91" t="s">
        <v>1343</v>
      </c>
      <c r="E30" s="91" t="b">
        <v>0</v>
      </c>
      <c r="F30" s="91" t="b">
        <v>0</v>
      </c>
      <c r="G30" s="91" t="b">
        <v>0</v>
      </c>
    </row>
    <row r="31" spans="1:7" ht="15">
      <c r="A31" s="91" t="s">
        <v>1327</v>
      </c>
      <c r="B31" s="91">
        <v>7</v>
      </c>
      <c r="C31" s="134">
        <v>0.008038143882160377</v>
      </c>
      <c r="D31" s="91" t="s">
        <v>1343</v>
      </c>
      <c r="E31" s="91" t="b">
        <v>0</v>
      </c>
      <c r="F31" s="91" t="b">
        <v>0</v>
      </c>
      <c r="G31" s="91" t="b">
        <v>0</v>
      </c>
    </row>
    <row r="32" spans="1:7" ht="15">
      <c r="A32" s="91" t="s">
        <v>1328</v>
      </c>
      <c r="B32" s="91">
        <v>7</v>
      </c>
      <c r="C32" s="134">
        <v>0.008038143882160377</v>
      </c>
      <c r="D32" s="91" t="s">
        <v>1343</v>
      </c>
      <c r="E32" s="91" t="b">
        <v>0</v>
      </c>
      <c r="F32" s="91" t="b">
        <v>0</v>
      </c>
      <c r="G32" s="91" t="b">
        <v>0</v>
      </c>
    </row>
    <row r="33" spans="1:7" ht="15">
      <c r="A33" s="91" t="s">
        <v>271</v>
      </c>
      <c r="B33" s="91">
        <v>6</v>
      </c>
      <c r="C33" s="134">
        <v>0.007373207935523019</v>
      </c>
      <c r="D33" s="91" t="s">
        <v>1343</v>
      </c>
      <c r="E33" s="91" t="b">
        <v>0</v>
      </c>
      <c r="F33" s="91" t="b">
        <v>0</v>
      </c>
      <c r="G33" s="91" t="b">
        <v>0</v>
      </c>
    </row>
    <row r="34" spans="1:7" ht="15">
      <c r="A34" s="91" t="s">
        <v>1145</v>
      </c>
      <c r="B34" s="91">
        <v>4</v>
      </c>
      <c r="C34" s="134">
        <v>0.006364473139513451</v>
      </c>
      <c r="D34" s="91" t="s">
        <v>1343</v>
      </c>
      <c r="E34" s="91" t="b">
        <v>0</v>
      </c>
      <c r="F34" s="91" t="b">
        <v>0</v>
      </c>
      <c r="G34" s="91" t="b">
        <v>0</v>
      </c>
    </row>
    <row r="35" spans="1:7" ht="15">
      <c r="A35" s="91" t="s">
        <v>1144</v>
      </c>
      <c r="B35" s="91">
        <v>4</v>
      </c>
      <c r="C35" s="134">
        <v>0.00576308331227735</v>
      </c>
      <c r="D35" s="91" t="s">
        <v>1343</v>
      </c>
      <c r="E35" s="91" t="b">
        <v>0</v>
      </c>
      <c r="F35" s="91" t="b">
        <v>0</v>
      </c>
      <c r="G35" s="91" t="b">
        <v>0</v>
      </c>
    </row>
    <row r="36" spans="1:7" ht="15">
      <c r="A36" s="91" t="s">
        <v>1102</v>
      </c>
      <c r="B36" s="91">
        <v>3</v>
      </c>
      <c r="C36" s="134">
        <v>0.004773354854635088</v>
      </c>
      <c r="D36" s="91" t="s">
        <v>1343</v>
      </c>
      <c r="E36" s="91" t="b">
        <v>0</v>
      </c>
      <c r="F36" s="91" t="b">
        <v>0</v>
      </c>
      <c r="G36" s="91" t="b">
        <v>0</v>
      </c>
    </row>
    <row r="37" spans="1:7" ht="15">
      <c r="A37" s="91" t="s">
        <v>1146</v>
      </c>
      <c r="B37" s="91">
        <v>3</v>
      </c>
      <c r="C37" s="134">
        <v>0.004773354854635088</v>
      </c>
      <c r="D37" s="91" t="s">
        <v>1343</v>
      </c>
      <c r="E37" s="91" t="b">
        <v>0</v>
      </c>
      <c r="F37" s="91" t="b">
        <v>0</v>
      </c>
      <c r="G37" s="91" t="b">
        <v>0</v>
      </c>
    </row>
    <row r="38" spans="1:7" ht="15">
      <c r="A38" s="91" t="s">
        <v>1151</v>
      </c>
      <c r="B38" s="91">
        <v>2</v>
      </c>
      <c r="C38" s="134">
        <v>0.003606042247387727</v>
      </c>
      <c r="D38" s="91" t="s">
        <v>1343</v>
      </c>
      <c r="E38" s="91" t="b">
        <v>1</v>
      </c>
      <c r="F38" s="91" t="b">
        <v>0</v>
      </c>
      <c r="G38" s="91" t="b">
        <v>0</v>
      </c>
    </row>
    <row r="39" spans="1:7" ht="15">
      <c r="A39" s="91" t="s">
        <v>1329</v>
      </c>
      <c r="B39" s="91">
        <v>2</v>
      </c>
      <c r="C39" s="134">
        <v>0.003606042247387727</v>
      </c>
      <c r="D39" s="91" t="s">
        <v>1343</v>
      </c>
      <c r="E39" s="91" t="b">
        <v>0</v>
      </c>
      <c r="F39" s="91" t="b">
        <v>0</v>
      </c>
      <c r="G39" s="91" t="b">
        <v>0</v>
      </c>
    </row>
    <row r="40" spans="1:7" ht="15">
      <c r="A40" s="91" t="s">
        <v>1330</v>
      </c>
      <c r="B40" s="91">
        <v>2</v>
      </c>
      <c r="C40" s="134">
        <v>0.003606042247387727</v>
      </c>
      <c r="D40" s="91" t="s">
        <v>1343</v>
      </c>
      <c r="E40" s="91" t="b">
        <v>0</v>
      </c>
      <c r="F40" s="91" t="b">
        <v>0</v>
      </c>
      <c r="G40" s="91" t="b">
        <v>0</v>
      </c>
    </row>
    <row r="41" spans="1:7" ht="15">
      <c r="A41" s="91" t="s">
        <v>1331</v>
      </c>
      <c r="B41" s="91">
        <v>2</v>
      </c>
      <c r="C41" s="134">
        <v>0.003606042247387727</v>
      </c>
      <c r="D41" s="91" t="s">
        <v>1343</v>
      </c>
      <c r="E41" s="91" t="b">
        <v>0</v>
      </c>
      <c r="F41" s="91" t="b">
        <v>0</v>
      </c>
      <c r="G41" s="91" t="b">
        <v>0</v>
      </c>
    </row>
    <row r="42" spans="1:7" ht="15">
      <c r="A42" s="91" t="s">
        <v>1332</v>
      </c>
      <c r="B42" s="91">
        <v>2</v>
      </c>
      <c r="C42" s="134">
        <v>0.003606042247387727</v>
      </c>
      <c r="D42" s="91" t="s">
        <v>1343</v>
      </c>
      <c r="E42" s="91" t="b">
        <v>0</v>
      </c>
      <c r="F42" s="91" t="b">
        <v>0</v>
      </c>
      <c r="G42" s="91" t="b">
        <v>0</v>
      </c>
    </row>
    <row r="43" spans="1:7" ht="15">
      <c r="A43" s="91" t="s">
        <v>1333</v>
      </c>
      <c r="B43" s="91">
        <v>2</v>
      </c>
      <c r="C43" s="134">
        <v>0.003606042247387727</v>
      </c>
      <c r="D43" s="91" t="s">
        <v>1343</v>
      </c>
      <c r="E43" s="91" t="b">
        <v>0</v>
      </c>
      <c r="F43" s="91" t="b">
        <v>0</v>
      </c>
      <c r="G43" s="91" t="b">
        <v>0</v>
      </c>
    </row>
    <row r="44" spans="1:7" ht="15">
      <c r="A44" s="91" t="s">
        <v>1149</v>
      </c>
      <c r="B44" s="91">
        <v>2</v>
      </c>
      <c r="C44" s="134">
        <v>0.003606042247387727</v>
      </c>
      <c r="D44" s="91" t="s">
        <v>1343</v>
      </c>
      <c r="E44" s="91" t="b">
        <v>0</v>
      </c>
      <c r="F44" s="91" t="b">
        <v>0</v>
      </c>
      <c r="G44" s="91" t="b">
        <v>0</v>
      </c>
    </row>
    <row r="45" spans="1:7" ht="15">
      <c r="A45" s="91" t="s">
        <v>275</v>
      </c>
      <c r="B45" s="91">
        <v>2</v>
      </c>
      <c r="C45" s="134">
        <v>0.003606042247387727</v>
      </c>
      <c r="D45" s="91" t="s">
        <v>1343</v>
      </c>
      <c r="E45" s="91" t="b">
        <v>0</v>
      </c>
      <c r="F45" s="91" t="b">
        <v>0</v>
      </c>
      <c r="G45" s="91" t="b">
        <v>0</v>
      </c>
    </row>
    <row r="46" spans="1:7" ht="15">
      <c r="A46" s="91" t="s">
        <v>1164</v>
      </c>
      <c r="B46" s="91">
        <v>2</v>
      </c>
      <c r="C46" s="134">
        <v>0.003606042247387727</v>
      </c>
      <c r="D46" s="91" t="s">
        <v>1343</v>
      </c>
      <c r="E46" s="91" t="b">
        <v>0</v>
      </c>
      <c r="F46" s="91" t="b">
        <v>0</v>
      </c>
      <c r="G46" s="91" t="b">
        <v>0</v>
      </c>
    </row>
    <row r="47" spans="1:7" ht="15">
      <c r="A47" s="91" t="s">
        <v>1165</v>
      </c>
      <c r="B47" s="91">
        <v>2</v>
      </c>
      <c r="C47" s="134">
        <v>0.003606042247387727</v>
      </c>
      <c r="D47" s="91" t="s">
        <v>1343</v>
      </c>
      <c r="E47" s="91" t="b">
        <v>0</v>
      </c>
      <c r="F47" s="91" t="b">
        <v>0</v>
      </c>
      <c r="G47" s="91" t="b">
        <v>0</v>
      </c>
    </row>
    <row r="48" spans="1:7" ht="15">
      <c r="A48" s="91" t="s">
        <v>1166</v>
      </c>
      <c r="B48" s="91">
        <v>2</v>
      </c>
      <c r="C48" s="134">
        <v>0.003606042247387727</v>
      </c>
      <c r="D48" s="91" t="s">
        <v>1343</v>
      </c>
      <c r="E48" s="91" t="b">
        <v>0</v>
      </c>
      <c r="F48" s="91" t="b">
        <v>0</v>
      </c>
      <c r="G48" s="91" t="b">
        <v>0</v>
      </c>
    </row>
    <row r="49" spans="1:7" ht="15">
      <c r="A49" s="91" t="s">
        <v>1167</v>
      </c>
      <c r="B49" s="91">
        <v>2</v>
      </c>
      <c r="C49" s="134">
        <v>0.003606042247387727</v>
      </c>
      <c r="D49" s="91" t="s">
        <v>1343</v>
      </c>
      <c r="E49" s="91" t="b">
        <v>0</v>
      </c>
      <c r="F49" s="91" t="b">
        <v>1</v>
      </c>
      <c r="G49" s="91" t="b">
        <v>0</v>
      </c>
    </row>
    <row r="50" spans="1:7" ht="15">
      <c r="A50" s="91" t="s">
        <v>1168</v>
      </c>
      <c r="B50" s="91">
        <v>2</v>
      </c>
      <c r="C50" s="134">
        <v>0.003606042247387727</v>
      </c>
      <c r="D50" s="91" t="s">
        <v>1343</v>
      </c>
      <c r="E50" s="91" t="b">
        <v>0</v>
      </c>
      <c r="F50" s="91" t="b">
        <v>0</v>
      </c>
      <c r="G50" s="91" t="b">
        <v>0</v>
      </c>
    </row>
    <row r="51" spans="1:7" ht="15">
      <c r="A51" s="91" t="s">
        <v>1169</v>
      </c>
      <c r="B51" s="91">
        <v>2</v>
      </c>
      <c r="C51" s="134">
        <v>0.003606042247387727</v>
      </c>
      <c r="D51" s="91" t="s">
        <v>1343</v>
      </c>
      <c r="E51" s="91" t="b">
        <v>0</v>
      </c>
      <c r="F51" s="91" t="b">
        <v>1</v>
      </c>
      <c r="G51" s="91" t="b">
        <v>0</v>
      </c>
    </row>
    <row r="52" spans="1:7" ht="15">
      <c r="A52" s="91" t="s">
        <v>1334</v>
      </c>
      <c r="B52" s="91">
        <v>2</v>
      </c>
      <c r="C52" s="134">
        <v>0.003606042247387727</v>
      </c>
      <c r="D52" s="91" t="s">
        <v>1343</v>
      </c>
      <c r="E52" s="91" t="b">
        <v>0</v>
      </c>
      <c r="F52" s="91" t="b">
        <v>0</v>
      </c>
      <c r="G52" s="91" t="b">
        <v>0</v>
      </c>
    </row>
    <row r="53" spans="1:7" ht="15">
      <c r="A53" s="91" t="s">
        <v>1101</v>
      </c>
      <c r="B53" s="91">
        <v>2</v>
      </c>
      <c r="C53" s="134">
        <v>0.003606042247387727</v>
      </c>
      <c r="D53" s="91" t="s">
        <v>1343</v>
      </c>
      <c r="E53" s="91" t="b">
        <v>0</v>
      </c>
      <c r="F53" s="91" t="b">
        <v>0</v>
      </c>
      <c r="G53" s="91" t="b">
        <v>0</v>
      </c>
    </row>
    <row r="54" spans="1:7" ht="15">
      <c r="A54" s="91" t="s">
        <v>1335</v>
      </c>
      <c r="B54" s="91">
        <v>2</v>
      </c>
      <c r="C54" s="134">
        <v>0.003606042247387727</v>
      </c>
      <c r="D54" s="91" t="s">
        <v>1343</v>
      </c>
      <c r="E54" s="91" t="b">
        <v>0</v>
      </c>
      <c r="F54" s="91" t="b">
        <v>0</v>
      </c>
      <c r="G54" s="91" t="b">
        <v>0</v>
      </c>
    </row>
    <row r="55" spans="1:7" ht="15">
      <c r="A55" s="91" t="s">
        <v>1150</v>
      </c>
      <c r="B55" s="91">
        <v>2</v>
      </c>
      <c r="C55" s="134">
        <v>0.003606042247387727</v>
      </c>
      <c r="D55" s="91" t="s">
        <v>1343</v>
      </c>
      <c r="E55" s="91" t="b">
        <v>0</v>
      </c>
      <c r="F55" s="91" t="b">
        <v>0</v>
      </c>
      <c r="G55" s="91" t="b">
        <v>0</v>
      </c>
    </row>
    <row r="56" spans="1:7" ht="15">
      <c r="A56" s="91" t="s">
        <v>1152</v>
      </c>
      <c r="B56" s="91">
        <v>2</v>
      </c>
      <c r="C56" s="134">
        <v>0.003606042247387727</v>
      </c>
      <c r="D56" s="91" t="s">
        <v>1343</v>
      </c>
      <c r="E56" s="91" t="b">
        <v>0</v>
      </c>
      <c r="F56" s="91" t="b">
        <v>0</v>
      </c>
      <c r="G56" s="91" t="b">
        <v>0</v>
      </c>
    </row>
    <row r="57" spans="1:7" ht="15">
      <c r="A57" s="91" t="s">
        <v>1173</v>
      </c>
      <c r="B57" s="91">
        <v>2</v>
      </c>
      <c r="C57" s="134">
        <v>0.0043305428386367795</v>
      </c>
      <c r="D57" s="91" t="s">
        <v>1343</v>
      </c>
      <c r="E57" s="91" t="b">
        <v>0</v>
      </c>
      <c r="F57" s="91" t="b">
        <v>0</v>
      </c>
      <c r="G57" s="91" t="b">
        <v>0</v>
      </c>
    </row>
    <row r="58" spans="1:7" ht="15">
      <c r="A58" s="91" t="s">
        <v>1148</v>
      </c>
      <c r="B58" s="91">
        <v>2</v>
      </c>
      <c r="C58" s="134">
        <v>0.003606042247387727</v>
      </c>
      <c r="D58" s="91" t="s">
        <v>1343</v>
      </c>
      <c r="E58" s="91" t="b">
        <v>0</v>
      </c>
      <c r="F58" s="91" t="b">
        <v>0</v>
      </c>
      <c r="G58" s="91" t="b">
        <v>0</v>
      </c>
    </row>
    <row r="59" spans="1:7" ht="15">
      <c r="A59" s="91" t="s">
        <v>1336</v>
      </c>
      <c r="B59" s="91">
        <v>2</v>
      </c>
      <c r="C59" s="134">
        <v>0.003606042247387727</v>
      </c>
      <c r="D59" s="91" t="s">
        <v>1343</v>
      </c>
      <c r="E59" s="91" t="b">
        <v>0</v>
      </c>
      <c r="F59" s="91" t="b">
        <v>0</v>
      </c>
      <c r="G59" s="91" t="b">
        <v>0</v>
      </c>
    </row>
    <row r="60" spans="1:7" ht="15">
      <c r="A60" s="91" t="s">
        <v>1337</v>
      </c>
      <c r="B60" s="91">
        <v>2</v>
      </c>
      <c r="C60" s="134">
        <v>0.0043305428386367795</v>
      </c>
      <c r="D60" s="91" t="s">
        <v>1343</v>
      </c>
      <c r="E60" s="91" t="b">
        <v>0</v>
      </c>
      <c r="F60" s="91" t="b">
        <v>0</v>
      </c>
      <c r="G60" s="91" t="b">
        <v>0</v>
      </c>
    </row>
    <row r="61" spans="1:7" ht="15">
      <c r="A61" s="91" t="s">
        <v>1338</v>
      </c>
      <c r="B61" s="91">
        <v>2</v>
      </c>
      <c r="C61" s="134">
        <v>0.003606042247387727</v>
      </c>
      <c r="D61" s="91" t="s">
        <v>1343</v>
      </c>
      <c r="E61" s="91" t="b">
        <v>0</v>
      </c>
      <c r="F61" s="91" t="b">
        <v>0</v>
      </c>
      <c r="G61" s="91" t="b">
        <v>0</v>
      </c>
    </row>
    <row r="62" spans="1:7" ht="15">
      <c r="A62" s="91" t="s">
        <v>1339</v>
      </c>
      <c r="B62" s="91">
        <v>2</v>
      </c>
      <c r="C62" s="134">
        <v>0.003606042247387727</v>
      </c>
      <c r="D62" s="91" t="s">
        <v>1343</v>
      </c>
      <c r="E62" s="91" t="b">
        <v>0</v>
      </c>
      <c r="F62" s="91" t="b">
        <v>0</v>
      </c>
      <c r="G62" s="91" t="b">
        <v>0</v>
      </c>
    </row>
    <row r="63" spans="1:7" ht="15">
      <c r="A63" s="91" t="s">
        <v>1340</v>
      </c>
      <c r="B63" s="91">
        <v>2</v>
      </c>
      <c r="C63" s="134">
        <v>0.0043305428386367795</v>
      </c>
      <c r="D63" s="91" t="s">
        <v>1343</v>
      </c>
      <c r="E63" s="91" t="b">
        <v>0</v>
      </c>
      <c r="F63" s="91" t="b">
        <v>0</v>
      </c>
      <c r="G63" s="91" t="b">
        <v>0</v>
      </c>
    </row>
    <row r="64" spans="1:7" ht="15">
      <c r="A64" s="91" t="s">
        <v>1131</v>
      </c>
      <c r="B64" s="91">
        <v>33</v>
      </c>
      <c r="C64" s="134">
        <v>0</v>
      </c>
      <c r="D64" s="91" t="s">
        <v>1042</v>
      </c>
      <c r="E64" s="91" t="b">
        <v>0</v>
      </c>
      <c r="F64" s="91" t="b">
        <v>0</v>
      </c>
      <c r="G64" s="91" t="b">
        <v>0</v>
      </c>
    </row>
    <row r="65" spans="1:7" ht="15">
      <c r="A65" s="91" t="s">
        <v>1132</v>
      </c>
      <c r="B65" s="91">
        <v>33</v>
      </c>
      <c r="C65" s="134">
        <v>0</v>
      </c>
      <c r="D65" s="91" t="s">
        <v>1042</v>
      </c>
      <c r="E65" s="91" t="b">
        <v>0</v>
      </c>
      <c r="F65" s="91" t="b">
        <v>0</v>
      </c>
      <c r="G65" s="91" t="b">
        <v>0</v>
      </c>
    </row>
    <row r="66" spans="1:7" ht="15">
      <c r="A66" s="91" t="s">
        <v>1133</v>
      </c>
      <c r="B66" s="91">
        <v>33</v>
      </c>
      <c r="C66" s="134">
        <v>0</v>
      </c>
      <c r="D66" s="91" t="s">
        <v>1042</v>
      </c>
      <c r="E66" s="91" t="b">
        <v>0</v>
      </c>
      <c r="F66" s="91" t="b">
        <v>0</v>
      </c>
      <c r="G66" s="91" t="b">
        <v>0</v>
      </c>
    </row>
    <row r="67" spans="1:7" ht="15">
      <c r="A67" s="91" t="s">
        <v>1134</v>
      </c>
      <c r="B67" s="91">
        <v>33</v>
      </c>
      <c r="C67" s="134">
        <v>0</v>
      </c>
      <c r="D67" s="91" t="s">
        <v>1042</v>
      </c>
      <c r="E67" s="91" t="b">
        <v>0</v>
      </c>
      <c r="F67" s="91" t="b">
        <v>0</v>
      </c>
      <c r="G67" s="91" t="b">
        <v>0</v>
      </c>
    </row>
    <row r="68" spans="1:7" ht="15">
      <c r="A68" s="91" t="s">
        <v>1135</v>
      </c>
      <c r="B68" s="91">
        <v>33</v>
      </c>
      <c r="C68" s="134">
        <v>0</v>
      </c>
      <c r="D68" s="91" t="s">
        <v>1042</v>
      </c>
      <c r="E68" s="91" t="b">
        <v>0</v>
      </c>
      <c r="F68" s="91" t="b">
        <v>0</v>
      </c>
      <c r="G68" s="91" t="b">
        <v>0</v>
      </c>
    </row>
    <row r="69" spans="1:7" ht="15">
      <c r="A69" s="91" t="s">
        <v>1137</v>
      </c>
      <c r="B69" s="91">
        <v>33</v>
      </c>
      <c r="C69" s="134">
        <v>0</v>
      </c>
      <c r="D69" s="91" t="s">
        <v>1042</v>
      </c>
      <c r="E69" s="91" t="b">
        <v>0</v>
      </c>
      <c r="F69" s="91" t="b">
        <v>0</v>
      </c>
      <c r="G69" s="91" t="b">
        <v>0</v>
      </c>
    </row>
    <row r="70" spans="1:7" ht="15">
      <c r="A70" s="91" t="s">
        <v>1138</v>
      </c>
      <c r="B70" s="91">
        <v>33</v>
      </c>
      <c r="C70" s="134">
        <v>0</v>
      </c>
      <c r="D70" s="91" t="s">
        <v>1042</v>
      </c>
      <c r="E70" s="91" t="b">
        <v>0</v>
      </c>
      <c r="F70" s="91" t="b">
        <v>0</v>
      </c>
      <c r="G70" s="91" t="b">
        <v>0</v>
      </c>
    </row>
    <row r="71" spans="1:7" ht="15">
      <c r="A71" s="91" t="s">
        <v>1139</v>
      </c>
      <c r="B71" s="91">
        <v>33</v>
      </c>
      <c r="C71" s="134">
        <v>0</v>
      </c>
      <c r="D71" s="91" t="s">
        <v>1042</v>
      </c>
      <c r="E71" s="91" t="b">
        <v>1</v>
      </c>
      <c r="F71" s="91" t="b">
        <v>0</v>
      </c>
      <c r="G71" s="91" t="b">
        <v>0</v>
      </c>
    </row>
    <row r="72" spans="1:7" ht="15">
      <c r="A72" s="91" t="s">
        <v>1140</v>
      </c>
      <c r="B72" s="91">
        <v>33</v>
      </c>
      <c r="C72" s="134">
        <v>0</v>
      </c>
      <c r="D72" s="91" t="s">
        <v>1042</v>
      </c>
      <c r="E72" s="91" t="b">
        <v>0</v>
      </c>
      <c r="F72" s="91" t="b">
        <v>0</v>
      </c>
      <c r="G72" s="91" t="b">
        <v>0</v>
      </c>
    </row>
    <row r="73" spans="1:7" ht="15">
      <c r="A73" s="91" t="s">
        <v>1141</v>
      </c>
      <c r="B73" s="91">
        <v>33</v>
      </c>
      <c r="C73" s="134">
        <v>0</v>
      </c>
      <c r="D73" s="91" t="s">
        <v>1042</v>
      </c>
      <c r="E73" s="91" t="b">
        <v>0</v>
      </c>
      <c r="F73" s="91" t="b">
        <v>0</v>
      </c>
      <c r="G73" s="91" t="b">
        <v>0</v>
      </c>
    </row>
    <row r="74" spans="1:7" ht="15">
      <c r="A74" s="91" t="s">
        <v>1325</v>
      </c>
      <c r="B74" s="91">
        <v>33</v>
      </c>
      <c r="C74" s="134">
        <v>0</v>
      </c>
      <c r="D74" s="91" t="s">
        <v>1042</v>
      </c>
      <c r="E74" s="91" t="b">
        <v>0</v>
      </c>
      <c r="F74" s="91" t="b">
        <v>0</v>
      </c>
      <c r="G74" s="91" t="b">
        <v>0</v>
      </c>
    </row>
    <row r="75" spans="1:7" ht="15">
      <c r="A75" s="91" t="s">
        <v>1326</v>
      </c>
      <c r="B75" s="91">
        <v>33</v>
      </c>
      <c r="C75" s="134">
        <v>0</v>
      </c>
      <c r="D75" s="91" t="s">
        <v>1042</v>
      </c>
      <c r="E75" s="91" t="b">
        <v>0</v>
      </c>
      <c r="F75" s="91" t="b">
        <v>0</v>
      </c>
      <c r="G75" s="91" t="b">
        <v>0</v>
      </c>
    </row>
    <row r="76" spans="1:7" ht="15">
      <c r="A76" s="91" t="s">
        <v>263</v>
      </c>
      <c r="B76" s="91">
        <v>32</v>
      </c>
      <c r="C76" s="134">
        <v>0.0009697205665655512</v>
      </c>
      <c r="D76" s="91" t="s">
        <v>1042</v>
      </c>
      <c r="E76" s="91" t="b">
        <v>0</v>
      </c>
      <c r="F76" s="91" t="b">
        <v>0</v>
      </c>
      <c r="G76" s="91" t="b">
        <v>0</v>
      </c>
    </row>
    <row r="77" spans="1:7" ht="15">
      <c r="A77" s="91" t="s">
        <v>1143</v>
      </c>
      <c r="B77" s="91">
        <v>14</v>
      </c>
      <c r="C77" s="134">
        <v>0</v>
      </c>
      <c r="D77" s="91" t="s">
        <v>1043</v>
      </c>
      <c r="E77" s="91" t="b">
        <v>0</v>
      </c>
      <c r="F77" s="91" t="b">
        <v>0</v>
      </c>
      <c r="G77" s="91" t="b">
        <v>0</v>
      </c>
    </row>
    <row r="78" spans="1:7" ht="15">
      <c r="A78" s="91" t="s">
        <v>1144</v>
      </c>
      <c r="B78" s="91">
        <v>3</v>
      </c>
      <c r="C78" s="134">
        <v>0.010345465684926426</v>
      </c>
      <c r="D78" s="91" t="s">
        <v>1043</v>
      </c>
      <c r="E78" s="91" t="b">
        <v>0</v>
      </c>
      <c r="F78" s="91" t="b">
        <v>0</v>
      </c>
      <c r="G78" s="91" t="b">
        <v>0</v>
      </c>
    </row>
    <row r="79" spans="1:7" ht="15">
      <c r="A79" s="91" t="s">
        <v>1145</v>
      </c>
      <c r="B79" s="91">
        <v>3</v>
      </c>
      <c r="C79" s="134">
        <v>0.013068526391973045</v>
      </c>
      <c r="D79" s="91" t="s">
        <v>1043</v>
      </c>
      <c r="E79" s="91" t="b">
        <v>0</v>
      </c>
      <c r="F79" s="91" t="b">
        <v>0</v>
      </c>
      <c r="G79" s="91" t="b">
        <v>0</v>
      </c>
    </row>
    <row r="80" spans="1:7" ht="15">
      <c r="A80" s="91" t="s">
        <v>1146</v>
      </c>
      <c r="B80" s="91">
        <v>3</v>
      </c>
      <c r="C80" s="134">
        <v>0.010345465684926426</v>
      </c>
      <c r="D80" s="91" t="s">
        <v>1043</v>
      </c>
      <c r="E80" s="91" t="b">
        <v>0</v>
      </c>
      <c r="F80" s="91" t="b">
        <v>0</v>
      </c>
      <c r="G80" s="91" t="b">
        <v>0</v>
      </c>
    </row>
    <row r="81" spans="1:7" ht="15">
      <c r="A81" s="91" t="s">
        <v>1147</v>
      </c>
      <c r="B81" s="91">
        <v>2</v>
      </c>
      <c r="C81" s="134">
        <v>0.008712350927982029</v>
      </c>
      <c r="D81" s="91" t="s">
        <v>1043</v>
      </c>
      <c r="E81" s="91" t="b">
        <v>0</v>
      </c>
      <c r="F81" s="91" t="b">
        <v>0</v>
      </c>
      <c r="G81" s="91" t="b">
        <v>0</v>
      </c>
    </row>
    <row r="82" spans="1:7" ht="15">
      <c r="A82" s="91" t="s">
        <v>1148</v>
      </c>
      <c r="B82" s="91">
        <v>2</v>
      </c>
      <c r="C82" s="134">
        <v>0.008712350927982029</v>
      </c>
      <c r="D82" s="91" t="s">
        <v>1043</v>
      </c>
      <c r="E82" s="91" t="b">
        <v>0</v>
      </c>
      <c r="F82" s="91" t="b">
        <v>0</v>
      </c>
      <c r="G82" s="91" t="b">
        <v>0</v>
      </c>
    </row>
    <row r="83" spans="1:7" ht="15">
      <c r="A83" s="91" t="s">
        <v>1149</v>
      </c>
      <c r="B83" s="91">
        <v>2</v>
      </c>
      <c r="C83" s="134">
        <v>0.008712350927982029</v>
      </c>
      <c r="D83" s="91" t="s">
        <v>1043</v>
      </c>
      <c r="E83" s="91" t="b">
        <v>0</v>
      </c>
      <c r="F83" s="91" t="b">
        <v>0</v>
      </c>
      <c r="G83" s="91" t="b">
        <v>0</v>
      </c>
    </row>
    <row r="84" spans="1:7" ht="15">
      <c r="A84" s="91" t="s">
        <v>1150</v>
      </c>
      <c r="B84" s="91">
        <v>2</v>
      </c>
      <c r="C84" s="134">
        <v>0.008712350927982029</v>
      </c>
      <c r="D84" s="91" t="s">
        <v>1043</v>
      </c>
      <c r="E84" s="91" t="b">
        <v>0</v>
      </c>
      <c r="F84" s="91" t="b">
        <v>0</v>
      </c>
      <c r="G84" s="91" t="b">
        <v>0</v>
      </c>
    </row>
    <row r="85" spans="1:7" ht="15">
      <c r="A85" s="91" t="s">
        <v>1151</v>
      </c>
      <c r="B85" s="91">
        <v>2</v>
      </c>
      <c r="C85" s="134">
        <v>0.008712350927982029</v>
      </c>
      <c r="D85" s="91" t="s">
        <v>1043</v>
      </c>
      <c r="E85" s="91" t="b">
        <v>1</v>
      </c>
      <c r="F85" s="91" t="b">
        <v>0</v>
      </c>
      <c r="G85" s="91" t="b">
        <v>0</v>
      </c>
    </row>
    <row r="86" spans="1:7" ht="15">
      <c r="A86" s="91" t="s">
        <v>1152</v>
      </c>
      <c r="B86" s="91">
        <v>2</v>
      </c>
      <c r="C86" s="134">
        <v>0.008712350927982029</v>
      </c>
      <c r="D86" s="91" t="s">
        <v>1043</v>
      </c>
      <c r="E86" s="91" t="b">
        <v>0</v>
      </c>
      <c r="F86" s="91" t="b">
        <v>0</v>
      </c>
      <c r="G86" s="91" t="b">
        <v>0</v>
      </c>
    </row>
    <row r="87" spans="1:7" ht="15">
      <c r="A87" s="91" t="s">
        <v>1329</v>
      </c>
      <c r="B87" s="91">
        <v>2</v>
      </c>
      <c r="C87" s="134">
        <v>0.008712350927982029</v>
      </c>
      <c r="D87" s="91" t="s">
        <v>1043</v>
      </c>
      <c r="E87" s="91" t="b">
        <v>0</v>
      </c>
      <c r="F87" s="91" t="b">
        <v>0</v>
      </c>
      <c r="G87" s="91" t="b">
        <v>0</v>
      </c>
    </row>
    <row r="88" spans="1:7" ht="15">
      <c r="A88" s="91" t="s">
        <v>1340</v>
      </c>
      <c r="B88" s="91">
        <v>2</v>
      </c>
      <c r="C88" s="134">
        <v>0.011815752945136473</v>
      </c>
      <c r="D88" s="91" t="s">
        <v>1043</v>
      </c>
      <c r="E88" s="91" t="b">
        <v>0</v>
      </c>
      <c r="F88" s="91" t="b">
        <v>0</v>
      </c>
      <c r="G88" s="91" t="b">
        <v>0</v>
      </c>
    </row>
    <row r="89" spans="1:7" ht="15">
      <c r="A89" s="91" t="s">
        <v>1332</v>
      </c>
      <c r="B89" s="91">
        <v>2</v>
      </c>
      <c r="C89" s="134">
        <v>0.008712350927982029</v>
      </c>
      <c r="D89" s="91" t="s">
        <v>1043</v>
      </c>
      <c r="E89" s="91" t="b">
        <v>0</v>
      </c>
      <c r="F89" s="91" t="b">
        <v>0</v>
      </c>
      <c r="G89" s="91" t="b">
        <v>0</v>
      </c>
    </row>
    <row r="90" spans="1:7" ht="15">
      <c r="A90" s="91" t="s">
        <v>1331</v>
      </c>
      <c r="B90" s="91">
        <v>2</v>
      </c>
      <c r="C90" s="134">
        <v>0.008712350927982029</v>
      </c>
      <c r="D90" s="91" t="s">
        <v>1043</v>
      </c>
      <c r="E90" s="91" t="b">
        <v>0</v>
      </c>
      <c r="F90" s="91" t="b">
        <v>0</v>
      </c>
      <c r="G90" s="91" t="b">
        <v>0</v>
      </c>
    </row>
    <row r="91" spans="1:7" ht="15">
      <c r="A91" s="91" t="s">
        <v>1147</v>
      </c>
      <c r="B91" s="91">
        <v>8</v>
      </c>
      <c r="C91" s="134">
        <v>0.003222206138417719</v>
      </c>
      <c r="D91" s="91" t="s">
        <v>1044</v>
      </c>
      <c r="E91" s="91" t="b">
        <v>0</v>
      </c>
      <c r="F91" s="91" t="b">
        <v>0</v>
      </c>
      <c r="G91" s="91" t="b">
        <v>0</v>
      </c>
    </row>
    <row r="92" spans="1:7" ht="15">
      <c r="A92" s="91" t="s">
        <v>1154</v>
      </c>
      <c r="B92" s="91">
        <v>8</v>
      </c>
      <c r="C92" s="134">
        <v>0.003222206138417719</v>
      </c>
      <c r="D92" s="91" t="s">
        <v>1044</v>
      </c>
      <c r="E92" s="91" t="b">
        <v>0</v>
      </c>
      <c r="F92" s="91" t="b">
        <v>0</v>
      </c>
      <c r="G92" s="91" t="b">
        <v>0</v>
      </c>
    </row>
    <row r="93" spans="1:7" ht="15">
      <c r="A93" s="91" t="s">
        <v>1155</v>
      </c>
      <c r="B93" s="91">
        <v>8</v>
      </c>
      <c r="C93" s="134">
        <v>0.003222206138417719</v>
      </c>
      <c r="D93" s="91" t="s">
        <v>1044</v>
      </c>
      <c r="E93" s="91" t="b">
        <v>0</v>
      </c>
      <c r="F93" s="91" t="b">
        <v>0</v>
      </c>
      <c r="G93" s="91" t="b">
        <v>0</v>
      </c>
    </row>
    <row r="94" spans="1:7" ht="15">
      <c r="A94" s="91" t="s">
        <v>1156</v>
      </c>
      <c r="B94" s="91">
        <v>8</v>
      </c>
      <c r="C94" s="134">
        <v>0.003222206138417719</v>
      </c>
      <c r="D94" s="91" t="s">
        <v>1044</v>
      </c>
      <c r="E94" s="91" t="b">
        <v>0</v>
      </c>
      <c r="F94" s="91" t="b">
        <v>0</v>
      </c>
      <c r="G94" s="91" t="b">
        <v>0</v>
      </c>
    </row>
    <row r="95" spans="1:7" ht="15">
      <c r="A95" s="91" t="s">
        <v>1157</v>
      </c>
      <c r="B95" s="91">
        <v>7</v>
      </c>
      <c r="C95" s="134">
        <v>0.006015836897444697</v>
      </c>
      <c r="D95" s="91" t="s">
        <v>1044</v>
      </c>
      <c r="E95" s="91" t="b">
        <v>0</v>
      </c>
      <c r="F95" s="91" t="b">
        <v>1</v>
      </c>
      <c r="G95" s="91" t="b">
        <v>0</v>
      </c>
    </row>
    <row r="96" spans="1:7" ht="15">
      <c r="A96" s="91" t="s">
        <v>1158</v>
      </c>
      <c r="B96" s="91">
        <v>7</v>
      </c>
      <c r="C96" s="134">
        <v>0.006015836897444697</v>
      </c>
      <c r="D96" s="91" t="s">
        <v>1044</v>
      </c>
      <c r="E96" s="91" t="b">
        <v>0</v>
      </c>
      <c r="F96" s="91" t="b">
        <v>0</v>
      </c>
      <c r="G96" s="91" t="b">
        <v>0</v>
      </c>
    </row>
    <row r="97" spans="1:7" ht="15">
      <c r="A97" s="91" t="s">
        <v>1159</v>
      </c>
      <c r="B97" s="91">
        <v>7</v>
      </c>
      <c r="C97" s="134">
        <v>0.006015836897444697</v>
      </c>
      <c r="D97" s="91" t="s">
        <v>1044</v>
      </c>
      <c r="E97" s="91" t="b">
        <v>0</v>
      </c>
      <c r="F97" s="91" t="b">
        <v>0</v>
      </c>
      <c r="G97" s="91" t="b">
        <v>0</v>
      </c>
    </row>
    <row r="98" spans="1:7" ht="15">
      <c r="A98" s="91" t="s">
        <v>1160</v>
      </c>
      <c r="B98" s="91">
        <v>7</v>
      </c>
      <c r="C98" s="134">
        <v>0.006015836897444697</v>
      </c>
      <c r="D98" s="91" t="s">
        <v>1044</v>
      </c>
      <c r="E98" s="91" t="b">
        <v>0</v>
      </c>
      <c r="F98" s="91" t="b">
        <v>0</v>
      </c>
      <c r="G98" s="91" t="b">
        <v>0</v>
      </c>
    </row>
    <row r="99" spans="1:7" ht="15">
      <c r="A99" s="91" t="s">
        <v>1161</v>
      </c>
      <c r="B99" s="91">
        <v>7</v>
      </c>
      <c r="C99" s="134">
        <v>0.006015836897444697</v>
      </c>
      <c r="D99" s="91" t="s">
        <v>1044</v>
      </c>
      <c r="E99" s="91" t="b">
        <v>0</v>
      </c>
      <c r="F99" s="91" t="b">
        <v>0</v>
      </c>
      <c r="G99" s="91" t="b">
        <v>0</v>
      </c>
    </row>
    <row r="100" spans="1:7" ht="15">
      <c r="A100" s="91" t="s">
        <v>1162</v>
      </c>
      <c r="B100" s="91">
        <v>7</v>
      </c>
      <c r="C100" s="134">
        <v>0.006015836897444697</v>
      </c>
      <c r="D100" s="91" t="s">
        <v>1044</v>
      </c>
      <c r="E100" s="91" t="b">
        <v>0</v>
      </c>
      <c r="F100" s="91" t="b">
        <v>0</v>
      </c>
      <c r="G100" s="91" t="b">
        <v>0</v>
      </c>
    </row>
    <row r="101" spans="1:7" ht="15">
      <c r="A101" s="91" t="s">
        <v>1327</v>
      </c>
      <c r="B101" s="91">
        <v>7</v>
      </c>
      <c r="C101" s="134">
        <v>0.006015836897444697</v>
      </c>
      <c r="D101" s="91" t="s">
        <v>1044</v>
      </c>
      <c r="E101" s="91" t="b">
        <v>0</v>
      </c>
      <c r="F101" s="91" t="b">
        <v>0</v>
      </c>
      <c r="G101" s="91" t="b">
        <v>0</v>
      </c>
    </row>
    <row r="102" spans="1:7" ht="15">
      <c r="A102" s="91" t="s">
        <v>1328</v>
      </c>
      <c r="B102" s="91">
        <v>7</v>
      </c>
      <c r="C102" s="134">
        <v>0.006015836897444697</v>
      </c>
      <c r="D102" s="91" t="s">
        <v>1044</v>
      </c>
      <c r="E102" s="91" t="b">
        <v>0</v>
      </c>
      <c r="F102" s="91" t="b">
        <v>0</v>
      </c>
      <c r="G102" s="91" t="b">
        <v>0</v>
      </c>
    </row>
    <row r="103" spans="1:7" ht="15">
      <c r="A103" s="91" t="s">
        <v>271</v>
      </c>
      <c r="B103" s="91">
        <v>6</v>
      </c>
      <c r="C103" s="134">
        <v>0.008319272081370767</v>
      </c>
      <c r="D103" s="91" t="s">
        <v>1044</v>
      </c>
      <c r="E103" s="91" t="b">
        <v>0</v>
      </c>
      <c r="F103" s="91" t="b">
        <v>0</v>
      </c>
      <c r="G103" s="91" t="b">
        <v>0</v>
      </c>
    </row>
    <row r="104" spans="1:7" ht="15">
      <c r="A104" s="91" t="s">
        <v>1143</v>
      </c>
      <c r="B104" s="91">
        <v>3</v>
      </c>
      <c r="C104" s="134">
        <v>0.011270580820149506</v>
      </c>
      <c r="D104" s="91" t="s">
        <v>1044</v>
      </c>
      <c r="E104" s="91" t="b">
        <v>0</v>
      </c>
      <c r="F104" s="91" t="b">
        <v>0</v>
      </c>
      <c r="G104" s="91" t="b">
        <v>0</v>
      </c>
    </row>
    <row r="105" spans="1:7" ht="15">
      <c r="A105" s="91" t="s">
        <v>1337</v>
      </c>
      <c r="B105" s="91">
        <v>2</v>
      </c>
      <c r="C105" s="134">
        <v>0.015027441093532675</v>
      </c>
      <c r="D105" s="91" t="s">
        <v>1044</v>
      </c>
      <c r="E105" s="91" t="b">
        <v>0</v>
      </c>
      <c r="F105" s="91" t="b">
        <v>0</v>
      </c>
      <c r="G105" s="91" t="b">
        <v>0</v>
      </c>
    </row>
    <row r="106" spans="1:7" ht="15">
      <c r="A106" s="91" t="s">
        <v>275</v>
      </c>
      <c r="B106" s="91">
        <v>2</v>
      </c>
      <c r="C106" s="134">
        <v>0.012577947075405802</v>
      </c>
      <c r="D106" s="91" t="s">
        <v>1045</v>
      </c>
      <c r="E106" s="91" t="b">
        <v>0</v>
      </c>
      <c r="F106" s="91" t="b">
        <v>0</v>
      </c>
      <c r="G106" s="91" t="b">
        <v>0</v>
      </c>
    </row>
    <row r="107" spans="1:7" ht="15">
      <c r="A107" s="91" t="s">
        <v>1164</v>
      </c>
      <c r="B107" s="91">
        <v>2</v>
      </c>
      <c r="C107" s="134">
        <v>0.012577947075405802</v>
      </c>
      <c r="D107" s="91" t="s">
        <v>1045</v>
      </c>
      <c r="E107" s="91" t="b">
        <v>0</v>
      </c>
      <c r="F107" s="91" t="b">
        <v>0</v>
      </c>
      <c r="G107" s="91" t="b">
        <v>0</v>
      </c>
    </row>
    <row r="108" spans="1:7" ht="15">
      <c r="A108" s="91" t="s">
        <v>1165</v>
      </c>
      <c r="B108" s="91">
        <v>2</v>
      </c>
      <c r="C108" s="134">
        <v>0.012577947075405802</v>
      </c>
      <c r="D108" s="91" t="s">
        <v>1045</v>
      </c>
      <c r="E108" s="91" t="b">
        <v>0</v>
      </c>
      <c r="F108" s="91" t="b">
        <v>0</v>
      </c>
      <c r="G108" s="91" t="b">
        <v>0</v>
      </c>
    </row>
    <row r="109" spans="1:7" ht="15">
      <c r="A109" s="91" t="s">
        <v>1166</v>
      </c>
      <c r="B109" s="91">
        <v>2</v>
      </c>
      <c r="C109" s="134">
        <v>0.012577947075405802</v>
      </c>
      <c r="D109" s="91" t="s">
        <v>1045</v>
      </c>
      <c r="E109" s="91" t="b">
        <v>0</v>
      </c>
      <c r="F109" s="91" t="b">
        <v>0</v>
      </c>
      <c r="G109" s="91" t="b">
        <v>0</v>
      </c>
    </row>
    <row r="110" spans="1:7" ht="15">
      <c r="A110" s="91" t="s">
        <v>1167</v>
      </c>
      <c r="B110" s="91">
        <v>2</v>
      </c>
      <c r="C110" s="134">
        <v>0.012577947075405802</v>
      </c>
      <c r="D110" s="91" t="s">
        <v>1045</v>
      </c>
      <c r="E110" s="91" t="b">
        <v>0</v>
      </c>
      <c r="F110" s="91" t="b">
        <v>1</v>
      </c>
      <c r="G110" s="91" t="b">
        <v>0</v>
      </c>
    </row>
    <row r="111" spans="1:7" ht="15">
      <c r="A111" s="91" t="s">
        <v>1168</v>
      </c>
      <c r="B111" s="91">
        <v>2</v>
      </c>
      <c r="C111" s="134">
        <v>0.012577947075405802</v>
      </c>
      <c r="D111" s="91" t="s">
        <v>1045</v>
      </c>
      <c r="E111" s="91" t="b">
        <v>0</v>
      </c>
      <c r="F111" s="91" t="b">
        <v>0</v>
      </c>
      <c r="G111" s="91" t="b">
        <v>0</v>
      </c>
    </row>
    <row r="112" spans="1:7" ht="15">
      <c r="A112" s="91" t="s">
        <v>1169</v>
      </c>
      <c r="B112" s="91">
        <v>2</v>
      </c>
      <c r="C112" s="134">
        <v>0.012577947075405802</v>
      </c>
      <c r="D112" s="91" t="s">
        <v>1045</v>
      </c>
      <c r="E112" s="91" t="b">
        <v>0</v>
      </c>
      <c r="F112" s="91" t="b">
        <v>1</v>
      </c>
      <c r="G112" s="91" t="b">
        <v>0</v>
      </c>
    </row>
    <row r="113" spans="1:7" ht="15">
      <c r="A113" s="91" t="s">
        <v>1131</v>
      </c>
      <c r="B113" s="91">
        <v>2</v>
      </c>
      <c r="C113" s="134">
        <v>0.012577947075405802</v>
      </c>
      <c r="D113" s="91" t="s">
        <v>1045</v>
      </c>
      <c r="E113" s="91" t="b">
        <v>0</v>
      </c>
      <c r="F113" s="91" t="b">
        <v>0</v>
      </c>
      <c r="G113" s="91" t="b">
        <v>0</v>
      </c>
    </row>
    <row r="114" spans="1:7" ht="15">
      <c r="A114" s="91" t="s">
        <v>1143</v>
      </c>
      <c r="B114" s="91">
        <v>2</v>
      </c>
      <c r="C114" s="134">
        <v>0.012577947075405802</v>
      </c>
      <c r="D114" s="91" t="s">
        <v>1045</v>
      </c>
      <c r="E114" s="91" t="b">
        <v>0</v>
      </c>
      <c r="F114" s="91" t="b">
        <v>0</v>
      </c>
      <c r="G114" s="91" t="b">
        <v>0</v>
      </c>
    </row>
    <row r="115" spans="1:7" ht="15">
      <c r="A115" s="91" t="s">
        <v>1173</v>
      </c>
      <c r="B115" s="91">
        <v>2</v>
      </c>
      <c r="C115" s="134">
        <v>0</v>
      </c>
      <c r="D115" s="91" t="s">
        <v>1048</v>
      </c>
      <c r="E115" s="91" t="b">
        <v>0</v>
      </c>
      <c r="F115" s="91" t="b">
        <v>0</v>
      </c>
      <c r="G11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1347</v>
      </c>
      <c r="B1" s="13" t="s">
        <v>1348</v>
      </c>
      <c r="C1" s="13" t="s">
        <v>1341</v>
      </c>
      <c r="D1" s="13" t="s">
        <v>1342</v>
      </c>
      <c r="E1" s="13" t="s">
        <v>1349</v>
      </c>
      <c r="F1" s="13" t="s">
        <v>144</v>
      </c>
      <c r="G1" s="13" t="s">
        <v>1350</v>
      </c>
      <c r="H1" s="13" t="s">
        <v>1351</v>
      </c>
      <c r="I1" s="13" t="s">
        <v>1352</v>
      </c>
      <c r="J1" s="13" t="s">
        <v>1353</v>
      </c>
      <c r="K1" s="13" t="s">
        <v>1354</v>
      </c>
      <c r="L1" s="13" t="s">
        <v>1355</v>
      </c>
    </row>
    <row r="2" spans="1:12" ht="15">
      <c r="A2" s="91" t="s">
        <v>1131</v>
      </c>
      <c r="B2" s="91" t="s">
        <v>1132</v>
      </c>
      <c r="C2" s="91">
        <v>33</v>
      </c>
      <c r="D2" s="134">
        <v>0.011151959225027569</v>
      </c>
      <c r="E2" s="134">
        <v>1.3290587192642247</v>
      </c>
      <c r="F2" s="91" t="s">
        <v>1343</v>
      </c>
      <c r="G2" s="91" t="b">
        <v>0</v>
      </c>
      <c r="H2" s="91" t="b">
        <v>0</v>
      </c>
      <c r="I2" s="91" t="b">
        <v>0</v>
      </c>
      <c r="J2" s="91" t="b">
        <v>0</v>
      </c>
      <c r="K2" s="91" t="b">
        <v>0</v>
      </c>
      <c r="L2" s="91" t="b">
        <v>0</v>
      </c>
    </row>
    <row r="3" spans="1:12" ht="15">
      <c r="A3" s="91" t="s">
        <v>1132</v>
      </c>
      <c r="B3" s="91" t="s">
        <v>1133</v>
      </c>
      <c r="C3" s="91">
        <v>33</v>
      </c>
      <c r="D3" s="134">
        <v>0.011151959225027569</v>
      </c>
      <c r="E3" s="134">
        <v>1.3668472801536244</v>
      </c>
      <c r="F3" s="91" t="s">
        <v>1343</v>
      </c>
      <c r="G3" s="91" t="b">
        <v>0</v>
      </c>
      <c r="H3" s="91" t="b">
        <v>0</v>
      </c>
      <c r="I3" s="91" t="b">
        <v>0</v>
      </c>
      <c r="J3" s="91" t="b">
        <v>0</v>
      </c>
      <c r="K3" s="91" t="b">
        <v>0</v>
      </c>
      <c r="L3" s="91" t="b">
        <v>0</v>
      </c>
    </row>
    <row r="4" spans="1:12" ht="15">
      <c r="A4" s="91" t="s">
        <v>1133</v>
      </c>
      <c r="B4" s="91" t="s">
        <v>1134</v>
      </c>
      <c r="C4" s="91">
        <v>33</v>
      </c>
      <c r="D4" s="134">
        <v>0.011151959225027569</v>
      </c>
      <c r="E4" s="134">
        <v>1.3668472801536244</v>
      </c>
      <c r="F4" s="91" t="s">
        <v>1343</v>
      </c>
      <c r="G4" s="91" t="b">
        <v>0</v>
      </c>
      <c r="H4" s="91" t="b">
        <v>0</v>
      </c>
      <c r="I4" s="91" t="b">
        <v>0</v>
      </c>
      <c r="J4" s="91" t="b">
        <v>0</v>
      </c>
      <c r="K4" s="91" t="b">
        <v>0</v>
      </c>
      <c r="L4" s="91" t="b">
        <v>0</v>
      </c>
    </row>
    <row r="5" spans="1:12" ht="15">
      <c r="A5" s="91" t="s">
        <v>1134</v>
      </c>
      <c r="B5" s="91" t="s">
        <v>1135</v>
      </c>
      <c r="C5" s="91">
        <v>33</v>
      </c>
      <c r="D5" s="134">
        <v>0.011151959225027569</v>
      </c>
      <c r="E5" s="134">
        <v>1.3668472801536244</v>
      </c>
      <c r="F5" s="91" t="s">
        <v>1343</v>
      </c>
      <c r="G5" s="91" t="b">
        <v>0</v>
      </c>
      <c r="H5" s="91" t="b">
        <v>0</v>
      </c>
      <c r="I5" s="91" t="b">
        <v>0</v>
      </c>
      <c r="J5" s="91" t="b">
        <v>0</v>
      </c>
      <c r="K5" s="91" t="b">
        <v>0</v>
      </c>
      <c r="L5" s="91" t="b">
        <v>0</v>
      </c>
    </row>
    <row r="6" spans="1:12" ht="15">
      <c r="A6" s="91" t="s">
        <v>1135</v>
      </c>
      <c r="B6" s="91" t="s">
        <v>1137</v>
      </c>
      <c r="C6" s="91">
        <v>33</v>
      </c>
      <c r="D6" s="134">
        <v>0.011151959225027569</v>
      </c>
      <c r="E6" s="134">
        <v>1.3668472801536244</v>
      </c>
      <c r="F6" s="91" t="s">
        <v>1343</v>
      </c>
      <c r="G6" s="91" t="b">
        <v>0</v>
      </c>
      <c r="H6" s="91" t="b">
        <v>0</v>
      </c>
      <c r="I6" s="91" t="b">
        <v>0</v>
      </c>
      <c r="J6" s="91" t="b">
        <v>0</v>
      </c>
      <c r="K6" s="91" t="b">
        <v>0</v>
      </c>
      <c r="L6" s="91" t="b">
        <v>0</v>
      </c>
    </row>
    <row r="7" spans="1:12" ht="15">
      <c r="A7" s="91" t="s">
        <v>1137</v>
      </c>
      <c r="B7" s="91" t="s">
        <v>1138</v>
      </c>
      <c r="C7" s="91">
        <v>33</v>
      </c>
      <c r="D7" s="134">
        <v>0.011151959225027569</v>
      </c>
      <c r="E7" s="134">
        <v>1.3668472801536244</v>
      </c>
      <c r="F7" s="91" t="s">
        <v>1343</v>
      </c>
      <c r="G7" s="91" t="b">
        <v>0</v>
      </c>
      <c r="H7" s="91" t="b">
        <v>0</v>
      </c>
      <c r="I7" s="91" t="b">
        <v>0</v>
      </c>
      <c r="J7" s="91" t="b">
        <v>0</v>
      </c>
      <c r="K7" s="91" t="b">
        <v>0</v>
      </c>
      <c r="L7" s="91" t="b">
        <v>0</v>
      </c>
    </row>
    <row r="8" spans="1:12" ht="15">
      <c r="A8" s="91" t="s">
        <v>1138</v>
      </c>
      <c r="B8" s="91" t="s">
        <v>1139</v>
      </c>
      <c r="C8" s="91">
        <v>33</v>
      </c>
      <c r="D8" s="134">
        <v>0.011151959225027569</v>
      </c>
      <c r="E8" s="134">
        <v>1.3668472801536244</v>
      </c>
      <c r="F8" s="91" t="s">
        <v>1343</v>
      </c>
      <c r="G8" s="91" t="b">
        <v>0</v>
      </c>
      <c r="H8" s="91" t="b">
        <v>0</v>
      </c>
      <c r="I8" s="91" t="b">
        <v>0</v>
      </c>
      <c r="J8" s="91" t="b">
        <v>1</v>
      </c>
      <c r="K8" s="91" t="b">
        <v>0</v>
      </c>
      <c r="L8" s="91" t="b">
        <v>0</v>
      </c>
    </row>
    <row r="9" spans="1:12" ht="15">
      <c r="A9" s="91" t="s">
        <v>1139</v>
      </c>
      <c r="B9" s="91" t="s">
        <v>1140</v>
      </c>
      <c r="C9" s="91">
        <v>33</v>
      </c>
      <c r="D9" s="134">
        <v>0.011151959225027569</v>
      </c>
      <c r="E9" s="134">
        <v>1.3668472801536244</v>
      </c>
      <c r="F9" s="91" t="s">
        <v>1343</v>
      </c>
      <c r="G9" s="91" t="b">
        <v>1</v>
      </c>
      <c r="H9" s="91" t="b">
        <v>0</v>
      </c>
      <c r="I9" s="91" t="b">
        <v>0</v>
      </c>
      <c r="J9" s="91" t="b">
        <v>0</v>
      </c>
      <c r="K9" s="91" t="b">
        <v>0</v>
      </c>
      <c r="L9" s="91" t="b">
        <v>0</v>
      </c>
    </row>
    <row r="10" spans="1:12" ht="15">
      <c r="A10" s="91" t="s">
        <v>1140</v>
      </c>
      <c r="B10" s="91" t="s">
        <v>1141</v>
      </c>
      <c r="C10" s="91">
        <v>33</v>
      </c>
      <c r="D10" s="134">
        <v>0.011151959225027569</v>
      </c>
      <c r="E10" s="134">
        <v>1.3668472801536244</v>
      </c>
      <c r="F10" s="91" t="s">
        <v>1343</v>
      </c>
      <c r="G10" s="91" t="b">
        <v>0</v>
      </c>
      <c r="H10" s="91" t="b">
        <v>0</v>
      </c>
      <c r="I10" s="91" t="b">
        <v>0</v>
      </c>
      <c r="J10" s="91" t="b">
        <v>0</v>
      </c>
      <c r="K10" s="91" t="b">
        <v>0</v>
      </c>
      <c r="L10" s="91" t="b">
        <v>0</v>
      </c>
    </row>
    <row r="11" spans="1:12" ht="15">
      <c r="A11" s="91" t="s">
        <v>1141</v>
      </c>
      <c r="B11" s="91" t="s">
        <v>1325</v>
      </c>
      <c r="C11" s="91">
        <v>33</v>
      </c>
      <c r="D11" s="134">
        <v>0.011151959225027569</v>
      </c>
      <c r="E11" s="134">
        <v>1.3668472801536244</v>
      </c>
      <c r="F11" s="91" t="s">
        <v>1343</v>
      </c>
      <c r="G11" s="91" t="b">
        <v>0</v>
      </c>
      <c r="H11" s="91" t="b">
        <v>0</v>
      </c>
      <c r="I11" s="91" t="b">
        <v>0</v>
      </c>
      <c r="J11" s="91" t="b">
        <v>0</v>
      </c>
      <c r="K11" s="91" t="b">
        <v>0</v>
      </c>
      <c r="L11" s="91" t="b">
        <v>0</v>
      </c>
    </row>
    <row r="12" spans="1:12" ht="15">
      <c r="A12" s="91" t="s">
        <v>1325</v>
      </c>
      <c r="B12" s="91" t="s">
        <v>1326</v>
      </c>
      <c r="C12" s="91">
        <v>33</v>
      </c>
      <c r="D12" s="134">
        <v>0.011151959225027569</v>
      </c>
      <c r="E12" s="134">
        <v>1.3668472801536244</v>
      </c>
      <c r="F12" s="91" t="s">
        <v>1343</v>
      </c>
      <c r="G12" s="91" t="b">
        <v>0</v>
      </c>
      <c r="H12" s="91" t="b">
        <v>0</v>
      </c>
      <c r="I12" s="91" t="b">
        <v>0</v>
      </c>
      <c r="J12" s="91" t="b">
        <v>0</v>
      </c>
      <c r="K12" s="91" t="b">
        <v>0</v>
      </c>
      <c r="L12" s="91" t="b">
        <v>0</v>
      </c>
    </row>
    <row r="13" spans="1:12" ht="15">
      <c r="A13" s="91" t="s">
        <v>263</v>
      </c>
      <c r="B13" s="91" t="s">
        <v>1131</v>
      </c>
      <c r="C13" s="91">
        <v>32</v>
      </c>
      <c r="D13" s="134">
        <v>0.01132863811826429</v>
      </c>
      <c r="E13" s="134">
        <v>1.3412931756812363</v>
      </c>
      <c r="F13" s="91" t="s">
        <v>1343</v>
      </c>
      <c r="G13" s="91" t="b">
        <v>0</v>
      </c>
      <c r="H13" s="91" t="b">
        <v>0</v>
      </c>
      <c r="I13" s="91" t="b">
        <v>0</v>
      </c>
      <c r="J13" s="91" t="b">
        <v>0</v>
      </c>
      <c r="K13" s="91" t="b">
        <v>0</v>
      </c>
      <c r="L13" s="91" t="b">
        <v>0</v>
      </c>
    </row>
    <row r="14" spans="1:12" ht="15">
      <c r="A14" s="91" t="s">
        <v>1157</v>
      </c>
      <c r="B14" s="91" t="s">
        <v>1158</v>
      </c>
      <c r="C14" s="91">
        <v>7</v>
      </c>
      <c r="D14" s="134">
        <v>0.008038143882160377</v>
      </c>
      <c r="E14" s="134">
        <v>2.0402631800172553</v>
      </c>
      <c r="F14" s="91" t="s">
        <v>1343</v>
      </c>
      <c r="G14" s="91" t="b">
        <v>0</v>
      </c>
      <c r="H14" s="91" t="b">
        <v>1</v>
      </c>
      <c r="I14" s="91" t="b">
        <v>0</v>
      </c>
      <c r="J14" s="91" t="b">
        <v>0</v>
      </c>
      <c r="K14" s="91" t="b">
        <v>0</v>
      </c>
      <c r="L14" s="91" t="b">
        <v>0</v>
      </c>
    </row>
    <row r="15" spans="1:12" ht="15">
      <c r="A15" s="91" t="s">
        <v>1158</v>
      </c>
      <c r="B15" s="91" t="s">
        <v>1147</v>
      </c>
      <c r="C15" s="91">
        <v>7</v>
      </c>
      <c r="D15" s="134">
        <v>0.008038143882160377</v>
      </c>
      <c r="E15" s="134">
        <v>1.885361220031512</v>
      </c>
      <c r="F15" s="91" t="s">
        <v>1343</v>
      </c>
      <c r="G15" s="91" t="b">
        <v>0</v>
      </c>
      <c r="H15" s="91" t="b">
        <v>0</v>
      </c>
      <c r="I15" s="91" t="b">
        <v>0</v>
      </c>
      <c r="J15" s="91" t="b">
        <v>0</v>
      </c>
      <c r="K15" s="91" t="b">
        <v>0</v>
      </c>
      <c r="L15" s="91" t="b">
        <v>0</v>
      </c>
    </row>
    <row r="16" spans="1:12" ht="15">
      <c r="A16" s="91" t="s">
        <v>1147</v>
      </c>
      <c r="B16" s="91" t="s">
        <v>1154</v>
      </c>
      <c r="C16" s="91">
        <v>7</v>
      </c>
      <c r="D16" s="134">
        <v>0.008038143882160377</v>
      </c>
      <c r="E16" s="134">
        <v>1.8731267636145004</v>
      </c>
      <c r="F16" s="91" t="s">
        <v>1343</v>
      </c>
      <c r="G16" s="91" t="b">
        <v>0</v>
      </c>
      <c r="H16" s="91" t="b">
        <v>0</v>
      </c>
      <c r="I16" s="91" t="b">
        <v>0</v>
      </c>
      <c r="J16" s="91" t="b">
        <v>0</v>
      </c>
      <c r="K16" s="91" t="b">
        <v>0</v>
      </c>
      <c r="L16" s="91" t="b">
        <v>0</v>
      </c>
    </row>
    <row r="17" spans="1:12" ht="15">
      <c r="A17" s="91" t="s">
        <v>1154</v>
      </c>
      <c r="B17" s="91" t="s">
        <v>1155</v>
      </c>
      <c r="C17" s="91">
        <v>7</v>
      </c>
      <c r="D17" s="134">
        <v>0.008038143882160377</v>
      </c>
      <c r="E17" s="134">
        <v>1.9242792860618818</v>
      </c>
      <c r="F17" s="91" t="s">
        <v>1343</v>
      </c>
      <c r="G17" s="91" t="b">
        <v>0</v>
      </c>
      <c r="H17" s="91" t="b">
        <v>0</v>
      </c>
      <c r="I17" s="91" t="b">
        <v>0</v>
      </c>
      <c r="J17" s="91" t="b">
        <v>0</v>
      </c>
      <c r="K17" s="91" t="b">
        <v>0</v>
      </c>
      <c r="L17" s="91" t="b">
        <v>0</v>
      </c>
    </row>
    <row r="18" spans="1:12" ht="15">
      <c r="A18" s="91" t="s">
        <v>1155</v>
      </c>
      <c r="B18" s="91" t="s">
        <v>1159</v>
      </c>
      <c r="C18" s="91">
        <v>7</v>
      </c>
      <c r="D18" s="134">
        <v>0.008038143882160377</v>
      </c>
      <c r="E18" s="134">
        <v>1.9242792860618818</v>
      </c>
      <c r="F18" s="91" t="s">
        <v>1343</v>
      </c>
      <c r="G18" s="91" t="b">
        <v>0</v>
      </c>
      <c r="H18" s="91" t="b">
        <v>0</v>
      </c>
      <c r="I18" s="91" t="b">
        <v>0</v>
      </c>
      <c r="J18" s="91" t="b">
        <v>0</v>
      </c>
      <c r="K18" s="91" t="b">
        <v>0</v>
      </c>
      <c r="L18" s="91" t="b">
        <v>0</v>
      </c>
    </row>
    <row r="19" spans="1:12" ht="15">
      <c r="A19" s="91" t="s">
        <v>1159</v>
      </c>
      <c r="B19" s="91" t="s">
        <v>1160</v>
      </c>
      <c r="C19" s="91">
        <v>7</v>
      </c>
      <c r="D19" s="134">
        <v>0.008038143882160377</v>
      </c>
      <c r="E19" s="134">
        <v>1.9822712330395684</v>
      </c>
      <c r="F19" s="91" t="s">
        <v>1343</v>
      </c>
      <c r="G19" s="91" t="b">
        <v>0</v>
      </c>
      <c r="H19" s="91" t="b">
        <v>0</v>
      </c>
      <c r="I19" s="91" t="b">
        <v>0</v>
      </c>
      <c r="J19" s="91" t="b">
        <v>0</v>
      </c>
      <c r="K19" s="91" t="b">
        <v>0</v>
      </c>
      <c r="L19" s="91" t="b">
        <v>0</v>
      </c>
    </row>
    <row r="20" spans="1:12" ht="15">
      <c r="A20" s="91" t="s">
        <v>1160</v>
      </c>
      <c r="B20" s="91" t="s">
        <v>1161</v>
      </c>
      <c r="C20" s="91">
        <v>7</v>
      </c>
      <c r="D20" s="134">
        <v>0.008038143882160377</v>
      </c>
      <c r="E20" s="134">
        <v>1.9822712330395684</v>
      </c>
      <c r="F20" s="91" t="s">
        <v>1343</v>
      </c>
      <c r="G20" s="91" t="b">
        <v>0</v>
      </c>
      <c r="H20" s="91" t="b">
        <v>0</v>
      </c>
      <c r="I20" s="91" t="b">
        <v>0</v>
      </c>
      <c r="J20" s="91" t="b">
        <v>0</v>
      </c>
      <c r="K20" s="91" t="b">
        <v>0</v>
      </c>
      <c r="L20" s="91" t="b">
        <v>0</v>
      </c>
    </row>
    <row r="21" spans="1:12" ht="15">
      <c r="A21" s="91" t="s">
        <v>1161</v>
      </c>
      <c r="B21" s="91" t="s">
        <v>1162</v>
      </c>
      <c r="C21" s="91">
        <v>7</v>
      </c>
      <c r="D21" s="134">
        <v>0.008038143882160377</v>
      </c>
      <c r="E21" s="134">
        <v>2.0402631800172553</v>
      </c>
      <c r="F21" s="91" t="s">
        <v>1343</v>
      </c>
      <c r="G21" s="91" t="b">
        <v>0</v>
      </c>
      <c r="H21" s="91" t="b">
        <v>0</v>
      </c>
      <c r="I21" s="91" t="b">
        <v>0</v>
      </c>
      <c r="J21" s="91" t="b">
        <v>0</v>
      </c>
      <c r="K21" s="91" t="b">
        <v>0</v>
      </c>
      <c r="L21" s="91" t="b">
        <v>0</v>
      </c>
    </row>
    <row r="22" spans="1:12" ht="15">
      <c r="A22" s="91" t="s">
        <v>1162</v>
      </c>
      <c r="B22" s="91" t="s">
        <v>1327</v>
      </c>
      <c r="C22" s="91">
        <v>7</v>
      </c>
      <c r="D22" s="134">
        <v>0.008038143882160377</v>
      </c>
      <c r="E22" s="134">
        <v>2.0402631800172553</v>
      </c>
      <c r="F22" s="91" t="s">
        <v>1343</v>
      </c>
      <c r="G22" s="91" t="b">
        <v>0</v>
      </c>
      <c r="H22" s="91" t="b">
        <v>0</v>
      </c>
      <c r="I22" s="91" t="b">
        <v>0</v>
      </c>
      <c r="J22" s="91" t="b">
        <v>0</v>
      </c>
      <c r="K22" s="91" t="b">
        <v>0</v>
      </c>
      <c r="L22" s="91" t="b">
        <v>0</v>
      </c>
    </row>
    <row r="23" spans="1:12" ht="15">
      <c r="A23" s="91" t="s">
        <v>1327</v>
      </c>
      <c r="B23" s="91" t="s">
        <v>1156</v>
      </c>
      <c r="C23" s="91">
        <v>7</v>
      </c>
      <c r="D23" s="134">
        <v>0.008038143882160377</v>
      </c>
      <c r="E23" s="134">
        <v>1.9822712330395684</v>
      </c>
      <c r="F23" s="91" t="s">
        <v>1343</v>
      </c>
      <c r="G23" s="91" t="b">
        <v>0</v>
      </c>
      <c r="H23" s="91" t="b">
        <v>0</v>
      </c>
      <c r="I23" s="91" t="b">
        <v>0</v>
      </c>
      <c r="J23" s="91" t="b">
        <v>0</v>
      </c>
      <c r="K23" s="91" t="b">
        <v>0</v>
      </c>
      <c r="L23" s="91" t="b">
        <v>0</v>
      </c>
    </row>
    <row r="24" spans="1:12" ht="15">
      <c r="A24" s="91" t="s">
        <v>1156</v>
      </c>
      <c r="B24" s="91" t="s">
        <v>1328</v>
      </c>
      <c r="C24" s="91">
        <v>7</v>
      </c>
      <c r="D24" s="134">
        <v>0.008038143882160377</v>
      </c>
      <c r="E24" s="134">
        <v>1.9822712330395684</v>
      </c>
      <c r="F24" s="91" t="s">
        <v>1343</v>
      </c>
      <c r="G24" s="91" t="b">
        <v>0</v>
      </c>
      <c r="H24" s="91" t="b">
        <v>0</v>
      </c>
      <c r="I24" s="91" t="b">
        <v>0</v>
      </c>
      <c r="J24" s="91" t="b">
        <v>0</v>
      </c>
      <c r="K24" s="91" t="b">
        <v>0</v>
      </c>
      <c r="L24" s="91" t="b">
        <v>0</v>
      </c>
    </row>
    <row r="25" spans="1:12" ht="15">
      <c r="A25" s="91" t="s">
        <v>271</v>
      </c>
      <c r="B25" s="91" t="s">
        <v>1157</v>
      </c>
      <c r="C25" s="91">
        <v>6</v>
      </c>
      <c r="D25" s="134">
        <v>0.007373207935523019</v>
      </c>
      <c r="E25" s="134">
        <v>2.1072099696478683</v>
      </c>
      <c r="F25" s="91" t="s">
        <v>1343</v>
      </c>
      <c r="G25" s="91" t="b">
        <v>0</v>
      </c>
      <c r="H25" s="91" t="b">
        <v>0</v>
      </c>
      <c r="I25" s="91" t="b">
        <v>0</v>
      </c>
      <c r="J25" s="91" t="b">
        <v>0</v>
      </c>
      <c r="K25" s="91" t="b">
        <v>1</v>
      </c>
      <c r="L25" s="91" t="b">
        <v>0</v>
      </c>
    </row>
    <row r="26" spans="1:12" ht="15">
      <c r="A26" s="91" t="s">
        <v>275</v>
      </c>
      <c r="B26" s="91" t="s">
        <v>1164</v>
      </c>
      <c r="C26" s="91">
        <v>2</v>
      </c>
      <c r="D26" s="134">
        <v>0.003606042247387727</v>
      </c>
      <c r="E26" s="134">
        <v>2.584331224367531</v>
      </c>
      <c r="F26" s="91" t="s">
        <v>1343</v>
      </c>
      <c r="G26" s="91" t="b">
        <v>0</v>
      </c>
      <c r="H26" s="91" t="b">
        <v>0</v>
      </c>
      <c r="I26" s="91" t="b">
        <v>0</v>
      </c>
      <c r="J26" s="91" t="b">
        <v>0</v>
      </c>
      <c r="K26" s="91" t="b">
        <v>0</v>
      </c>
      <c r="L26" s="91" t="b">
        <v>0</v>
      </c>
    </row>
    <row r="27" spans="1:12" ht="15">
      <c r="A27" s="91" t="s">
        <v>1164</v>
      </c>
      <c r="B27" s="91" t="s">
        <v>1165</v>
      </c>
      <c r="C27" s="91">
        <v>2</v>
      </c>
      <c r="D27" s="134">
        <v>0.003606042247387727</v>
      </c>
      <c r="E27" s="134">
        <v>2.584331224367531</v>
      </c>
      <c r="F27" s="91" t="s">
        <v>1343</v>
      </c>
      <c r="G27" s="91" t="b">
        <v>0</v>
      </c>
      <c r="H27" s="91" t="b">
        <v>0</v>
      </c>
      <c r="I27" s="91" t="b">
        <v>0</v>
      </c>
      <c r="J27" s="91" t="b">
        <v>0</v>
      </c>
      <c r="K27" s="91" t="b">
        <v>0</v>
      </c>
      <c r="L27" s="91" t="b">
        <v>0</v>
      </c>
    </row>
    <row r="28" spans="1:12" ht="15">
      <c r="A28" s="91" t="s">
        <v>1165</v>
      </c>
      <c r="B28" s="91" t="s">
        <v>1166</v>
      </c>
      <c r="C28" s="91">
        <v>2</v>
      </c>
      <c r="D28" s="134">
        <v>0.003606042247387727</v>
      </c>
      <c r="E28" s="134">
        <v>2.584331224367531</v>
      </c>
      <c r="F28" s="91" t="s">
        <v>1343</v>
      </c>
      <c r="G28" s="91" t="b">
        <v>0</v>
      </c>
      <c r="H28" s="91" t="b">
        <v>0</v>
      </c>
      <c r="I28" s="91" t="b">
        <v>0</v>
      </c>
      <c r="J28" s="91" t="b">
        <v>0</v>
      </c>
      <c r="K28" s="91" t="b">
        <v>0</v>
      </c>
      <c r="L28" s="91" t="b">
        <v>0</v>
      </c>
    </row>
    <row r="29" spans="1:12" ht="15">
      <c r="A29" s="91" t="s">
        <v>1166</v>
      </c>
      <c r="B29" s="91" t="s">
        <v>1167</v>
      </c>
      <c r="C29" s="91">
        <v>2</v>
      </c>
      <c r="D29" s="134">
        <v>0.003606042247387727</v>
      </c>
      <c r="E29" s="134">
        <v>2.584331224367531</v>
      </c>
      <c r="F29" s="91" t="s">
        <v>1343</v>
      </c>
      <c r="G29" s="91" t="b">
        <v>0</v>
      </c>
      <c r="H29" s="91" t="b">
        <v>0</v>
      </c>
      <c r="I29" s="91" t="b">
        <v>0</v>
      </c>
      <c r="J29" s="91" t="b">
        <v>0</v>
      </c>
      <c r="K29" s="91" t="b">
        <v>1</v>
      </c>
      <c r="L29" s="91" t="b">
        <v>0</v>
      </c>
    </row>
    <row r="30" spans="1:12" ht="15">
      <c r="A30" s="91" t="s">
        <v>1167</v>
      </c>
      <c r="B30" s="91" t="s">
        <v>1168</v>
      </c>
      <c r="C30" s="91">
        <v>2</v>
      </c>
      <c r="D30" s="134">
        <v>0.003606042247387727</v>
      </c>
      <c r="E30" s="134">
        <v>2.584331224367531</v>
      </c>
      <c r="F30" s="91" t="s">
        <v>1343</v>
      </c>
      <c r="G30" s="91" t="b">
        <v>0</v>
      </c>
      <c r="H30" s="91" t="b">
        <v>1</v>
      </c>
      <c r="I30" s="91" t="b">
        <v>0</v>
      </c>
      <c r="J30" s="91" t="b">
        <v>0</v>
      </c>
      <c r="K30" s="91" t="b">
        <v>0</v>
      </c>
      <c r="L30" s="91" t="b">
        <v>0</v>
      </c>
    </row>
    <row r="31" spans="1:12" ht="15">
      <c r="A31" s="91" t="s">
        <v>1168</v>
      </c>
      <c r="B31" s="91" t="s">
        <v>1169</v>
      </c>
      <c r="C31" s="91">
        <v>2</v>
      </c>
      <c r="D31" s="134">
        <v>0.003606042247387727</v>
      </c>
      <c r="E31" s="134">
        <v>2.584331224367531</v>
      </c>
      <c r="F31" s="91" t="s">
        <v>1343</v>
      </c>
      <c r="G31" s="91" t="b">
        <v>0</v>
      </c>
      <c r="H31" s="91" t="b">
        <v>0</v>
      </c>
      <c r="I31" s="91" t="b">
        <v>0</v>
      </c>
      <c r="J31" s="91" t="b">
        <v>0</v>
      </c>
      <c r="K31" s="91" t="b">
        <v>1</v>
      </c>
      <c r="L31" s="91" t="b">
        <v>0</v>
      </c>
    </row>
    <row r="32" spans="1:12" ht="15">
      <c r="A32" s="91" t="s">
        <v>1131</v>
      </c>
      <c r="B32" s="91" t="s">
        <v>1143</v>
      </c>
      <c r="C32" s="91">
        <v>2</v>
      </c>
      <c r="D32" s="134">
        <v>0.003606042247387727</v>
      </c>
      <c r="E32" s="134">
        <v>0.268360878910613</v>
      </c>
      <c r="F32" s="91" t="s">
        <v>1343</v>
      </c>
      <c r="G32" s="91" t="b">
        <v>0</v>
      </c>
      <c r="H32" s="91" t="b">
        <v>0</v>
      </c>
      <c r="I32" s="91" t="b">
        <v>0</v>
      </c>
      <c r="J32" s="91" t="b">
        <v>0</v>
      </c>
      <c r="K32" s="91" t="b">
        <v>0</v>
      </c>
      <c r="L32" s="91" t="b">
        <v>0</v>
      </c>
    </row>
    <row r="33" spans="1:12" ht="15">
      <c r="A33" s="91" t="s">
        <v>1147</v>
      </c>
      <c r="B33" s="91" t="s">
        <v>1143</v>
      </c>
      <c r="C33" s="91">
        <v>2</v>
      </c>
      <c r="D33" s="134">
        <v>0.003606042247387727</v>
      </c>
      <c r="E33" s="134">
        <v>0.8704208702385754</v>
      </c>
      <c r="F33" s="91" t="s">
        <v>1343</v>
      </c>
      <c r="G33" s="91" t="b">
        <v>0</v>
      </c>
      <c r="H33" s="91" t="b">
        <v>0</v>
      </c>
      <c r="I33" s="91" t="b">
        <v>0</v>
      </c>
      <c r="J33" s="91" t="b">
        <v>0</v>
      </c>
      <c r="K33" s="91" t="b">
        <v>0</v>
      </c>
      <c r="L33" s="91" t="b">
        <v>0</v>
      </c>
    </row>
    <row r="34" spans="1:12" ht="15">
      <c r="A34" s="91" t="s">
        <v>1336</v>
      </c>
      <c r="B34" s="91" t="s">
        <v>1143</v>
      </c>
      <c r="C34" s="91">
        <v>2</v>
      </c>
      <c r="D34" s="134">
        <v>0.003606042247387727</v>
      </c>
      <c r="E34" s="134">
        <v>1.5236333840139191</v>
      </c>
      <c r="F34" s="91" t="s">
        <v>1343</v>
      </c>
      <c r="G34" s="91" t="b">
        <v>0</v>
      </c>
      <c r="H34" s="91" t="b">
        <v>0</v>
      </c>
      <c r="I34" s="91" t="b">
        <v>0</v>
      </c>
      <c r="J34" s="91" t="b">
        <v>0</v>
      </c>
      <c r="K34" s="91" t="b">
        <v>0</v>
      </c>
      <c r="L34" s="91" t="b">
        <v>0</v>
      </c>
    </row>
    <row r="35" spans="1:12" ht="15">
      <c r="A35" s="91" t="s">
        <v>1131</v>
      </c>
      <c r="B35" s="91" t="s">
        <v>1132</v>
      </c>
      <c r="C35" s="91">
        <v>33</v>
      </c>
      <c r="D35" s="134">
        <v>0</v>
      </c>
      <c r="E35" s="134">
        <v>1.0921462232119925</v>
      </c>
      <c r="F35" s="91" t="s">
        <v>1042</v>
      </c>
      <c r="G35" s="91" t="b">
        <v>0</v>
      </c>
      <c r="H35" s="91" t="b">
        <v>0</v>
      </c>
      <c r="I35" s="91" t="b">
        <v>0</v>
      </c>
      <c r="J35" s="91" t="b">
        <v>0</v>
      </c>
      <c r="K35" s="91" t="b">
        <v>0</v>
      </c>
      <c r="L35" s="91" t="b">
        <v>0</v>
      </c>
    </row>
    <row r="36" spans="1:12" ht="15">
      <c r="A36" s="91" t="s">
        <v>1132</v>
      </c>
      <c r="B36" s="91" t="s">
        <v>1133</v>
      </c>
      <c r="C36" s="91">
        <v>33</v>
      </c>
      <c r="D36" s="134">
        <v>0</v>
      </c>
      <c r="E36" s="134">
        <v>1.0921462232119925</v>
      </c>
      <c r="F36" s="91" t="s">
        <v>1042</v>
      </c>
      <c r="G36" s="91" t="b">
        <v>0</v>
      </c>
      <c r="H36" s="91" t="b">
        <v>0</v>
      </c>
      <c r="I36" s="91" t="b">
        <v>0</v>
      </c>
      <c r="J36" s="91" t="b">
        <v>0</v>
      </c>
      <c r="K36" s="91" t="b">
        <v>0</v>
      </c>
      <c r="L36" s="91" t="b">
        <v>0</v>
      </c>
    </row>
    <row r="37" spans="1:12" ht="15">
      <c r="A37" s="91" t="s">
        <v>1133</v>
      </c>
      <c r="B37" s="91" t="s">
        <v>1134</v>
      </c>
      <c r="C37" s="91">
        <v>33</v>
      </c>
      <c r="D37" s="134">
        <v>0</v>
      </c>
      <c r="E37" s="134">
        <v>1.0921462232119925</v>
      </c>
      <c r="F37" s="91" t="s">
        <v>1042</v>
      </c>
      <c r="G37" s="91" t="b">
        <v>0</v>
      </c>
      <c r="H37" s="91" t="b">
        <v>0</v>
      </c>
      <c r="I37" s="91" t="b">
        <v>0</v>
      </c>
      <c r="J37" s="91" t="b">
        <v>0</v>
      </c>
      <c r="K37" s="91" t="b">
        <v>0</v>
      </c>
      <c r="L37" s="91" t="b">
        <v>0</v>
      </c>
    </row>
    <row r="38" spans="1:12" ht="15">
      <c r="A38" s="91" t="s">
        <v>1134</v>
      </c>
      <c r="B38" s="91" t="s">
        <v>1135</v>
      </c>
      <c r="C38" s="91">
        <v>33</v>
      </c>
      <c r="D38" s="134">
        <v>0</v>
      </c>
      <c r="E38" s="134">
        <v>1.0921462232119925</v>
      </c>
      <c r="F38" s="91" t="s">
        <v>1042</v>
      </c>
      <c r="G38" s="91" t="b">
        <v>0</v>
      </c>
      <c r="H38" s="91" t="b">
        <v>0</v>
      </c>
      <c r="I38" s="91" t="b">
        <v>0</v>
      </c>
      <c r="J38" s="91" t="b">
        <v>0</v>
      </c>
      <c r="K38" s="91" t="b">
        <v>0</v>
      </c>
      <c r="L38" s="91" t="b">
        <v>0</v>
      </c>
    </row>
    <row r="39" spans="1:12" ht="15">
      <c r="A39" s="91" t="s">
        <v>1135</v>
      </c>
      <c r="B39" s="91" t="s">
        <v>1137</v>
      </c>
      <c r="C39" s="91">
        <v>33</v>
      </c>
      <c r="D39" s="134">
        <v>0</v>
      </c>
      <c r="E39" s="134">
        <v>1.0921462232119925</v>
      </c>
      <c r="F39" s="91" t="s">
        <v>1042</v>
      </c>
      <c r="G39" s="91" t="b">
        <v>0</v>
      </c>
      <c r="H39" s="91" t="b">
        <v>0</v>
      </c>
      <c r="I39" s="91" t="b">
        <v>0</v>
      </c>
      <c r="J39" s="91" t="b">
        <v>0</v>
      </c>
      <c r="K39" s="91" t="b">
        <v>0</v>
      </c>
      <c r="L39" s="91" t="b">
        <v>0</v>
      </c>
    </row>
    <row r="40" spans="1:12" ht="15">
      <c r="A40" s="91" t="s">
        <v>1137</v>
      </c>
      <c r="B40" s="91" t="s">
        <v>1138</v>
      </c>
      <c r="C40" s="91">
        <v>33</v>
      </c>
      <c r="D40" s="134">
        <v>0</v>
      </c>
      <c r="E40" s="134">
        <v>1.0921462232119925</v>
      </c>
      <c r="F40" s="91" t="s">
        <v>1042</v>
      </c>
      <c r="G40" s="91" t="b">
        <v>0</v>
      </c>
      <c r="H40" s="91" t="b">
        <v>0</v>
      </c>
      <c r="I40" s="91" t="b">
        <v>0</v>
      </c>
      <c r="J40" s="91" t="b">
        <v>0</v>
      </c>
      <c r="K40" s="91" t="b">
        <v>0</v>
      </c>
      <c r="L40" s="91" t="b">
        <v>0</v>
      </c>
    </row>
    <row r="41" spans="1:12" ht="15">
      <c r="A41" s="91" t="s">
        <v>1138</v>
      </c>
      <c r="B41" s="91" t="s">
        <v>1139</v>
      </c>
      <c r="C41" s="91">
        <v>33</v>
      </c>
      <c r="D41" s="134">
        <v>0</v>
      </c>
      <c r="E41" s="134">
        <v>1.0921462232119925</v>
      </c>
      <c r="F41" s="91" t="s">
        <v>1042</v>
      </c>
      <c r="G41" s="91" t="b">
        <v>0</v>
      </c>
      <c r="H41" s="91" t="b">
        <v>0</v>
      </c>
      <c r="I41" s="91" t="b">
        <v>0</v>
      </c>
      <c r="J41" s="91" t="b">
        <v>1</v>
      </c>
      <c r="K41" s="91" t="b">
        <v>0</v>
      </c>
      <c r="L41" s="91" t="b">
        <v>0</v>
      </c>
    </row>
    <row r="42" spans="1:12" ht="15">
      <c r="A42" s="91" t="s">
        <v>1139</v>
      </c>
      <c r="B42" s="91" t="s">
        <v>1140</v>
      </c>
      <c r="C42" s="91">
        <v>33</v>
      </c>
      <c r="D42" s="134">
        <v>0</v>
      </c>
      <c r="E42" s="134">
        <v>1.0921462232119925</v>
      </c>
      <c r="F42" s="91" t="s">
        <v>1042</v>
      </c>
      <c r="G42" s="91" t="b">
        <v>1</v>
      </c>
      <c r="H42" s="91" t="b">
        <v>0</v>
      </c>
      <c r="I42" s="91" t="b">
        <v>0</v>
      </c>
      <c r="J42" s="91" t="b">
        <v>0</v>
      </c>
      <c r="K42" s="91" t="b">
        <v>0</v>
      </c>
      <c r="L42" s="91" t="b">
        <v>0</v>
      </c>
    </row>
    <row r="43" spans="1:12" ht="15">
      <c r="A43" s="91" t="s">
        <v>1140</v>
      </c>
      <c r="B43" s="91" t="s">
        <v>1141</v>
      </c>
      <c r="C43" s="91">
        <v>33</v>
      </c>
      <c r="D43" s="134">
        <v>0</v>
      </c>
      <c r="E43" s="134">
        <v>1.0921462232119925</v>
      </c>
      <c r="F43" s="91" t="s">
        <v>1042</v>
      </c>
      <c r="G43" s="91" t="b">
        <v>0</v>
      </c>
      <c r="H43" s="91" t="b">
        <v>0</v>
      </c>
      <c r="I43" s="91" t="b">
        <v>0</v>
      </c>
      <c r="J43" s="91" t="b">
        <v>0</v>
      </c>
      <c r="K43" s="91" t="b">
        <v>0</v>
      </c>
      <c r="L43" s="91" t="b">
        <v>0</v>
      </c>
    </row>
    <row r="44" spans="1:12" ht="15">
      <c r="A44" s="91" t="s">
        <v>1141</v>
      </c>
      <c r="B44" s="91" t="s">
        <v>1325</v>
      </c>
      <c r="C44" s="91">
        <v>33</v>
      </c>
      <c r="D44" s="134">
        <v>0</v>
      </c>
      <c r="E44" s="134">
        <v>1.0921462232119925</v>
      </c>
      <c r="F44" s="91" t="s">
        <v>1042</v>
      </c>
      <c r="G44" s="91" t="b">
        <v>0</v>
      </c>
      <c r="H44" s="91" t="b">
        <v>0</v>
      </c>
      <c r="I44" s="91" t="b">
        <v>0</v>
      </c>
      <c r="J44" s="91" t="b">
        <v>0</v>
      </c>
      <c r="K44" s="91" t="b">
        <v>0</v>
      </c>
      <c r="L44" s="91" t="b">
        <v>0</v>
      </c>
    </row>
    <row r="45" spans="1:12" ht="15">
      <c r="A45" s="91" t="s">
        <v>1325</v>
      </c>
      <c r="B45" s="91" t="s">
        <v>1326</v>
      </c>
      <c r="C45" s="91">
        <v>33</v>
      </c>
      <c r="D45" s="134">
        <v>0</v>
      </c>
      <c r="E45" s="134">
        <v>1.0921462232119925</v>
      </c>
      <c r="F45" s="91" t="s">
        <v>1042</v>
      </c>
      <c r="G45" s="91" t="b">
        <v>0</v>
      </c>
      <c r="H45" s="91" t="b">
        <v>0</v>
      </c>
      <c r="I45" s="91" t="b">
        <v>0</v>
      </c>
      <c r="J45" s="91" t="b">
        <v>0</v>
      </c>
      <c r="K45" s="91" t="b">
        <v>0</v>
      </c>
      <c r="L45" s="91" t="b">
        <v>0</v>
      </c>
    </row>
    <row r="46" spans="1:12" ht="15">
      <c r="A46" s="91" t="s">
        <v>263</v>
      </c>
      <c r="B46" s="91" t="s">
        <v>1131</v>
      </c>
      <c r="C46" s="91">
        <v>32</v>
      </c>
      <c r="D46" s="134">
        <v>0.0009697205665655512</v>
      </c>
      <c r="E46" s="134">
        <v>1.105510184769974</v>
      </c>
      <c r="F46" s="91" t="s">
        <v>1042</v>
      </c>
      <c r="G46" s="91" t="b">
        <v>0</v>
      </c>
      <c r="H46" s="91" t="b">
        <v>0</v>
      </c>
      <c r="I46" s="91" t="b">
        <v>0</v>
      </c>
      <c r="J46" s="91" t="b">
        <v>0</v>
      </c>
      <c r="K46" s="91" t="b">
        <v>0</v>
      </c>
      <c r="L46" s="91" t="b">
        <v>0</v>
      </c>
    </row>
    <row r="47" spans="1:12" ht="15">
      <c r="A47" s="91" t="s">
        <v>1157</v>
      </c>
      <c r="B47" s="91" t="s">
        <v>1158</v>
      </c>
      <c r="C47" s="91">
        <v>7</v>
      </c>
      <c r="D47" s="134">
        <v>0.006015836897444697</v>
      </c>
      <c r="E47" s="134">
        <v>1.2267839672918686</v>
      </c>
      <c r="F47" s="91" t="s">
        <v>1044</v>
      </c>
      <c r="G47" s="91" t="b">
        <v>0</v>
      </c>
      <c r="H47" s="91" t="b">
        <v>1</v>
      </c>
      <c r="I47" s="91" t="b">
        <v>0</v>
      </c>
      <c r="J47" s="91" t="b">
        <v>0</v>
      </c>
      <c r="K47" s="91" t="b">
        <v>0</v>
      </c>
      <c r="L47" s="91" t="b">
        <v>0</v>
      </c>
    </row>
    <row r="48" spans="1:12" ht="15">
      <c r="A48" s="91" t="s">
        <v>1158</v>
      </c>
      <c r="B48" s="91" t="s">
        <v>1147</v>
      </c>
      <c r="C48" s="91">
        <v>7</v>
      </c>
      <c r="D48" s="134">
        <v>0.006015836897444697</v>
      </c>
      <c r="E48" s="134">
        <v>1.1687920203141817</v>
      </c>
      <c r="F48" s="91" t="s">
        <v>1044</v>
      </c>
      <c r="G48" s="91" t="b">
        <v>0</v>
      </c>
      <c r="H48" s="91" t="b">
        <v>0</v>
      </c>
      <c r="I48" s="91" t="b">
        <v>0</v>
      </c>
      <c r="J48" s="91" t="b">
        <v>0</v>
      </c>
      <c r="K48" s="91" t="b">
        <v>0</v>
      </c>
      <c r="L48" s="91" t="b">
        <v>0</v>
      </c>
    </row>
    <row r="49" spans="1:12" ht="15">
      <c r="A49" s="91" t="s">
        <v>1147</v>
      </c>
      <c r="B49" s="91" t="s">
        <v>1154</v>
      </c>
      <c r="C49" s="91">
        <v>7</v>
      </c>
      <c r="D49" s="134">
        <v>0.006015836897444697</v>
      </c>
      <c r="E49" s="134">
        <v>1.110800073336495</v>
      </c>
      <c r="F49" s="91" t="s">
        <v>1044</v>
      </c>
      <c r="G49" s="91" t="b">
        <v>0</v>
      </c>
      <c r="H49" s="91" t="b">
        <v>0</v>
      </c>
      <c r="I49" s="91" t="b">
        <v>0</v>
      </c>
      <c r="J49" s="91" t="b">
        <v>0</v>
      </c>
      <c r="K49" s="91" t="b">
        <v>0</v>
      </c>
      <c r="L49" s="91" t="b">
        <v>0</v>
      </c>
    </row>
    <row r="50" spans="1:12" ht="15">
      <c r="A50" s="91" t="s">
        <v>1154</v>
      </c>
      <c r="B50" s="91" t="s">
        <v>1155</v>
      </c>
      <c r="C50" s="91">
        <v>7</v>
      </c>
      <c r="D50" s="134">
        <v>0.006015836897444697</v>
      </c>
      <c r="E50" s="134">
        <v>1.110800073336495</v>
      </c>
      <c r="F50" s="91" t="s">
        <v>1044</v>
      </c>
      <c r="G50" s="91" t="b">
        <v>0</v>
      </c>
      <c r="H50" s="91" t="b">
        <v>0</v>
      </c>
      <c r="I50" s="91" t="b">
        <v>0</v>
      </c>
      <c r="J50" s="91" t="b">
        <v>0</v>
      </c>
      <c r="K50" s="91" t="b">
        <v>0</v>
      </c>
      <c r="L50" s="91" t="b">
        <v>0</v>
      </c>
    </row>
    <row r="51" spans="1:12" ht="15">
      <c r="A51" s="91" t="s">
        <v>1155</v>
      </c>
      <c r="B51" s="91" t="s">
        <v>1159</v>
      </c>
      <c r="C51" s="91">
        <v>7</v>
      </c>
      <c r="D51" s="134">
        <v>0.006015836897444697</v>
      </c>
      <c r="E51" s="134">
        <v>1.1687920203141817</v>
      </c>
      <c r="F51" s="91" t="s">
        <v>1044</v>
      </c>
      <c r="G51" s="91" t="b">
        <v>0</v>
      </c>
      <c r="H51" s="91" t="b">
        <v>0</v>
      </c>
      <c r="I51" s="91" t="b">
        <v>0</v>
      </c>
      <c r="J51" s="91" t="b">
        <v>0</v>
      </c>
      <c r="K51" s="91" t="b">
        <v>0</v>
      </c>
      <c r="L51" s="91" t="b">
        <v>0</v>
      </c>
    </row>
    <row r="52" spans="1:12" ht="15">
      <c r="A52" s="91" t="s">
        <v>1159</v>
      </c>
      <c r="B52" s="91" t="s">
        <v>1160</v>
      </c>
      <c r="C52" s="91">
        <v>7</v>
      </c>
      <c r="D52" s="134">
        <v>0.006015836897444697</v>
      </c>
      <c r="E52" s="134">
        <v>1.2267839672918686</v>
      </c>
      <c r="F52" s="91" t="s">
        <v>1044</v>
      </c>
      <c r="G52" s="91" t="b">
        <v>0</v>
      </c>
      <c r="H52" s="91" t="b">
        <v>0</v>
      </c>
      <c r="I52" s="91" t="b">
        <v>0</v>
      </c>
      <c r="J52" s="91" t="b">
        <v>0</v>
      </c>
      <c r="K52" s="91" t="b">
        <v>0</v>
      </c>
      <c r="L52" s="91" t="b">
        <v>0</v>
      </c>
    </row>
    <row r="53" spans="1:12" ht="15">
      <c r="A53" s="91" t="s">
        <v>1160</v>
      </c>
      <c r="B53" s="91" t="s">
        <v>1161</v>
      </c>
      <c r="C53" s="91">
        <v>7</v>
      </c>
      <c r="D53" s="134">
        <v>0.006015836897444697</v>
      </c>
      <c r="E53" s="134">
        <v>1.2267839672918686</v>
      </c>
      <c r="F53" s="91" t="s">
        <v>1044</v>
      </c>
      <c r="G53" s="91" t="b">
        <v>0</v>
      </c>
      <c r="H53" s="91" t="b">
        <v>0</v>
      </c>
      <c r="I53" s="91" t="b">
        <v>0</v>
      </c>
      <c r="J53" s="91" t="b">
        <v>0</v>
      </c>
      <c r="K53" s="91" t="b">
        <v>0</v>
      </c>
      <c r="L53" s="91" t="b">
        <v>0</v>
      </c>
    </row>
    <row r="54" spans="1:12" ht="15">
      <c r="A54" s="91" t="s">
        <v>1161</v>
      </c>
      <c r="B54" s="91" t="s">
        <v>1162</v>
      </c>
      <c r="C54" s="91">
        <v>7</v>
      </c>
      <c r="D54" s="134">
        <v>0.006015836897444697</v>
      </c>
      <c r="E54" s="134">
        <v>1.2267839672918686</v>
      </c>
      <c r="F54" s="91" t="s">
        <v>1044</v>
      </c>
      <c r="G54" s="91" t="b">
        <v>0</v>
      </c>
      <c r="H54" s="91" t="b">
        <v>0</v>
      </c>
      <c r="I54" s="91" t="b">
        <v>0</v>
      </c>
      <c r="J54" s="91" t="b">
        <v>0</v>
      </c>
      <c r="K54" s="91" t="b">
        <v>0</v>
      </c>
      <c r="L54" s="91" t="b">
        <v>0</v>
      </c>
    </row>
    <row r="55" spans="1:12" ht="15">
      <c r="A55" s="91" t="s">
        <v>1162</v>
      </c>
      <c r="B55" s="91" t="s">
        <v>1327</v>
      </c>
      <c r="C55" s="91">
        <v>7</v>
      </c>
      <c r="D55" s="134">
        <v>0.006015836897444697</v>
      </c>
      <c r="E55" s="134">
        <v>1.2267839672918686</v>
      </c>
      <c r="F55" s="91" t="s">
        <v>1044</v>
      </c>
      <c r="G55" s="91" t="b">
        <v>0</v>
      </c>
      <c r="H55" s="91" t="b">
        <v>0</v>
      </c>
      <c r="I55" s="91" t="b">
        <v>0</v>
      </c>
      <c r="J55" s="91" t="b">
        <v>0</v>
      </c>
      <c r="K55" s="91" t="b">
        <v>0</v>
      </c>
      <c r="L55" s="91" t="b">
        <v>0</v>
      </c>
    </row>
    <row r="56" spans="1:12" ht="15">
      <c r="A56" s="91" t="s">
        <v>1327</v>
      </c>
      <c r="B56" s="91" t="s">
        <v>1156</v>
      </c>
      <c r="C56" s="91">
        <v>7</v>
      </c>
      <c r="D56" s="134">
        <v>0.006015836897444697</v>
      </c>
      <c r="E56" s="134">
        <v>1.1687920203141817</v>
      </c>
      <c r="F56" s="91" t="s">
        <v>1044</v>
      </c>
      <c r="G56" s="91" t="b">
        <v>0</v>
      </c>
      <c r="H56" s="91" t="b">
        <v>0</v>
      </c>
      <c r="I56" s="91" t="b">
        <v>0</v>
      </c>
      <c r="J56" s="91" t="b">
        <v>0</v>
      </c>
      <c r="K56" s="91" t="b">
        <v>0</v>
      </c>
      <c r="L56" s="91" t="b">
        <v>0</v>
      </c>
    </row>
    <row r="57" spans="1:12" ht="15">
      <c r="A57" s="91" t="s">
        <v>1156</v>
      </c>
      <c r="B57" s="91" t="s">
        <v>1328</v>
      </c>
      <c r="C57" s="91">
        <v>7</v>
      </c>
      <c r="D57" s="134">
        <v>0.006015836897444697</v>
      </c>
      <c r="E57" s="134">
        <v>1.1687920203141817</v>
      </c>
      <c r="F57" s="91" t="s">
        <v>1044</v>
      </c>
      <c r="G57" s="91" t="b">
        <v>0</v>
      </c>
      <c r="H57" s="91" t="b">
        <v>0</v>
      </c>
      <c r="I57" s="91" t="b">
        <v>0</v>
      </c>
      <c r="J57" s="91" t="b">
        <v>0</v>
      </c>
      <c r="K57" s="91" t="b">
        <v>0</v>
      </c>
      <c r="L57" s="91" t="b">
        <v>0</v>
      </c>
    </row>
    <row r="58" spans="1:12" ht="15">
      <c r="A58" s="91" t="s">
        <v>271</v>
      </c>
      <c r="B58" s="91" t="s">
        <v>1157</v>
      </c>
      <c r="C58" s="91">
        <v>6</v>
      </c>
      <c r="D58" s="134">
        <v>0.008319272081370767</v>
      </c>
      <c r="E58" s="134">
        <v>1.2937307569224816</v>
      </c>
      <c r="F58" s="91" t="s">
        <v>1044</v>
      </c>
      <c r="G58" s="91" t="b">
        <v>0</v>
      </c>
      <c r="H58" s="91" t="b">
        <v>0</v>
      </c>
      <c r="I58" s="91" t="b">
        <v>0</v>
      </c>
      <c r="J58" s="91" t="b">
        <v>0</v>
      </c>
      <c r="K58" s="91" t="b">
        <v>1</v>
      </c>
      <c r="L58" s="91" t="b">
        <v>0</v>
      </c>
    </row>
    <row r="59" spans="1:12" ht="15">
      <c r="A59" s="91" t="s">
        <v>275</v>
      </c>
      <c r="B59" s="91" t="s">
        <v>1164</v>
      </c>
      <c r="C59" s="91">
        <v>2</v>
      </c>
      <c r="D59" s="134">
        <v>0.012577947075405802</v>
      </c>
      <c r="E59" s="134">
        <v>1.0969100130080565</v>
      </c>
      <c r="F59" s="91" t="s">
        <v>1045</v>
      </c>
      <c r="G59" s="91" t="b">
        <v>0</v>
      </c>
      <c r="H59" s="91" t="b">
        <v>0</v>
      </c>
      <c r="I59" s="91" t="b">
        <v>0</v>
      </c>
      <c r="J59" s="91" t="b">
        <v>0</v>
      </c>
      <c r="K59" s="91" t="b">
        <v>0</v>
      </c>
      <c r="L59" s="91" t="b">
        <v>0</v>
      </c>
    </row>
    <row r="60" spans="1:12" ht="15">
      <c r="A60" s="91" t="s">
        <v>1164</v>
      </c>
      <c r="B60" s="91" t="s">
        <v>1165</v>
      </c>
      <c r="C60" s="91">
        <v>2</v>
      </c>
      <c r="D60" s="134">
        <v>0.012577947075405802</v>
      </c>
      <c r="E60" s="134">
        <v>1.0969100130080565</v>
      </c>
      <c r="F60" s="91" t="s">
        <v>1045</v>
      </c>
      <c r="G60" s="91" t="b">
        <v>0</v>
      </c>
      <c r="H60" s="91" t="b">
        <v>0</v>
      </c>
      <c r="I60" s="91" t="b">
        <v>0</v>
      </c>
      <c r="J60" s="91" t="b">
        <v>0</v>
      </c>
      <c r="K60" s="91" t="b">
        <v>0</v>
      </c>
      <c r="L60" s="91" t="b">
        <v>0</v>
      </c>
    </row>
    <row r="61" spans="1:12" ht="15">
      <c r="A61" s="91" t="s">
        <v>1165</v>
      </c>
      <c r="B61" s="91" t="s">
        <v>1166</v>
      </c>
      <c r="C61" s="91">
        <v>2</v>
      </c>
      <c r="D61" s="134">
        <v>0.012577947075405802</v>
      </c>
      <c r="E61" s="134">
        <v>1.0969100130080565</v>
      </c>
      <c r="F61" s="91" t="s">
        <v>1045</v>
      </c>
      <c r="G61" s="91" t="b">
        <v>0</v>
      </c>
      <c r="H61" s="91" t="b">
        <v>0</v>
      </c>
      <c r="I61" s="91" t="b">
        <v>0</v>
      </c>
      <c r="J61" s="91" t="b">
        <v>0</v>
      </c>
      <c r="K61" s="91" t="b">
        <v>0</v>
      </c>
      <c r="L61" s="91" t="b">
        <v>0</v>
      </c>
    </row>
    <row r="62" spans="1:12" ht="15">
      <c r="A62" s="91" t="s">
        <v>1166</v>
      </c>
      <c r="B62" s="91" t="s">
        <v>1167</v>
      </c>
      <c r="C62" s="91">
        <v>2</v>
      </c>
      <c r="D62" s="134">
        <v>0.012577947075405802</v>
      </c>
      <c r="E62" s="134">
        <v>1.0969100130080565</v>
      </c>
      <c r="F62" s="91" t="s">
        <v>1045</v>
      </c>
      <c r="G62" s="91" t="b">
        <v>0</v>
      </c>
      <c r="H62" s="91" t="b">
        <v>0</v>
      </c>
      <c r="I62" s="91" t="b">
        <v>0</v>
      </c>
      <c r="J62" s="91" t="b">
        <v>0</v>
      </c>
      <c r="K62" s="91" t="b">
        <v>1</v>
      </c>
      <c r="L62" s="91" t="b">
        <v>0</v>
      </c>
    </row>
    <row r="63" spans="1:12" ht="15">
      <c r="A63" s="91" t="s">
        <v>1167</v>
      </c>
      <c r="B63" s="91" t="s">
        <v>1168</v>
      </c>
      <c r="C63" s="91">
        <v>2</v>
      </c>
      <c r="D63" s="134">
        <v>0.012577947075405802</v>
      </c>
      <c r="E63" s="134">
        <v>1.0969100130080565</v>
      </c>
      <c r="F63" s="91" t="s">
        <v>1045</v>
      </c>
      <c r="G63" s="91" t="b">
        <v>0</v>
      </c>
      <c r="H63" s="91" t="b">
        <v>1</v>
      </c>
      <c r="I63" s="91" t="b">
        <v>0</v>
      </c>
      <c r="J63" s="91" t="b">
        <v>0</v>
      </c>
      <c r="K63" s="91" t="b">
        <v>0</v>
      </c>
      <c r="L63" s="91" t="b">
        <v>0</v>
      </c>
    </row>
    <row r="64" spans="1:12" ht="15">
      <c r="A64" s="91" t="s">
        <v>1168</v>
      </c>
      <c r="B64" s="91" t="s">
        <v>1169</v>
      </c>
      <c r="C64" s="91">
        <v>2</v>
      </c>
      <c r="D64" s="134">
        <v>0.012577947075405802</v>
      </c>
      <c r="E64" s="134">
        <v>1.0969100130080565</v>
      </c>
      <c r="F64" s="91" t="s">
        <v>1045</v>
      </c>
      <c r="G64" s="91" t="b">
        <v>0</v>
      </c>
      <c r="H64" s="91" t="b">
        <v>0</v>
      </c>
      <c r="I64" s="91" t="b">
        <v>0</v>
      </c>
      <c r="J64" s="91" t="b">
        <v>0</v>
      </c>
      <c r="K64" s="91" t="b">
        <v>1</v>
      </c>
      <c r="L64" s="91" t="b">
        <v>0</v>
      </c>
    </row>
    <row r="65" spans="1:12" ht="15">
      <c r="A65" s="91" t="s">
        <v>1131</v>
      </c>
      <c r="B65" s="91" t="s">
        <v>1143</v>
      </c>
      <c r="C65" s="91">
        <v>2</v>
      </c>
      <c r="D65" s="134">
        <v>0.012577947075405802</v>
      </c>
      <c r="E65" s="134">
        <v>1.0969100130080565</v>
      </c>
      <c r="F65" s="91" t="s">
        <v>1045</v>
      </c>
      <c r="G65" s="91" t="b">
        <v>0</v>
      </c>
      <c r="H65" s="91" t="b">
        <v>0</v>
      </c>
      <c r="I65" s="91" t="b">
        <v>0</v>
      </c>
      <c r="J65" s="91" t="b">
        <v>0</v>
      </c>
      <c r="K65" s="91" t="b">
        <v>0</v>
      </c>
      <c r="L6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1368</v>
      </c>
      <c r="B1" s="13" t="s">
        <v>34</v>
      </c>
    </row>
    <row r="2" spans="1:2" ht="15">
      <c r="A2" s="125" t="s">
        <v>263</v>
      </c>
      <c r="B2" s="85">
        <v>992</v>
      </c>
    </row>
    <row r="3" spans="1:2" ht="15">
      <c r="A3" s="125" t="s">
        <v>271</v>
      </c>
      <c r="B3" s="85">
        <v>30</v>
      </c>
    </row>
    <row r="4" spans="1:2" ht="15">
      <c r="A4" s="125" t="s">
        <v>259</v>
      </c>
      <c r="B4" s="85">
        <v>4</v>
      </c>
    </row>
    <row r="5" spans="1:2" ht="15">
      <c r="A5" s="125" t="s">
        <v>270</v>
      </c>
      <c r="B5" s="85">
        <v>2</v>
      </c>
    </row>
    <row r="6" spans="1:2" ht="15">
      <c r="A6" s="125" t="s">
        <v>253</v>
      </c>
      <c r="B6" s="85">
        <v>0</v>
      </c>
    </row>
    <row r="7" spans="1:2" ht="15">
      <c r="A7" s="125" t="s">
        <v>251</v>
      </c>
      <c r="B7" s="85">
        <v>0</v>
      </c>
    </row>
    <row r="8" spans="1:2" ht="15">
      <c r="A8" s="125" t="s">
        <v>252</v>
      </c>
      <c r="B8" s="85">
        <v>0</v>
      </c>
    </row>
    <row r="9" spans="1:2" ht="15">
      <c r="A9" s="125" t="s">
        <v>256</v>
      </c>
      <c r="B9" s="85">
        <v>0</v>
      </c>
    </row>
    <row r="10" spans="1:2" ht="15">
      <c r="A10" s="125" t="s">
        <v>257</v>
      </c>
      <c r="B10" s="85">
        <v>0</v>
      </c>
    </row>
    <row r="11" spans="1:2" ht="15">
      <c r="A11" s="125" t="s">
        <v>254</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1378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572</v>
      </c>
      <c r="AF2" s="13" t="s">
        <v>573</v>
      </c>
      <c r="AG2" s="13" t="s">
        <v>574</v>
      </c>
      <c r="AH2" s="13" t="s">
        <v>575</v>
      </c>
      <c r="AI2" s="13" t="s">
        <v>576</v>
      </c>
      <c r="AJ2" s="13" t="s">
        <v>577</v>
      </c>
      <c r="AK2" s="13" t="s">
        <v>578</v>
      </c>
      <c r="AL2" s="13" t="s">
        <v>579</v>
      </c>
      <c r="AM2" s="13" t="s">
        <v>580</v>
      </c>
      <c r="AN2" s="13" t="s">
        <v>581</v>
      </c>
      <c r="AO2" s="13" t="s">
        <v>582</v>
      </c>
      <c r="AP2" s="13" t="s">
        <v>583</v>
      </c>
      <c r="AQ2" s="13" t="s">
        <v>584</v>
      </c>
      <c r="AR2" s="13" t="s">
        <v>585</v>
      </c>
      <c r="AS2" s="13" t="s">
        <v>586</v>
      </c>
      <c r="AT2" s="13" t="s">
        <v>192</v>
      </c>
      <c r="AU2" s="13" t="s">
        <v>587</v>
      </c>
      <c r="AV2" s="13" t="s">
        <v>588</v>
      </c>
      <c r="AW2" s="13" t="s">
        <v>589</v>
      </c>
      <c r="AX2" s="13" t="s">
        <v>590</v>
      </c>
      <c r="AY2" s="13" t="s">
        <v>591</v>
      </c>
      <c r="AZ2" s="13" t="s">
        <v>592</v>
      </c>
      <c r="BA2" s="13" t="s">
        <v>1058</v>
      </c>
      <c r="BB2" s="131" t="s">
        <v>1261</v>
      </c>
      <c r="BC2" s="131" t="s">
        <v>1262</v>
      </c>
      <c r="BD2" s="131" t="s">
        <v>1263</v>
      </c>
      <c r="BE2" s="131" t="s">
        <v>1264</v>
      </c>
      <c r="BF2" s="131" t="s">
        <v>1265</v>
      </c>
      <c r="BG2" s="131" t="s">
        <v>1268</v>
      </c>
      <c r="BH2" s="131" t="s">
        <v>1271</v>
      </c>
      <c r="BI2" s="131" t="s">
        <v>1295</v>
      </c>
      <c r="BJ2" s="131" t="s">
        <v>1298</v>
      </c>
      <c r="BK2" s="131" t="s">
        <v>1322</v>
      </c>
      <c r="BL2" s="131" t="s">
        <v>1356</v>
      </c>
      <c r="BM2" s="131" t="s">
        <v>1357</v>
      </c>
      <c r="BN2" s="131" t="s">
        <v>1358</v>
      </c>
      <c r="BO2" s="131" t="s">
        <v>1359</v>
      </c>
      <c r="BP2" s="131" t="s">
        <v>1360</v>
      </c>
      <c r="BQ2" s="131" t="s">
        <v>1361</v>
      </c>
      <c r="BR2" s="131" t="s">
        <v>1362</v>
      </c>
      <c r="BS2" s="131" t="s">
        <v>1363</v>
      </c>
      <c r="BT2" s="131" t="s">
        <v>1365</v>
      </c>
      <c r="BU2" s="3"/>
      <c r="BV2" s="3"/>
    </row>
    <row r="3" spans="1:74" ht="41.45" customHeight="1">
      <c r="A3" s="50" t="s">
        <v>212</v>
      </c>
      <c r="C3" s="53"/>
      <c r="D3" s="53" t="s">
        <v>64</v>
      </c>
      <c r="E3" s="54">
        <v>163.72000568388145</v>
      </c>
      <c r="F3" s="55">
        <v>99.99979983780703</v>
      </c>
      <c r="G3" s="112" t="s">
        <v>341</v>
      </c>
      <c r="H3" s="53"/>
      <c r="I3" s="57" t="s">
        <v>212</v>
      </c>
      <c r="J3" s="56"/>
      <c r="K3" s="56"/>
      <c r="L3" s="114" t="s">
        <v>936</v>
      </c>
      <c r="M3" s="59">
        <v>1.0667073868420252</v>
      </c>
      <c r="N3" s="60">
        <v>6194.14990234375</v>
      </c>
      <c r="O3" s="60">
        <v>7546.30419921875</v>
      </c>
      <c r="P3" s="58"/>
      <c r="Q3" s="61"/>
      <c r="R3" s="61"/>
      <c r="S3" s="51"/>
      <c r="T3" s="51">
        <v>1</v>
      </c>
      <c r="U3" s="51">
        <v>1</v>
      </c>
      <c r="V3" s="52">
        <v>0</v>
      </c>
      <c r="W3" s="52">
        <v>0</v>
      </c>
      <c r="X3" s="52">
        <v>0</v>
      </c>
      <c r="Y3" s="52">
        <v>0.999992</v>
      </c>
      <c r="Z3" s="52">
        <v>0</v>
      </c>
      <c r="AA3" s="52" t="s">
        <v>1367</v>
      </c>
      <c r="AB3" s="62">
        <v>3</v>
      </c>
      <c r="AC3" s="62"/>
      <c r="AD3" s="63"/>
      <c r="AE3" s="85" t="s">
        <v>593</v>
      </c>
      <c r="AF3" s="85">
        <v>304</v>
      </c>
      <c r="AG3" s="85">
        <v>135</v>
      </c>
      <c r="AH3" s="85">
        <v>11119</v>
      </c>
      <c r="AI3" s="85">
        <v>3209</v>
      </c>
      <c r="AJ3" s="85"/>
      <c r="AK3" s="85" t="s">
        <v>659</v>
      </c>
      <c r="AL3" s="85"/>
      <c r="AM3" s="90" t="s">
        <v>766</v>
      </c>
      <c r="AN3" s="85"/>
      <c r="AO3" s="87">
        <v>40656.067662037036</v>
      </c>
      <c r="AP3" s="90" t="s">
        <v>786</v>
      </c>
      <c r="AQ3" s="85" t="b">
        <v>0</v>
      </c>
      <c r="AR3" s="85" t="b">
        <v>0</v>
      </c>
      <c r="AS3" s="85" t="b">
        <v>1</v>
      </c>
      <c r="AT3" s="85" t="s">
        <v>531</v>
      </c>
      <c r="AU3" s="85">
        <v>2</v>
      </c>
      <c r="AV3" s="90" t="s">
        <v>846</v>
      </c>
      <c r="AW3" s="85" t="b">
        <v>0</v>
      </c>
      <c r="AX3" s="85" t="s">
        <v>868</v>
      </c>
      <c r="AY3" s="90" t="s">
        <v>869</v>
      </c>
      <c r="AZ3" s="85" t="s">
        <v>66</v>
      </c>
      <c r="BA3" s="85" t="str">
        <f>REPLACE(INDEX(GroupVertices[Group],MATCH(Vertices[[#This Row],[Vertex]],GroupVertices[Vertex],0)),1,1,"")</f>
        <v>2</v>
      </c>
      <c r="BB3" s="51"/>
      <c r="BC3" s="51"/>
      <c r="BD3" s="51"/>
      <c r="BE3" s="51"/>
      <c r="BF3" s="51" t="s">
        <v>315</v>
      </c>
      <c r="BG3" s="51" t="s">
        <v>315</v>
      </c>
      <c r="BH3" s="132" t="s">
        <v>1272</v>
      </c>
      <c r="BI3" s="132" t="s">
        <v>1272</v>
      </c>
      <c r="BJ3" s="132" t="s">
        <v>1299</v>
      </c>
      <c r="BK3" s="132" t="s">
        <v>1299</v>
      </c>
      <c r="BL3" s="132">
        <v>1</v>
      </c>
      <c r="BM3" s="135">
        <v>4.166666666666667</v>
      </c>
      <c r="BN3" s="132">
        <v>1</v>
      </c>
      <c r="BO3" s="135">
        <v>4.166666666666667</v>
      </c>
      <c r="BP3" s="132">
        <v>0</v>
      </c>
      <c r="BQ3" s="135">
        <v>0</v>
      </c>
      <c r="BR3" s="132">
        <v>22</v>
      </c>
      <c r="BS3" s="135">
        <v>91.66666666666667</v>
      </c>
      <c r="BT3" s="132">
        <v>24</v>
      </c>
      <c r="BU3" s="3"/>
      <c r="BV3" s="3"/>
    </row>
    <row r="4" spans="1:77" ht="41.45" customHeight="1">
      <c r="A4" s="14" t="s">
        <v>213</v>
      </c>
      <c r="C4" s="15"/>
      <c r="D4" s="15" t="s">
        <v>64</v>
      </c>
      <c r="E4" s="93">
        <v>162.35723194972923</v>
      </c>
      <c r="F4" s="81">
        <v>99.99995842785223</v>
      </c>
      <c r="G4" s="112" t="s">
        <v>342</v>
      </c>
      <c r="H4" s="15"/>
      <c r="I4" s="16" t="s">
        <v>213</v>
      </c>
      <c r="J4" s="66"/>
      <c r="K4" s="66"/>
      <c r="L4" s="114" t="s">
        <v>937</v>
      </c>
      <c r="M4" s="94">
        <v>1.0138546111133437</v>
      </c>
      <c r="N4" s="95">
        <v>6975.4228515625</v>
      </c>
      <c r="O4" s="95">
        <v>8946.1640625</v>
      </c>
      <c r="P4" s="77"/>
      <c r="Q4" s="96"/>
      <c r="R4" s="96"/>
      <c r="S4" s="97"/>
      <c r="T4" s="51">
        <v>1</v>
      </c>
      <c r="U4" s="51">
        <v>1</v>
      </c>
      <c r="V4" s="52">
        <v>0</v>
      </c>
      <c r="W4" s="52">
        <v>0</v>
      </c>
      <c r="X4" s="52">
        <v>0</v>
      </c>
      <c r="Y4" s="52">
        <v>0.999992</v>
      </c>
      <c r="Z4" s="52">
        <v>0</v>
      </c>
      <c r="AA4" s="52" t="s">
        <v>1367</v>
      </c>
      <c r="AB4" s="82">
        <v>4</v>
      </c>
      <c r="AC4" s="82"/>
      <c r="AD4" s="98"/>
      <c r="AE4" s="85" t="s">
        <v>594</v>
      </c>
      <c r="AF4" s="85">
        <v>70</v>
      </c>
      <c r="AG4" s="85">
        <v>32</v>
      </c>
      <c r="AH4" s="85">
        <v>104</v>
      </c>
      <c r="AI4" s="85">
        <v>157</v>
      </c>
      <c r="AJ4" s="85"/>
      <c r="AK4" s="85" t="s">
        <v>660</v>
      </c>
      <c r="AL4" s="85" t="s">
        <v>718</v>
      </c>
      <c r="AM4" s="85"/>
      <c r="AN4" s="85"/>
      <c r="AO4" s="87">
        <v>42145.40101851852</v>
      </c>
      <c r="AP4" s="90" t="s">
        <v>787</v>
      </c>
      <c r="AQ4" s="85" t="b">
        <v>1</v>
      </c>
      <c r="AR4" s="85" t="b">
        <v>0</v>
      </c>
      <c r="AS4" s="85" t="b">
        <v>1</v>
      </c>
      <c r="AT4" s="85" t="s">
        <v>531</v>
      </c>
      <c r="AU4" s="85">
        <v>0</v>
      </c>
      <c r="AV4" s="90" t="s">
        <v>847</v>
      </c>
      <c r="AW4" s="85" t="b">
        <v>0</v>
      </c>
      <c r="AX4" s="85" t="s">
        <v>868</v>
      </c>
      <c r="AY4" s="90" t="s">
        <v>870</v>
      </c>
      <c r="AZ4" s="85" t="s">
        <v>66</v>
      </c>
      <c r="BA4" s="85" t="str">
        <f>REPLACE(INDEX(GroupVertices[Group],MATCH(Vertices[[#This Row],[Vertex]],GroupVertices[Vertex],0)),1,1,"")</f>
        <v>2</v>
      </c>
      <c r="BB4" s="51"/>
      <c r="BC4" s="51"/>
      <c r="BD4" s="51"/>
      <c r="BE4" s="51"/>
      <c r="BF4" s="51" t="s">
        <v>316</v>
      </c>
      <c r="BG4" s="51" t="s">
        <v>316</v>
      </c>
      <c r="BH4" s="132" t="s">
        <v>1273</v>
      </c>
      <c r="BI4" s="132" t="s">
        <v>1273</v>
      </c>
      <c r="BJ4" s="132" t="s">
        <v>1300</v>
      </c>
      <c r="BK4" s="132" t="s">
        <v>1300</v>
      </c>
      <c r="BL4" s="132">
        <v>0</v>
      </c>
      <c r="BM4" s="135">
        <v>0</v>
      </c>
      <c r="BN4" s="132">
        <v>0</v>
      </c>
      <c r="BO4" s="135">
        <v>0</v>
      </c>
      <c r="BP4" s="132">
        <v>0</v>
      </c>
      <c r="BQ4" s="135">
        <v>0</v>
      </c>
      <c r="BR4" s="132">
        <v>20</v>
      </c>
      <c r="BS4" s="135">
        <v>100</v>
      </c>
      <c r="BT4" s="132">
        <v>20</v>
      </c>
      <c r="BU4" s="2"/>
      <c r="BV4" s="3"/>
      <c r="BW4" s="3"/>
      <c r="BX4" s="3"/>
      <c r="BY4" s="3"/>
    </row>
    <row r="5" spans="1:77" ht="41.45" customHeight="1">
      <c r="A5" s="14" t="s">
        <v>214</v>
      </c>
      <c r="C5" s="15"/>
      <c r="D5" s="15" t="s">
        <v>64</v>
      </c>
      <c r="E5" s="93">
        <v>164.36831551857523</v>
      </c>
      <c r="F5" s="81">
        <v>99.99972439205737</v>
      </c>
      <c r="G5" s="112" t="s">
        <v>343</v>
      </c>
      <c r="H5" s="15"/>
      <c r="I5" s="16" t="s">
        <v>214</v>
      </c>
      <c r="J5" s="66"/>
      <c r="K5" s="66"/>
      <c r="L5" s="114" t="s">
        <v>938</v>
      </c>
      <c r="M5" s="94">
        <v>1.0918509403440193</v>
      </c>
      <c r="N5" s="95">
        <v>7756.69677734375</v>
      </c>
      <c r="O5" s="95">
        <v>7546.30419921875</v>
      </c>
      <c r="P5" s="77"/>
      <c r="Q5" s="96"/>
      <c r="R5" s="96"/>
      <c r="S5" s="97"/>
      <c r="T5" s="51">
        <v>1</v>
      </c>
      <c r="U5" s="51">
        <v>1</v>
      </c>
      <c r="V5" s="52">
        <v>0</v>
      </c>
      <c r="W5" s="52">
        <v>0</v>
      </c>
      <c r="X5" s="52">
        <v>0</v>
      </c>
      <c r="Y5" s="52">
        <v>0.999992</v>
      </c>
      <c r="Z5" s="52">
        <v>0</v>
      </c>
      <c r="AA5" s="52" t="s">
        <v>1367</v>
      </c>
      <c r="AB5" s="82">
        <v>5</v>
      </c>
      <c r="AC5" s="82"/>
      <c r="AD5" s="98"/>
      <c r="AE5" s="85" t="s">
        <v>595</v>
      </c>
      <c r="AF5" s="85">
        <v>510</v>
      </c>
      <c r="AG5" s="85">
        <v>184</v>
      </c>
      <c r="AH5" s="85">
        <v>6955</v>
      </c>
      <c r="AI5" s="85">
        <v>4305</v>
      </c>
      <c r="AJ5" s="85"/>
      <c r="AK5" s="85" t="s">
        <v>661</v>
      </c>
      <c r="AL5" s="85" t="s">
        <v>719</v>
      </c>
      <c r="AM5" s="85"/>
      <c r="AN5" s="85"/>
      <c r="AO5" s="87">
        <v>40308.32916666667</v>
      </c>
      <c r="AP5" s="90" t="s">
        <v>788</v>
      </c>
      <c r="AQ5" s="85" t="b">
        <v>0</v>
      </c>
      <c r="AR5" s="85" t="b">
        <v>0</v>
      </c>
      <c r="AS5" s="85" t="b">
        <v>1</v>
      </c>
      <c r="AT5" s="85" t="s">
        <v>531</v>
      </c>
      <c r="AU5" s="85">
        <v>4</v>
      </c>
      <c r="AV5" s="90" t="s">
        <v>848</v>
      </c>
      <c r="AW5" s="85" t="b">
        <v>0</v>
      </c>
      <c r="AX5" s="85" t="s">
        <v>868</v>
      </c>
      <c r="AY5" s="90" t="s">
        <v>871</v>
      </c>
      <c r="AZ5" s="85" t="s">
        <v>66</v>
      </c>
      <c r="BA5" s="85" t="str">
        <f>REPLACE(INDEX(GroupVertices[Group],MATCH(Vertices[[#This Row],[Vertex]],GroupVertices[Vertex],0)),1,1,"")</f>
        <v>2</v>
      </c>
      <c r="BB5" s="51"/>
      <c r="BC5" s="51"/>
      <c r="BD5" s="51"/>
      <c r="BE5" s="51"/>
      <c r="BF5" s="51" t="s">
        <v>317</v>
      </c>
      <c r="BG5" s="51" t="s">
        <v>317</v>
      </c>
      <c r="BH5" s="132" t="s">
        <v>1274</v>
      </c>
      <c r="BI5" s="132" t="s">
        <v>1274</v>
      </c>
      <c r="BJ5" s="132" t="s">
        <v>1301</v>
      </c>
      <c r="BK5" s="132" t="s">
        <v>1301</v>
      </c>
      <c r="BL5" s="132">
        <v>1</v>
      </c>
      <c r="BM5" s="135">
        <v>5.2631578947368425</v>
      </c>
      <c r="BN5" s="132">
        <v>0</v>
      </c>
      <c r="BO5" s="135">
        <v>0</v>
      </c>
      <c r="BP5" s="132">
        <v>0</v>
      </c>
      <c r="BQ5" s="135">
        <v>0</v>
      </c>
      <c r="BR5" s="132">
        <v>18</v>
      </c>
      <c r="BS5" s="135">
        <v>94.73684210526316</v>
      </c>
      <c r="BT5" s="132">
        <v>19</v>
      </c>
      <c r="BU5" s="2"/>
      <c r="BV5" s="3"/>
      <c r="BW5" s="3"/>
      <c r="BX5" s="3"/>
      <c r="BY5" s="3"/>
    </row>
    <row r="6" spans="1:77" ht="41.45" customHeight="1">
      <c r="A6" s="14" t="s">
        <v>215</v>
      </c>
      <c r="C6" s="15"/>
      <c r="D6" s="15" t="s">
        <v>64</v>
      </c>
      <c r="E6" s="93">
        <v>166.02216713769204</v>
      </c>
      <c r="F6" s="81">
        <v>99.99953192841029</v>
      </c>
      <c r="G6" s="112" t="s">
        <v>344</v>
      </c>
      <c r="H6" s="15"/>
      <c r="I6" s="16" t="s">
        <v>215</v>
      </c>
      <c r="J6" s="66"/>
      <c r="K6" s="66"/>
      <c r="L6" s="114" t="s">
        <v>939</v>
      </c>
      <c r="M6" s="94">
        <v>1.1559926584613511</v>
      </c>
      <c r="N6" s="95">
        <v>5412.87646484375</v>
      </c>
      <c r="O6" s="95">
        <v>6146.4443359375</v>
      </c>
      <c r="P6" s="77"/>
      <c r="Q6" s="96"/>
      <c r="R6" s="96"/>
      <c r="S6" s="97"/>
      <c r="T6" s="51">
        <v>1</v>
      </c>
      <c r="U6" s="51">
        <v>1</v>
      </c>
      <c r="V6" s="52">
        <v>0</v>
      </c>
      <c r="W6" s="52">
        <v>0</v>
      </c>
      <c r="X6" s="52">
        <v>0</v>
      </c>
      <c r="Y6" s="52">
        <v>0.999992</v>
      </c>
      <c r="Z6" s="52">
        <v>0</v>
      </c>
      <c r="AA6" s="52" t="s">
        <v>1367</v>
      </c>
      <c r="AB6" s="82">
        <v>6</v>
      </c>
      <c r="AC6" s="82"/>
      <c r="AD6" s="98"/>
      <c r="AE6" s="85" t="s">
        <v>596</v>
      </c>
      <c r="AF6" s="85">
        <v>290</v>
      </c>
      <c r="AG6" s="85">
        <v>309</v>
      </c>
      <c r="AH6" s="85">
        <v>7127</v>
      </c>
      <c r="AI6" s="85">
        <v>2513</v>
      </c>
      <c r="AJ6" s="85"/>
      <c r="AK6" s="85" t="s">
        <v>662</v>
      </c>
      <c r="AL6" s="85" t="s">
        <v>720</v>
      </c>
      <c r="AM6" s="90" t="s">
        <v>767</v>
      </c>
      <c r="AN6" s="85"/>
      <c r="AO6" s="87">
        <v>40679.71047453704</v>
      </c>
      <c r="AP6" s="90" t="s">
        <v>789</v>
      </c>
      <c r="AQ6" s="85" t="b">
        <v>0</v>
      </c>
      <c r="AR6" s="85" t="b">
        <v>0</v>
      </c>
      <c r="AS6" s="85" t="b">
        <v>1</v>
      </c>
      <c r="AT6" s="85" t="s">
        <v>531</v>
      </c>
      <c r="AU6" s="85">
        <v>2</v>
      </c>
      <c r="AV6" s="90" t="s">
        <v>849</v>
      </c>
      <c r="AW6" s="85" t="b">
        <v>0</v>
      </c>
      <c r="AX6" s="85" t="s">
        <v>868</v>
      </c>
      <c r="AY6" s="90" t="s">
        <v>872</v>
      </c>
      <c r="AZ6" s="85" t="s">
        <v>66</v>
      </c>
      <c r="BA6" s="85" t="str">
        <f>REPLACE(INDEX(GroupVertices[Group],MATCH(Vertices[[#This Row],[Vertex]],GroupVertices[Vertex],0)),1,1,"")</f>
        <v>2</v>
      </c>
      <c r="BB6" s="51"/>
      <c r="BC6" s="51"/>
      <c r="BD6" s="51"/>
      <c r="BE6" s="51"/>
      <c r="BF6" s="51" t="s">
        <v>318</v>
      </c>
      <c r="BG6" s="51" t="s">
        <v>318</v>
      </c>
      <c r="BH6" s="132" t="s">
        <v>1275</v>
      </c>
      <c r="BI6" s="132" t="s">
        <v>1275</v>
      </c>
      <c r="BJ6" s="132" t="s">
        <v>1302</v>
      </c>
      <c r="BK6" s="132" t="s">
        <v>1302</v>
      </c>
      <c r="BL6" s="132">
        <v>2</v>
      </c>
      <c r="BM6" s="135">
        <v>3.8461538461538463</v>
      </c>
      <c r="BN6" s="132">
        <v>0</v>
      </c>
      <c r="BO6" s="135">
        <v>0</v>
      </c>
      <c r="BP6" s="132">
        <v>0</v>
      </c>
      <c r="BQ6" s="135">
        <v>0</v>
      </c>
      <c r="BR6" s="132">
        <v>50</v>
      </c>
      <c r="BS6" s="135">
        <v>96.15384615384616</v>
      </c>
      <c r="BT6" s="132">
        <v>52</v>
      </c>
      <c r="BU6" s="2"/>
      <c r="BV6" s="3"/>
      <c r="BW6" s="3"/>
      <c r="BX6" s="3"/>
      <c r="BY6" s="3"/>
    </row>
    <row r="7" spans="1:77" ht="41.45" customHeight="1">
      <c r="A7" s="14" t="s">
        <v>216</v>
      </c>
      <c r="C7" s="15"/>
      <c r="D7" s="15" t="s">
        <v>64</v>
      </c>
      <c r="E7" s="93">
        <v>162.22492382019988</v>
      </c>
      <c r="F7" s="81">
        <v>99.999973824944</v>
      </c>
      <c r="G7" s="112" t="s">
        <v>345</v>
      </c>
      <c r="H7" s="15"/>
      <c r="I7" s="16" t="s">
        <v>216</v>
      </c>
      <c r="J7" s="66"/>
      <c r="K7" s="66"/>
      <c r="L7" s="114" t="s">
        <v>940</v>
      </c>
      <c r="M7" s="94">
        <v>1.008723273663957</v>
      </c>
      <c r="N7" s="95">
        <v>6194.14990234375</v>
      </c>
      <c r="O7" s="95">
        <v>8946.1640625</v>
      </c>
      <c r="P7" s="77"/>
      <c r="Q7" s="96"/>
      <c r="R7" s="96"/>
      <c r="S7" s="97"/>
      <c r="T7" s="51">
        <v>1</v>
      </c>
      <c r="U7" s="51">
        <v>1</v>
      </c>
      <c r="V7" s="52">
        <v>0</v>
      </c>
      <c r="W7" s="52">
        <v>0</v>
      </c>
      <c r="X7" s="52">
        <v>0</v>
      </c>
      <c r="Y7" s="52">
        <v>0.999992</v>
      </c>
      <c r="Z7" s="52">
        <v>0</v>
      </c>
      <c r="AA7" s="52" t="s">
        <v>1367</v>
      </c>
      <c r="AB7" s="82">
        <v>7</v>
      </c>
      <c r="AC7" s="82"/>
      <c r="AD7" s="98"/>
      <c r="AE7" s="85" t="s">
        <v>597</v>
      </c>
      <c r="AF7" s="85">
        <v>45</v>
      </c>
      <c r="AG7" s="85">
        <v>22</v>
      </c>
      <c r="AH7" s="85">
        <v>1116</v>
      </c>
      <c r="AI7" s="85">
        <v>0</v>
      </c>
      <c r="AJ7" s="85"/>
      <c r="AK7" s="85" t="s">
        <v>663</v>
      </c>
      <c r="AL7" s="85" t="s">
        <v>721</v>
      </c>
      <c r="AM7" s="85"/>
      <c r="AN7" s="85"/>
      <c r="AO7" s="87">
        <v>42618.75682870371</v>
      </c>
      <c r="AP7" s="90" t="s">
        <v>790</v>
      </c>
      <c r="AQ7" s="85" t="b">
        <v>1</v>
      </c>
      <c r="AR7" s="85" t="b">
        <v>0</v>
      </c>
      <c r="AS7" s="85" t="b">
        <v>0</v>
      </c>
      <c r="AT7" s="85" t="s">
        <v>531</v>
      </c>
      <c r="AU7" s="85">
        <v>0</v>
      </c>
      <c r="AV7" s="85"/>
      <c r="AW7" s="85" t="b">
        <v>0</v>
      </c>
      <c r="AX7" s="85" t="s">
        <v>868</v>
      </c>
      <c r="AY7" s="90" t="s">
        <v>873</v>
      </c>
      <c r="AZ7" s="85" t="s">
        <v>66</v>
      </c>
      <c r="BA7" s="85" t="str">
        <f>REPLACE(INDEX(GroupVertices[Group],MATCH(Vertices[[#This Row],[Vertex]],GroupVertices[Vertex],0)),1,1,"")</f>
        <v>2</v>
      </c>
      <c r="BB7" s="51" t="s">
        <v>308</v>
      </c>
      <c r="BC7" s="51" t="s">
        <v>308</v>
      </c>
      <c r="BD7" s="51" t="s">
        <v>313</v>
      </c>
      <c r="BE7" s="51" t="s">
        <v>313</v>
      </c>
      <c r="BF7" s="51" t="s">
        <v>319</v>
      </c>
      <c r="BG7" s="51" t="s">
        <v>319</v>
      </c>
      <c r="BH7" s="132" t="s">
        <v>1276</v>
      </c>
      <c r="BI7" s="132" t="s">
        <v>1276</v>
      </c>
      <c r="BJ7" s="132" t="s">
        <v>1303</v>
      </c>
      <c r="BK7" s="132" t="s">
        <v>1303</v>
      </c>
      <c r="BL7" s="132">
        <v>0</v>
      </c>
      <c r="BM7" s="135">
        <v>0</v>
      </c>
      <c r="BN7" s="132">
        <v>0</v>
      </c>
      <c r="BO7" s="135">
        <v>0</v>
      </c>
      <c r="BP7" s="132">
        <v>0</v>
      </c>
      <c r="BQ7" s="135">
        <v>0</v>
      </c>
      <c r="BR7" s="132">
        <v>3</v>
      </c>
      <c r="BS7" s="135">
        <v>100</v>
      </c>
      <c r="BT7" s="132">
        <v>3</v>
      </c>
      <c r="BU7" s="2"/>
      <c r="BV7" s="3"/>
      <c r="BW7" s="3"/>
      <c r="BX7" s="3"/>
      <c r="BY7" s="3"/>
    </row>
    <row r="8" spans="1:77" ht="41.45" customHeight="1">
      <c r="A8" s="14" t="s">
        <v>217</v>
      </c>
      <c r="C8" s="15"/>
      <c r="D8" s="15" t="s">
        <v>64</v>
      </c>
      <c r="E8" s="93">
        <v>166.22062933198603</v>
      </c>
      <c r="F8" s="81">
        <v>99.99950883277265</v>
      </c>
      <c r="G8" s="112" t="s">
        <v>346</v>
      </c>
      <c r="H8" s="15"/>
      <c r="I8" s="16" t="s">
        <v>217</v>
      </c>
      <c r="J8" s="66"/>
      <c r="K8" s="66"/>
      <c r="L8" s="114" t="s">
        <v>941</v>
      </c>
      <c r="M8" s="94">
        <v>1.1636896646354309</v>
      </c>
      <c r="N8" s="95">
        <v>8371.482421875</v>
      </c>
      <c r="O8" s="95">
        <v>3320.256103515625</v>
      </c>
      <c r="P8" s="77"/>
      <c r="Q8" s="96"/>
      <c r="R8" s="96"/>
      <c r="S8" s="97"/>
      <c r="T8" s="51">
        <v>0</v>
      </c>
      <c r="U8" s="51">
        <v>1</v>
      </c>
      <c r="V8" s="52">
        <v>0</v>
      </c>
      <c r="W8" s="52">
        <v>1</v>
      </c>
      <c r="X8" s="52">
        <v>0</v>
      </c>
      <c r="Y8" s="52">
        <v>0.999992</v>
      </c>
      <c r="Z8" s="52">
        <v>0</v>
      </c>
      <c r="AA8" s="52">
        <v>0</v>
      </c>
      <c r="AB8" s="82">
        <v>8</v>
      </c>
      <c r="AC8" s="82"/>
      <c r="AD8" s="98"/>
      <c r="AE8" s="85" t="s">
        <v>598</v>
      </c>
      <c r="AF8" s="85">
        <v>1481</v>
      </c>
      <c r="AG8" s="85">
        <v>324</v>
      </c>
      <c r="AH8" s="85">
        <v>3772</v>
      </c>
      <c r="AI8" s="85">
        <v>11654</v>
      </c>
      <c r="AJ8" s="85"/>
      <c r="AK8" s="85" t="s">
        <v>664</v>
      </c>
      <c r="AL8" s="85" t="s">
        <v>722</v>
      </c>
      <c r="AM8" s="85"/>
      <c r="AN8" s="85"/>
      <c r="AO8" s="87">
        <v>40130.24847222222</v>
      </c>
      <c r="AP8" s="90" t="s">
        <v>791</v>
      </c>
      <c r="AQ8" s="85" t="b">
        <v>1</v>
      </c>
      <c r="AR8" s="85" t="b">
        <v>0</v>
      </c>
      <c r="AS8" s="85" t="b">
        <v>1</v>
      </c>
      <c r="AT8" s="85" t="s">
        <v>531</v>
      </c>
      <c r="AU8" s="85">
        <v>0</v>
      </c>
      <c r="AV8" s="90" t="s">
        <v>847</v>
      </c>
      <c r="AW8" s="85" t="b">
        <v>0</v>
      </c>
      <c r="AX8" s="85" t="s">
        <v>868</v>
      </c>
      <c r="AY8" s="90" t="s">
        <v>874</v>
      </c>
      <c r="AZ8" s="85" t="s">
        <v>66</v>
      </c>
      <c r="BA8" s="85" t="str">
        <f>REPLACE(INDEX(GroupVertices[Group],MATCH(Vertices[[#This Row],[Vertex]],GroupVertices[Vertex],0)),1,1,"")</f>
        <v>8</v>
      </c>
      <c r="BB8" s="51"/>
      <c r="BC8" s="51"/>
      <c r="BD8" s="51"/>
      <c r="BE8" s="51"/>
      <c r="BF8" s="51" t="s">
        <v>320</v>
      </c>
      <c r="BG8" s="51" t="s">
        <v>320</v>
      </c>
      <c r="BH8" s="132" t="s">
        <v>1277</v>
      </c>
      <c r="BI8" s="132" t="s">
        <v>1277</v>
      </c>
      <c r="BJ8" s="132" t="s">
        <v>1304</v>
      </c>
      <c r="BK8" s="132" t="s">
        <v>1304</v>
      </c>
      <c r="BL8" s="132">
        <v>0</v>
      </c>
      <c r="BM8" s="135">
        <v>0</v>
      </c>
      <c r="BN8" s="132">
        <v>0</v>
      </c>
      <c r="BO8" s="135">
        <v>0</v>
      </c>
      <c r="BP8" s="132">
        <v>0</v>
      </c>
      <c r="BQ8" s="135">
        <v>0</v>
      </c>
      <c r="BR8" s="132">
        <v>5</v>
      </c>
      <c r="BS8" s="135">
        <v>100</v>
      </c>
      <c r="BT8" s="132">
        <v>5</v>
      </c>
      <c r="BU8" s="2"/>
      <c r="BV8" s="3"/>
      <c r="BW8" s="3"/>
      <c r="BX8" s="3"/>
      <c r="BY8" s="3"/>
    </row>
    <row r="9" spans="1:77" ht="41.45" customHeight="1">
      <c r="A9" s="14" t="s">
        <v>272</v>
      </c>
      <c r="C9" s="15"/>
      <c r="D9" s="15" t="s">
        <v>64</v>
      </c>
      <c r="E9" s="93">
        <v>1000</v>
      </c>
      <c r="F9" s="81">
        <v>70</v>
      </c>
      <c r="G9" s="112" t="s">
        <v>856</v>
      </c>
      <c r="H9" s="15"/>
      <c r="I9" s="16" t="s">
        <v>272</v>
      </c>
      <c r="J9" s="66"/>
      <c r="K9" s="66"/>
      <c r="L9" s="114" t="s">
        <v>942</v>
      </c>
      <c r="M9" s="94">
        <v>9999</v>
      </c>
      <c r="N9" s="95">
        <v>8371.482421875</v>
      </c>
      <c r="O9" s="95">
        <v>2573.27197265625</v>
      </c>
      <c r="P9" s="77"/>
      <c r="Q9" s="96"/>
      <c r="R9" s="96"/>
      <c r="S9" s="97"/>
      <c r="T9" s="51">
        <v>1</v>
      </c>
      <c r="U9" s="51">
        <v>0</v>
      </c>
      <c r="V9" s="52">
        <v>0</v>
      </c>
      <c r="W9" s="52">
        <v>1</v>
      </c>
      <c r="X9" s="52">
        <v>0</v>
      </c>
      <c r="Y9" s="52">
        <v>0.999992</v>
      </c>
      <c r="Z9" s="52">
        <v>0</v>
      </c>
      <c r="AA9" s="52">
        <v>0</v>
      </c>
      <c r="AB9" s="82">
        <v>9</v>
      </c>
      <c r="AC9" s="82"/>
      <c r="AD9" s="98"/>
      <c r="AE9" s="85" t="s">
        <v>599</v>
      </c>
      <c r="AF9" s="85">
        <v>155</v>
      </c>
      <c r="AG9" s="85">
        <v>19484204</v>
      </c>
      <c r="AH9" s="85">
        <v>11655</v>
      </c>
      <c r="AI9" s="85">
        <v>147</v>
      </c>
      <c r="AJ9" s="85"/>
      <c r="AK9" s="85" t="s">
        <v>665</v>
      </c>
      <c r="AL9" s="85"/>
      <c r="AM9" s="90" t="s">
        <v>768</v>
      </c>
      <c r="AN9" s="85"/>
      <c r="AO9" s="87">
        <v>40738.27287037037</v>
      </c>
      <c r="AP9" s="90" t="s">
        <v>792</v>
      </c>
      <c r="AQ9" s="85" t="b">
        <v>0</v>
      </c>
      <c r="AR9" s="85" t="b">
        <v>0</v>
      </c>
      <c r="AS9" s="85" t="b">
        <v>1</v>
      </c>
      <c r="AT9" s="85" t="s">
        <v>844</v>
      </c>
      <c r="AU9" s="85">
        <v>47579</v>
      </c>
      <c r="AV9" s="90" t="s">
        <v>850</v>
      </c>
      <c r="AW9" s="85" t="b">
        <v>1</v>
      </c>
      <c r="AX9" s="85" t="s">
        <v>868</v>
      </c>
      <c r="AY9" s="90" t="s">
        <v>875</v>
      </c>
      <c r="AZ9" s="85" t="s">
        <v>65</v>
      </c>
      <c r="BA9" s="85" t="str">
        <f>REPLACE(INDEX(GroupVertices[Group],MATCH(Vertices[[#This Row],[Vertex]],GroupVertices[Vertex],0)),1,1,"")</f>
        <v>8</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4" t="s">
        <v>218</v>
      </c>
      <c r="C10" s="15"/>
      <c r="D10" s="15" t="s">
        <v>64</v>
      </c>
      <c r="E10" s="93">
        <v>383.78811753003777</v>
      </c>
      <c r="F10" s="81">
        <v>99.9741898550718</v>
      </c>
      <c r="G10" s="112" t="s">
        <v>347</v>
      </c>
      <c r="H10" s="15"/>
      <c r="I10" s="16" t="s">
        <v>218</v>
      </c>
      <c r="J10" s="66"/>
      <c r="K10" s="66"/>
      <c r="L10" s="114" t="s">
        <v>943</v>
      </c>
      <c r="M10" s="94">
        <v>9.601660966406676</v>
      </c>
      <c r="N10" s="95">
        <v>2574.94921875</v>
      </c>
      <c r="O10" s="95">
        <v>9542.986328125</v>
      </c>
      <c r="P10" s="77"/>
      <c r="Q10" s="96"/>
      <c r="R10" s="96"/>
      <c r="S10" s="97"/>
      <c r="T10" s="51">
        <v>0</v>
      </c>
      <c r="U10" s="51">
        <v>1</v>
      </c>
      <c r="V10" s="52">
        <v>0</v>
      </c>
      <c r="W10" s="52">
        <v>0.015873</v>
      </c>
      <c r="X10" s="52">
        <v>0.026192</v>
      </c>
      <c r="Y10" s="52">
        <v>0.548169</v>
      </c>
      <c r="Z10" s="52">
        <v>0</v>
      </c>
      <c r="AA10" s="52">
        <v>0</v>
      </c>
      <c r="AB10" s="82">
        <v>10</v>
      </c>
      <c r="AC10" s="82"/>
      <c r="AD10" s="98"/>
      <c r="AE10" s="85" t="s">
        <v>600</v>
      </c>
      <c r="AF10" s="85">
        <v>12348</v>
      </c>
      <c r="AG10" s="85">
        <v>16768</v>
      </c>
      <c r="AH10" s="85">
        <v>111628</v>
      </c>
      <c r="AI10" s="85">
        <v>98265</v>
      </c>
      <c r="AJ10" s="85"/>
      <c r="AK10" s="85" t="s">
        <v>666</v>
      </c>
      <c r="AL10" s="85" t="s">
        <v>723</v>
      </c>
      <c r="AM10" s="90" t="s">
        <v>769</v>
      </c>
      <c r="AN10" s="85"/>
      <c r="AO10" s="87">
        <v>41802.89855324074</v>
      </c>
      <c r="AP10" s="90" t="s">
        <v>793</v>
      </c>
      <c r="AQ10" s="85" t="b">
        <v>0</v>
      </c>
      <c r="AR10" s="85" t="b">
        <v>0</v>
      </c>
      <c r="AS10" s="85" t="b">
        <v>0</v>
      </c>
      <c r="AT10" s="85" t="s">
        <v>531</v>
      </c>
      <c r="AU10" s="85">
        <v>61</v>
      </c>
      <c r="AV10" s="90" t="s">
        <v>847</v>
      </c>
      <c r="AW10" s="85" t="b">
        <v>0</v>
      </c>
      <c r="AX10" s="85" t="s">
        <v>868</v>
      </c>
      <c r="AY10" s="90" t="s">
        <v>876</v>
      </c>
      <c r="AZ10" s="85" t="s">
        <v>66</v>
      </c>
      <c r="BA10" s="85" t="str">
        <f>REPLACE(INDEX(GroupVertices[Group],MATCH(Vertices[[#This Row],[Vertex]],GroupVertices[Vertex],0)),1,1,"")</f>
        <v>1</v>
      </c>
      <c r="BB10" s="51"/>
      <c r="BC10" s="51"/>
      <c r="BD10" s="51"/>
      <c r="BE10" s="51"/>
      <c r="BF10" s="51" t="s">
        <v>321</v>
      </c>
      <c r="BG10" s="51" t="s">
        <v>321</v>
      </c>
      <c r="BH10" s="132" t="s">
        <v>1278</v>
      </c>
      <c r="BI10" s="132" t="s">
        <v>1278</v>
      </c>
      <c r="BJ10" s="132" t="s">
        <v>1305</v>
      </c>
      <c r="BK10" s="132" t="s">
        <v>1305</v>
      </c>
      <c r="BL10" s="132">
        <v>1</v>
      </c>
      <c r="BM10" s="135">
        <v>4</v>
      </c>
      <c r="BN10" s="132">
        <v>0</v>
      </c>
      <c r="BO10" s="135">
        <v>0</v>
      </c>
      <c r="BP10" s="132">
        <v>0</v>
      </c>
      <c r="BQ10" s="135">
        <v>0</v>
      </c>
      <c r="BR10" s="132">
        <v>24</v>
      </c>
      <c r="BS10" s="135">
        <v>96</v>
      </c>
      <c r="BT10" s="132">
        <v>25</v>
      </c>
      <c r="BU10" s="2"/>
      <c r="BV10" s="3"/>
      <c r="BW10" s="3"/>
      <c r="BX10" s="3"/>
      <c r="BY10" s="3"/>
    </row>
    <row r="11" spans="1:77" ht="41.45" customHeight="1">
      <c r="A11" s="14" t="s">
        <v>263</v>
      </c>
      <c r="C11" s="15"/>
      <c r="D11" s="15" t="s">
        <v>64</v>
      </c>
      <c r="E11" s="93">
        <v>339.3722784470373</v>
      </c>
      <c r="F11" s="81">
        <v>99.97935865877781</v>
      </c>
      <c r="G11" s="112" t="s">
        <v>857</v>
      </c>
      <c r="H11" s="15"/>
      <c r="I11" s="16" t="s">
        <v>263</v>
      </c>
      <c r="J11" s="66"/>
      <c r="K11" s="66"/>
      <c r="L11" s="114" t="s">
        <v>944</v>
      </c>
      <c r="M11" s="94">
        <v>7.879070984647611</v>
      </c>
      <c r="N11" s="95">
        <v>2516.846435546875</v>
      </c>
      <c r="O11" s="95">
        <v>4950.85595703125</v>
      </c>
      <c r="P11" s="77"/>
      <c r="Q11" s="96"/>
      <c r="R11" s="96"/>
      <c r="S11" s="97"/>
      <c r="T11" s="51">
        <v>33</v>
      </c>
      <c r="U11" s="51">
        <v>1</v>
      </c>
      <c r="V11" s="52">
        <v>992</v>
      </c>
      <c r="W11" s="52">
        <v>0.03125</v>
      </c>
      <c r="X11" s="52">
        <v>0.161841</v>
      </c>
      <c r="Y11" s="52">
        <v>15.458336</v>
      </c>
      <c r="Z11" s="52">
        <v>0</v>
      </c>
      <c r="AA11" s="52">
        <v>0</v>
      </c>
      <c r="AB11" s="82">
        <v>11</v>
      </c>
      <c r="AC11" s="82"/>
      <c r="AD11" s="98"/>
      <c r="AE11" s="85" t="s">
        <v>601</v>
      </c>
      <c r="AF11" s="85">
        <v>13873</v>
      </c>
      <c r="AG11" s="85">
        <v>13411</v>
      </c>
      <c r="AH11" s="85">
        <v>146941</v>
      </c>
      <c r="AI11" s="85">
        <v>458627</v>
      </c>
      <c r="AJ11" s="85"/>
      <c r="AK11" s="85" t="s">
        <v>667</v>
      </c>
      <c r="AL11" s="85" t="s">
        <v>724</v>
      </c>
      <c r="AM11" s="85"/>
      <c r="AN11" s="85"/>
      <c r="AO11" s="87">
        <v>42624.75915509259</v>
      </c>
      <c r="AP11" s="90" t="s">
        <v>794</v>
      </c>
      <c r="AQ11" s="85" t="b">
        <v>1</v>
      </c>
      <c r="AR11" s="85" t="b">
        <v>0</v>
      </c>
      <c r="AS11" s="85" t="b">
        <v>1</v>
      </c>
      <c r="AT11" s="85" t="s">
        <v>531</v>
      </c>
      <c r="AU11" s="85">
        <v>46</v>
      </c>
      <c r="AV11" s="85"/>
      <c r="AW11" s="85" t="b">
        <v>0</v>
      </c>
      <c r="AX11" s="85" t="s">
        <v>868</v>
      </c>
      <c r="AY11" s="90" t="s">
        <v>877</v>
      </c>
      <c r="AZ11" s="85" t="s">
        <v>66</v>
      </c>
      <c r="BA11" s="85" t="str">
        <f>REPLACE(INDEX(GroupVertices[Group],MATCH(Vertices[[#This Row],[Vertex]],GroupVertices[Vertex],0)),1,1,"")</f>
        <v>1</v>
      </c>
      <c r="BB11" s="51"/>
      <c r="BC11" s="51"/>
      <c r="BD11" s="51"/>
      <c r="BE11" s="51"/>
      <c r="BF11" s="51" t="s">
        <v>331</v>
      </c>
      <c r="BG11" s="51" t="s">
        <v>331</v>
      </c>
      <c r="BH11" s="132" t="s">
        <v>1176</v>
      </c>
      <c r="BI11" s="132" t="s">
        <v>1176</v>
      </c>
      <c r="BJ11" s="132" t="s">
        <v>1217</v>
      </c>
      <c r="BK11" s="132" t="s">
        <v>1217</v>
      </c>
      <c r="BL11" s="132">
        <v>3</v>
      </c>
      <c r="BM11" s="135">
        <v>6.666666666666667</v>
      </c>
      <c r="BN11" s="132">
        <v>0</v>
      </c>
      <c r="BO11" s="135">
        <v>0</v>
      </c>
      <c r="BP11" s="132">
        <v>0</v>
      </c>
      <c r="BQ11" s="135">
        <v>0</v>
      </c>
      <c r="BR11" s="132">
        <v>42</v>
      </c>
      <c r="BS11" s="135">
        <v>93.33333333333333</v>
      </c>
      <c r="BT11" s="132">
        <v>45</v>
      </c>
      <c r="BU11" s="2"/>
      <c r="BV11" s="3"/>
      <c r="BW11" s="3"/>
      <c r="BX11" s="3"/>
      <c r="BY11" s="3"/>
    </row>
    <row r="12" spans="1:77" ht="41.45" customHeight="1">
      <c r="A12" s="14" t="s">
        <v>219</v>
      </c>
      <c r="C12" s="15"/>
      <c r="D12" s="15" t="s">
        <v>64</v>
      </c>
      <c r="E12" s="93">
        <v>678.0413976032967</v>
      </c>
      <c r="F12" s="81">
        <v>99.93994672298307</v>
      </c>
      <c r="G12" s="112" t="s">
        <v>348</v>
      </c>
      <c r="H12" s="15"/>
      <c r="I12" s="16" t="s">
        <v>219</v>
      </c>
      <c r="J12" s="66"/>
      <c r="K12" s="66"/>
      <c r="L12" s="114" t="s">
        <v>945</v>
      </c>
      <c r="M12" s="94">
        <v>21.013755453842368</v>
      </c>
      <c r="N12" s="95">
        <v>3773.44189453125</v>
      </c>
      <c r="O12" s="95">
        <v>5380.71044921875</v>
      </c>
      <c r="P12" s="77"/>
      <c r="Q12" s="96"/>
      <c r="R12" s="96"/>
      <c r="S12" s="97"/>
      <c r="T12" s="51">
        <v>0</v>
      </c>
      <c r="U12" s="51">
        <v>1</v>
      </c>
      <c r="V12" s="52">
        <v>0</v>
      </c>
      <c r="W12" s="52">
        <v>0.015873</v>
      </c>
      <c r="X12" s="52">
        <v>0.026192</v>
      </c>
      <c r="Y12" s="52">
        <v>0.548169</v>
      </c>
      <c r="Z12" s="52">
        <v>0</v>
      </c>
      <c r="AA12" s="52">
        <v>0</v>
      </c>
      <c r="AB12" s="82">
        <v>12</v>
      </c>
      <c r="AC12" s="82"/>
      <c r="AD12" s="98"/>
      <c r="AE12" s="85" t="s">
        <v>602</v>
      </c>
      <c r="AF12" s="85">
        <v>39245</v>
      </c>
      <c r="AG12" s="85">
        <v>39008</v>
      </c>
      <c r="AH12" s="85">
        <v>23116</v>
      </c>
      <c r="AI12" s="85">
        <v>183075</v>
      </c>
      <c r="AJ12" s="85"/>
      <c r="AK12" s="85" t="s">
        <v>668</v>
      </c>
      <c r="AL12" s="85" t="s">
        <v>725</v>
      </c>
      <c r="AM12" s="85"/>
      <c r="AN12" s="85"/>
      <c r="AO12" s="87">
        <v>41709.63416666666</v>
      </c>
      <c r="AP12" s="90" t="s">
        <v>795</v>
      </c>
      <c r="AQ12" s="85" t="b">
        <v>0</v>
      </c>
      <c r="AR12" s="85" t="b">
        <v>0</v>
      </c>
      <c r="AS12" s="85" t="b">
        <v>0</v>
      </c>
      <c r="AT12" s="85" t="s">
        <v>531</v>
      </c>
      <c r="AU12" s="85">
        <v>10</v>
      </c>
      <c r="AV12" s="90" t="s">
        <v>847</v>
      </c>
      <c r="AW12" s="85" t="b">
        <v>0</v>
      </c>
      <c r="AX12" s="85" t="s">
        <v>868</v>
      </c>
      <c r="AY12" s="90" t="s">
        <v>878</v>
      </c>
      <c r="AZ12" s="85" t="s">
        <v>66</v>
      </c>
      <c r="BA12" s="85" t="str">
        <f>REPLACE(INDEX(GroupVertices[Group],MATCH(Vertices[[#This Row],[Vertex]],GroupVertices[Vertex],0)),1,1,"")</f>
        <v>1</v>
      </c>
      <c r="BB12" s="51"/>
      <c r="BC12" s="51"/>
      <c r="BD12" s="51"/>
      <c r="BE12" s="51"/>
      <c r="BF12" s="51" t="s">
        <v>321</v>
      </c>
      <c r="BG12" s="51" t="s">
        <v>321</v>
      </c>
      <c r="BH12" s="132" t="s">
        <v>1278</v>
      </c>
      <c r="BI12" s="132" t="s">
        <v>1278</v>
      </c>
      <c r="BJ12" s="132" t="s">
        <v>1305</v>
      </c>
      <c r="BK12" s="132" t="s">
        <v>1305</v>
      </c>
      <c r="BL12" s="132">
        <v>1</v>
      </c>
      <c r="BM12" s="135">
        <v>4</v>
      </c>
      <c r="BN12" s="132">
        <v>0</v>
      </c>
      <c r="BO12" s="135">
        <v>0</v>
      </c>
      <c r="BP12" s="132">
        <v>0</v>
      </c>
      <c r="BQ12" s="135">
        <v>0</v>
      </c>
      <c r="BR12" s="132">
        <v>24</v>
      </c>
      <c r="BS12" s="135">
        <v>96</v>
      </c>
      <c r="BT12" s="132">
        <v>25</v>
      </c>
      <c r="BU12" s="2"/>
      <c r="BV12" s="3"/>
      <c r="BW12" s="3"/>
      <c r="BX12" s="3"/>
      <c r="BY12" s="3"/>
    </row>
    <row r="13" spans="1:77" ht="41.45" customHeight="1">
      <c r="A13" s="14" t="s">
        <v>220</v>
      </c>
      <c r="C13" s="15"/>
      <c r="D13" s="15" t="s">
        <v>64</v>
      </c>
      <c r="E13" s="93">
        <v>166.80278510191516</v>
      </c>
      <c r="F13" s="81">
        <v>99.99944108556888</v>
      </c>
      <c r="G13" s="112" t="s">
        <v>349</v>
      </c>
      <c r="H13" s="15"/>
      <c r="I13" s="16" t="s">
        <v>220</v>
      </c>
      <c r="J13" s="66"/>
      <c r="K13" s="66"/>
      <c r="L13" s="114" t="s">
        <v>946</v>
      </c>
      <c r="M13" s="94">
        <v>1.1862675494127317</v>
      </c>
      <c r="N13" s="95">
        <v>3257.209228515625</v>
      </c>
      <c r="O13" s="95">
        <v>9221.3388671875</v>
      </c>
      <c r="P13" s="77"/>
      <c r="Q13" s="96"/>
      <c r="R13" s="96"/>
      <c r="S13" s="97"/>
      <c r="T13" s="51">
        <v>0</v>
      </c>
      <c r="U13" s="51">
        <v>1</v>
      </c>
      <c r="V13" s="52">
        <v>0</v>
      </c>
      <c r="W13" s="52">
        <v>0.015873</v>
      </c>
      <c r="X13" s="52">
        <v>0.026192</v>
      </c>
      <c r="Y13" s="52">
        <v>0.548169</v>
      </c>
      <c r="Z13" s="52">
        <v>0</v>
      </c>
      <c r="AA13" s="52">
        <v>0</v>
      </c>
      <c r="AB13" s="82">
        <v>13</v>
      </c>
      <c r="AC13" s="82"/>
      <c r="AD13" s="98"/>
      <c r="AE13" s="85" t="s">
        <v>603</v>
      </c>
      <c r="AF13" s="85">
        <v>617</v>
      </c>
      <c r="AG13" s="85">
        <v>368</v>
      </c>
      <c r="AH13" s="85">
        <v>2255</v>
      </c>
      <c r="AI13" s="85">
        <v>17406</v>
      </c>
      <c r="AJ13" s="85"/>
      <c r="AK13" s="85" t="s">
        <v>669</v>
      </c>
      <c r="AL13" s="85" t="s">
        <v>726</v>
      </c>
      <c r="AM13" s="85"/>
      <c r="AN13" s="85"/>
      <c r="AO13" s="87">
        <v>41708.0534837963</v>
      </c>
      <c r="AP13" s="85"/>
      <c r="AQ13" s="85" t="b">
        <v>1</v>
      </c>
      <c r="AR13" s="85" t="b">
        <v>0</v>
      </c>
      <c r="AS13" s="85" t="b">
        <v>0</v>
      </c>
      <c r="AT13" s="85" t="s">
        <v>531</v>
      </c>
      <c r="AU13" s="85">
        <v>1</v>
      </c>
      <c r="AV13" s="90" t="s">
        <v>847</v>
      </c>
      <c r="AW13" s="85" t="b">
        <v>0</v>
      </c>
      <c r="AX13" s="85" t="s">
        <v>868</v>
      </c>
      <c r="AY13" s="90" t="s">
        <v>879</v>
      </c>
      <c r="AZ13" s="85" t="s">
        <v>66</v>
      </c>
      <c r="BA13" s="85" t="str">
        <f>REPLACE(INDEX(GroupVertices[Group],MATCH(Vertices[[#This Row],[Vertex]],GroupVertices[Vertex],0)),1,1,"")</f>
        <v>1</v>
      </c>
      <c r="BB13" s="51"/>
      <c r="BC13" s="51"/>
      <c r="BD13" s="51"/>
      <c r="BE13" s="51"/>
      <c r="BF13" s="51" t="s">
        <v>321</v>
      </c>
      <c r="BG13" s="51" t="s">
        <v>321</v>
      </c>
      <c r="BH13" s="132" t="s">
        <v>1278</v>
      </c>
      <c r="BI13" s="132" t="s">
        <v>1278</v>
      </c>
      <c r="BJ13" s="132" t="s">
        <v>1305</v>
      </c>
      <c r="BK13" s="132" t="s">
        <v>1305</v>
      </c>
      <c r="BL13" s="132">
        <v>1</v>
      </c>
      <c r="BM13" s="135">
        <v>4</v>
      </c>
      <c r="BN13" s="132">
        <v>0</v>
      </c>
      <c r="BO13" s="135">
        <v>0</v>
      </c>
      <c r="BP13" s="132">
        <v>0</v>
      </c>
      <c r="BQ13" s="135">
        <v>0</v>
      </c>
      <c r="BR13" s="132">
        <v>24</v>
      </c>
      <c r="BS13" s="135">
        <v>96</v>
      </c>
      <c r="BT13" s="132">
        <v>25</v>
      </c>
      <c r="BU13" s="2"/>
      <c r="BV13" s="3"/>
      <c r="BW13" s="3"/>
      <c r="BX13" s="3"/>
      <c r="BY13" s="3"/>
    </row>
    <row r="14" spans="1:77" ht="41.45" customHeight="1">
      <c r="A14" s="14" t="s">
        <v>221</v>
      </c>
      <c r="C14" s="15"/>
      <c r="D14" s="15" t="s">
        <v>64</v>
      </c>
      <c r="E14" s="93">
        <v>166.77632347600928</v>
      </c>
      <c r="F14" s="81">
        <v>99.99944416498722</v>
      </c>
      <c r="G14" s="112" t="s">
        <v>350</v>
      </c>
      <c r="H14" s="15"/>
      <c r="I14" s="16" t="s">
        <v>221</v>
      </c>
      <c r="J14" s="66"/>
      <c r="K14" s="66"/>
      <c r="L14" s="114" t="s">
        <v>947</v>
      </c>
      <c r="M14" s="94">
        <v>1.1852412819228546</v>
      </c>
      <c r="N14" s="95">
        <v>1851.3089599609375</v>
      </c>
      <c r="O14" s="95">
        <v>3426.409423828125</v>
      </c>
      <c r="P14" s="77"/>
      <c r="Q14" s="96"/>
      <c r="R14" s="96"/>
      <c r="S14" s="97"/>
      <c r="T14" s="51">
        <v>0</v>
      </c>
      <c r="U14" s="51">
        <v>1</v>
      </c>
      <c r="V14" s="52">
        <v>0</v>
      </c>
      <c r="W14" s="52">
        <v>0.015873</v>
      </c>
      <c r="X14" s="52">
        <v>0.026192</v>
      </c>
      <c r="Y14" s="52">
        <v>0.548169</v>
      </c>
      <c r="Z14" s="52">
        <v>0</v>
      </c>
      <c r="AA14" s="52">
        <v>0</v>
      </c>
      <c r="AB14" s="82">
        <v>14</v>
      </c>
      <c r="AC14" s="82"/>
      <c r="AD14" s="98"/>
      <c r="AE14" s="85" t="s">
        <v>604</v>
      </c>
      <c r="AF14" s="85">
        <v>253</v>
      </c>
      <c r="AG14" s="85">
        <v>366</v>
      </c>
      <c r="AH14" s="85">
        <v>9813</v>
      </c>
      <c r="AI14" s="85">
        <v>44161</v>
      </c>
      <c r="AJ14" s="85"/>
      <c r="AK14" s="85"/>
      <c r="AL14" s="85" t="s">
        <v>727</v>
      </c>
      <c r="AM14" s="85"/>
      <c r="AN14" s="85"/>
      <c r="AO14" s="87">
        <v>41359.497094907405</v>
      </c>
      <c r="AP14" s="85"/>
      <c r="AQ14" s="85" t="b">
        <v>1</v>
      </c>
      <c r="AR14" s="85" t="b">
        <v>0</v>
      </c>
      <c r="AS14" s="85" t="b">
        <v>0</v>
      </c>
      <c r="AT14" s="85" t="s">
        <v>531</v>
      </c>
      <c r="AU14" s="85">
        <v>0</v>
      </c>
      <c r="AV14" s="90" t="s">
        <v>847</v>
      </c>
      <c r="AW14" s="85" t="b">
        <v>0</v>
      </c>
      <c r="AX14" s="85" t="s">
        <v>868</v>
      </c>
      <c r="AY14" s="90" t="s">
        <v>880</v>
      </c>
      <c r="AZ14" s="85" t="s">
        <v>66</v>
      </c>
      <c r="BA14" s="85" t="str">
        <f>REPLACE(INDEX(GroupVertices[Group],MATCH(Vertices[[#This Row],[Vertex]],GroupVertices[Vertex],0)),1,1,"")</f>
        <v>1</v>
      </c>
      <c r="BB14" s="51"/>
      <c r="BC14" s="51"/>
      <c r="BD14" s="51"/>
      <c r="BE14" s="51"/>
      <c r="BF14" s="51" t="s">
        <v>321</v>
      </c>
      <c r="BG14" s="51" t="s">
        <v>321</v>
      </c>
      <c r="BH14" s="132" t="s">
        <v>1278</v>
      </c>
      <c r="BI14" s="132" t="s">
        <v>1278</v>
      </c>
      <c r="BJ14" s="132" t="s">
        <v>1305</v>
      </c>
      <c r="BK14" s="132" t="s">
        <v>1305</v>
      </c>
      <c r="BL14" s="132">
        <v>1</v>
      </c>
      <c r="BM14" s="135">
        <v>4</v>
      </c>
      <c r="BN14" s="132">
        <v>0</v>
      </c>
      <c r="BO14" s="135">
        <v>0</v>
      </c>
      <c r="BP14" s="132">
        <v>0</v>
      </c>
      <c r="BQ14" s="135">
        <v>0</v>
      </c>
      <c r="BR14" s="132">
        <v>24</v>
      </c>
      <c r="BS14" s="135">
        <v>96</v>
      </c>
      <c r="BT14" s="132">
        <v>25</v>
      </c>
      <c r="BU14" s="2"/>
      <c r="BV14" s="3"/>
      <c r="BW14" s="3"/>
      <c r="BX14" s="3"/>
      <c r="BY14" s="3"/>
    </row>
    <row r="15" spans="1:77" ht="41.45" customHeight="1">
      <c r="A15" s="14" t="s">
        <v>222</v>
      </c>
      <c r="C15" s="15"/>
      <c r="D15" s="15" t="s">
        <v>64</v>
      </c>
      <c r="E15" s="93">
        <v>184.9157680344822</v>
      </c>
      <c r="F15" s="81">
        <v>99.99733322370604</v>
      </c>
      <c r="G15" s="112" t="s">
        <v>351</v>
      </c>
      <c r="H15" s="15"/>
      <c r="I15" s="16" t="s">
        <v>222</v>
      </c>
      <c r="J15" s="66"/>
      <c r="K15" s="66"/>
      <c r="L15" s="114" t="s">
        <v>948</v>
      </c>
      <c r="M15" s="94">
        <v>1.888747646233751</v>
      </c>
      <c r="N15" s="95">
        <v>629.8428344726562</v>
      </c>
      <c r="O15" s="95">
        <v>7643.6552734375</v>
      </c>
      <c r="P15" s="77"/>
      <c r="Q15" s="96"/>
      <c r="R15" s="96"/>
      <c r="S15" s="97"/>
      <c r="T15" s="51">
        <v>0</v>
      </c>
      <c r="U15" s="51">
        <v>1</v>
      </c>
      <c r="V15" s="52">
        <v>0</v>
      </c>
      <c r="W15" s="52">
        <v>0.015873</v>
      </c>
      <c r="X15" s="52">
        <v>0.026192</v>
      </c>
      <c r="Y15" s="52">
        <v>0.548169</v>
      </c>
      <c r="Z15" s="52">
        <v>0</v>
      </c>
      <c r="AA15" s="52">
        <v>0</v>
      </c>
      <c r="AB15" s="82">
        <v>15</v>
      </c>
      <c r="AC15" s="82"/>
      <c r="AD15" s="98"/>
      <c r="AE15" s="85" t="s">
        <v>605</v>
      </c>
      <c r="AF15" s="85">
        <v>1214</v>
      </c>
      <c r="AG15" s="85">
        <v>1737</v>
      </c>
      <c r="AH15" s="85">
        <v>170809</v>
      </c>
      <c r="AI15" s="85">
        <v>411967</v>
      </c>
      <c r="AJ15" s="85"/>
      <c r="AK15" s="85" t="s">
        <v>670</v>
      </c>
      <c r="AL15" s="85" t="s">
        <v>728</v>
      </c>
      <c r="AM15" s="85"/>
      <c r="AN15" s="85"/>
      <c r="AO15" s="87">
        <v>42540.55059027778</v>
      </c>
      <c r="AP15" s="85"/>
      <c r="AQ15" s="85" t="b">
        <v>1</v>
      </c>
      <c r="AR15" s="85" t="b">
        <v>0</v>
      </c>
      <c r="AS15" s="85" t="b">
        <v>1</v>
      </c>
      <c r="AT15" s="85" t="s">
        <v>531</v>
      </c>
      <c r="AU15" s="85">
        <v>7</v>
      </c>
      <c r="AV15" s="85"/>
      <c r="AW15" s="85" t="b">
        <v>0</v>
      </c>
      <c r="AX15" s="85" t="s">
        <v>868</v>
      </c>
      <c r="AY15" s="90" t="s">
        <v>881</v>
      </c>
      <c r="AZ15" s="85" t="s">
        <v>66</v>
      </c>
      <c r="BA15" s="85" t="str">
        <f>REPLACE(INDEX(GroupVertices[Group],MATCH(Vertices[[#This Row],[Vertex]],GroupVertices[Vertex],0)),1,1,"")</f>
        <v>1</v>
      </c>
      <c r="BB15" s="51"/>
      <c r="BC15" s="51"/>
      <c r="BD15" s="51"/>
      <c r="BE15" s="51"/>
      <c r="BF15" s="51" t="s">
        <v>321</v>
      </c>
      <c r="BG15" s="51" t="s">
        <v>321</v>
      </c>
      <c r="BH15" s="132" t="s">
        <v>1278</v>
      </c>
      <c r="BI15" s="132" t="s">
        <v>1278</v>
      </c>
      <c r="BJ15" s="132" t="s">
        <v>1305</v>
      </c>
      <c r="BK15" s="132" t="s">
        <v>1305</v>
      </c>
      <c r="BL15" s="132">
        <v>1</v>
      </c>
      <c r="BM15" s="135">
        <v>4</v>
      </c>
      <c r="BN15" s="132">
        <v>0</v>
      </c>
      <c r="BO15" s="135">
        <v>0</v>
      </c>
      <c r="BP15" s="132">
        <v>0</v>
      </c>
      <c r="BQ15" s="135">
        <v>0</v>
      </c>
      <c r="BR15" s="132">
        <v>24</v>
      </c>
      <c r="BS15" s="135">
        <v>96</v>
      </c>
      <c r="BT15" s="132">
        <v>25</v>
      </c>
      <c r="BU15" s="2"/>
      <c r="BV15" s="3"/>
      <c r="BW15" s="3"/>
      <c r="BX15" s="3"/>
      <c r="BY15" s="3"/>
    </row>
    <row r="16" spans="1:77" ht="41.45" customHeight="1">
      <c r="A16" s="14" t="s">
        <v>223</v>
      </c>
      <c r="C16" s="15"/>
      <c r="D16" s="15" t="s">
        <v>64</v>
      </c>
      <c r="E16" s="93">
        <v>378.1517912120877</v>
      </c>
      <c r="F16" s="81">
        <v>99.97484577118105</v>
      </c>
      <c r="G16" s="112" t="s">
        <v>352</v>
      </c>
      <c r="H16" s="15"/>
      <c r="I16" s="16" t="s">
        <v>223</v>
      </c>
      <c r="J16" s="66"/>
      <c r="K16" s="66"/>
      <c r="L16" s="114" t="s">
        <v>949</v>
      </c>
      <c r="M16" s="94">
        <v>9.383065991062809</v>
      </c>
      <c r="N16" s="95">
        <v>1489.6806640625</v>
      </c>
      <c r="O16" s="95">
        <v>841.1756591796875</v>
      </c>
      <c r="P16" s="77"/>
      <c r="Q16" s="96"/>
      <c r="R16" s="96"/>
      <c r="S16" s="97"/>
      <c r="T16" s="51">
        <v>0</v>
      </c>
      <c r="U16" s="51">
        <v>1</v>
      </c>
      <c r="V16" s="52">
        <v>0</v>
      </c>
      <c r="W16" s="52">
        <v>0.015873</v>
      </c>
      <c r="X16" s="52">
        <v>0.026192</v>
      </c>
      <c r="Y16" s="52">
        <v>0.548169</v>
      </c>
      <c r="Z16" s="52">
        <v>0</v>
      </c>
      <c r="AA16" s="52">
        <v>0</v>
      </c>
      <c r="AB16" s="82">
        <v>16</v>
      </c>
      <c r="AC16" s="82"/>
      <c r="AD16" s="98"/>
      <c r="AE16" s="85" t="s">
        <v>606</v>
      </c>
      <c r="AF16" s="85">
        <v>13225</v>
      </c>
      <c r="AG16" s="85">
        <v>16342</v>
      </c>
      <c r="AH16" s="85">
        <v>30895</v>
      </c>
      <c r="AI16" s="85">
        <v>27726</v>
      </c>
      <c r="AJ16" s="85"/>
      <c r="AK16" s="85" t="s">
        <v>671</v>
      </c>
      <c r="AL16" s="85" t="s">
        <v>729</v>
      </c>
      <c r="AM16" s="85"/>
      <c r="AN16" s="85"/>
      <c r="AO16" s="87">
        <v>39938.970925925925</v>
      </c>
      <c r="AP16" s="90" t="s">
        <v>796</v>
      </c>
      <c r="AQ16" s="85" t="b">
        <v>0</v>
      </c>
      <c r="AR16" s="85" t="b">
        <v>0</v>
      </c>
      <c r="AS16" s="85" t="b">
        <v>0</v>
      </c>
      <c r="AT16" s="85" t="s">
        <v>531</v>
      </c>
      <c r="AU16" s="85">
        <v>100</v>
      </c>
      <c r="AV16" s="90" t="s">
        <v>851</v>
      </c>
      <c r="AW16" s="85" t="b">
        <v>0</v>
      </c>
      <c r="AX16" s="85" t="s">
        <v>868</v>
      </c>
      <c r="AY16" s="90" t="s">
        <v>882</v>
      </c>
      <c r="AZ16" s="85" t="s">
        <v>66</v>
      </c>
      <c r="BA16" s="85" t="str">
        <f>REPLACE(INDEX(GroupVertices[Group],MATCH(Vertices[[#This Row],[Vertex]],GroupVertices[Vertex],0)),1,1,"")</f>
        <v>1</v>
      </c>
      <c r="BB16" s="51"/>
      <c r="BC16" s="51"/>
      <c r="BD16" s="51"/>
      <c r="BE16" s="51"/>
      <c r="BF16" s="51" t="s">
        <v>321</v>
      </c>
      <c r="BG16" s="51" t="s">
        <v>321</v>
      </c>
      <c r="BH16" s="132" t="s">
        <v>1278</v>
      </c>
      <c r="BI16" s="132" t="s">
        <v>1278</v>
      </c>
      <c r="BJ16" s="132" t="s">
        <v>1305</v>
      </c>
      <c r="BK16" s="132" t="s">
        <v>1305</v>
      </c>
      <c r="BL16" s="132">
        <v>1</v>
      </c>
      <c r="BM16" s="135">
        <v>4</v>
      </c>
      <c r="BN16" s="132">
        <v>0</v>
      </c>
      <c r="BO16" s="135">
        <v>0</v>
      </c>
      <c r="BP16" s="132">
        <v>0</v>
      </c>
      <c r="BQ16" s="135">
        <v>0</v>
      </c>
      <c r="BR16" s="132">
        <v>24</v>
      </c>
      <c r="BS16" s="135">
        <v>96</v>
      </c>
      <c r="BT16" s="132">
        <v>25</v>
      </c>
      <c r="BU16" s="2"/>
      <c r="BV16" s="3"/>
      <c r="BW16" s="3"/>
      <c r="BX16" s="3"/>
      <c r="BY16" s="3"/>
    </row>
    <row r="17" spans="1:77" ht="41.45" customHeight="1">
      <c r="A17" s="14" t="s">
        <v>224</v>
      </c>
      <c r="C17" s="15"/>
      <c r="D17" s="15" t="s">
        <v>64</v>
      </c>
      <c r="E17" s="93">
        <v>471.72010041523913</v>
      </c>
      <c r="F17" s="81">
        <v>99.96395694788377</v>
      </c>
      <c r="G17" s="112" t="s">
        <v>353</v>
      </c>
      <c r="H17" s="15"/>
      <c r="I17" s="16" t="s">
        <v>224</v>
      </c>
      <c r="J17" s="66"/>
      <c r="K17" s="66"/>
      <c r="L17" s="114" t="s">
        <v>950</v>
      </c>
      <c r="M17" s="94">
        <v>13.011947835268979</v>
      </c>
      <c r="N17" s="95">
        <v>269.3687744140625</v>
      </c>
      <c r="O17" s="95">
        <v>3836.460693359375</v>
      </c>
      <c r="P17" s="77"/>
      <c r="Q17" s="96"/>
      <c r="R17" s="96"/>
      <c r="S17" s="97"/>
      <c r="T17" s="51">
        <v>0</v>
      </c>
      <c r="U17" s="51">
        <v>1</v>
      </c>
      <c r="V17" s="52">
        <v>0</v>
      </c>
      <c r="W17" s="52">
        <v>0.015873</v>
      </c>
      <c r="X17" s="52">
        <v>0.026192</v>
      </c>
      <c r="Y17" s="52">
        <v>0.548169</v>
      </c>
      <c r="Z17" s="52">
        <v>0</v>
      </c>
      <c r="AA17" s="52">
        <v>0</v>
      </c>
      <c r="AB17" s="82">
        <v>17</v>
      </c>
      <c r="AC17" s="82"/>
      <c r="AD17" s="98"/>
      <c r="AE17" s="85" t="s">
        <v>607</v>
      </c>
      <c r="AF17" s="85">
        <v>25716</v>
      </c>
      <c r="AG17" s="85">
        <v>23414</v>
      </c>
      <c r="AH17" s="85">
        <v>101221</v>
      </c>
      <c r="AI17" s="85">
        <v>158972</v>
      </c>
      <c r="AJ17" s="85"/>
      <c r="AK17" s="85" t="s">
        <v>672</v>
      </c>
      <c r="AL17" s="85" t="s">
        <v>730</v>
      </c>
      <c r="AM17" s="90" t="s">
        <v>770</v>
      </c>
      <c r="AN17" s="85"/>
      <c r="AO17" s="87">
        <v>42799.961006944446</v>
      </c>
      <c r="AP17" s="90" t="s">
        <v>797</v>
      </c>
      <c r="AQ17" s="85" t="b">
        <v>0</v>
      </c>
      <c r="AR17" s="85" t="b">
        <v>0</v>
      </c>
      <c r="AS17" s="85" t="b">
        <v>0</v>
      </c>
      <c r="AT17" s="85" t="s">
        <v>531</v>
      </c>
      <c r="AU17" s="85">
        <v>28</v>
      </c>
      <c r="AV17" s="90" t="s">
        <v>847</v>
      </c>
      <c r="AW17" s="85" t="b">
        <v>0</v>
      </c>
      <c r="AX17" s="85" t="s">
        <v>868</v>
      </c>
      <c r="AY17" s="90" t="s">
        <v>883</v>
      </c>
      <c r="AZ17" s="85" t="s">
        <v>66</v>
      </c>
      <c r="BA17" s="85" t="str">
        <f>REPLACE(INDEX(GroupVertices[Group],MATCH(Vertices[[#This Row],[Vertex]],GroupVertices[Vertex],0)),1,1,"")</f>
        <v>1</v>
      </c>
      <c r="BB17" s="51"/>
      <c r="BC17" s="51"/>
      <c r="BD17" s="51"/>
      <c r="BE17" s="51"/>
      <c r="BF17" s="51" t="s">
        <v>321</v>
      </c>
      <c r="BG17" s="51" t="s">
        <v>321</v>
      </c>
      <c r="BH17" s="132" t="s">
        <v>1278</v>
      </c>
      <c r="BI17" s="132" t="s">
        <v>1278</v>
      </c>
      <c r="BJ17" s="132" t="s">
        <v>1305</v>
      </c>
      <c r="BK17" s="132" t="s">
        <v>1305</v>
      </c>
      <c r="BL17" s="132">
        <v>1</v>
      </c>
      <c r="BM17" s="135">
        <v>4</v>
      </c>
      <c r="BN17" s="132">
        <v>0</v>
      </c>
      <c r="BO17" s="135">
        <v>0</v>
      </c>
      <c r="BP17" s="132">
        <v>0</v>
      </c>
      <c r="BQ17" s="135">
        <v>0</v>
      </c>
      <c r="BR17" s="132">
        <v>24</v>
      </c>
      <c r="BS17" s="135">
        <v>96</v>
      </c>
      <c r="BT17" s="132">
        <v>25</v>
      </c>
      <c r="BU17" s="2"/>
      <c r="BV17" s="3"/>
      <c r="BW17" s="3"/>
      <c r="BX17" s="3"/>
      <c r="BY17" s="3"/>
    </row>
    <row r="18" spans="1:77" ht="41.45" customHeight="1">
      <c r="A18" s="14" t="s">
        <v>225</v>
      </c>
      <c r="C18" s="15"/>
      <c r="D18" s="15" t="s">
        <v>64</v>
      </c>
      <c r="E18" s="93">
        <v>223.45712616637985</v>
      </c>
      <c r="F18" s="81">
        <v>99.99284805087446</v>
      </c>
      <c r="G18" s="112" t="s">
        <v>354</v>
      </c>
      <c r="H18" s="15"/>
      <c r="I18" s="16" t="s">
        <v>225</v>
      </c>
      <c r="J18" s="66"/>
      <c r="K18" s="66"/>
      <c r="L18" s="114" t="s">
        <v>951</v>
      </c>
      <c r="M18" s="94">
        <v>3.3835062452400533</v>
      </c>
      <c r="N18" s="95">
        <v>9087.625</v>
      </c>
      <c r="O18" s="95">
        <v>9609.2744140625</v>
      </c>
      <c r="P18" s="77"/>
      <c r="Q18" s="96"/>
      <c r="R18" s="96"/>
      <c r="S18" s="97"/>
      <c r="T18" s="51">
        <v>0</v>
      </c>
      <c r="U18" s="51">
        <v>1</v>
      </c>
      <c r="V18" s="52">
        <v>0</v>
      </c>
      <c r="W18" s="52">
        <v>0.090909</v>
      </c>
      <c r="X18" s="52">
        <v>0</v>
      </c>
      <c r="Y18" s="52">
        <v>0.578508</v>
      </c>
      <c r="Z18" s="52">
        <v>0</v>
      </c>
      <c r="AA18" s="52">
        <v>0</v>
      </c>
      <c r="AB18" s="82">
        <v>18</v>
      </c>
      <c r="AC18" s="82"/>
      <c r="AD18" s="98"/>
      <c r="AE18" s="85" t="s">
        <v>608</v>
      </c>
      <c r="AF18" s="85">
        <v>789</v>
      </c>
      <c r="AG18" s="85">
        <v>4650</v>
      </c>
      <c r="AH18" s="85">
        <v>49336</v>
      </c>
      <c r="AI18" s="85">
        <v>4711</v>
      </c>
      <c r="AJ18" s="85"/>
      <c r="AK18" s="85" t="s">
        <v>673</v>
      </c>
      <c r="AL18" s="85" t="s">
        <v>731</v>
      </c>
      <c r="AM18" s="90" t="s">
        <v>771</v>
      </c>
      <c r="AN18" s="85"/>
      <c r="AO18" s="87">
        <v>39952.02903935185</v>
      </c>
      <c r="AP18" s="90" t="s">
        <v>798</v>
      </c>
      <c r="AQ18" s="85" t="b">
        <v>0</v>
      </c>
      <c r="AR18" s="85" t="b">
        <v>0</v>
      </c>
      <c r="AS18" s="85" t="b">
        <v>0</v>
      </c>
      <c r="AT18" s="85" t="s">
        <v>531</v>
      </c>
      <c r="AU18" s="85">
        <v>285</v>
      </c>
      <c r="AV18" s="90" t="s">
        <v>852</v>
      </c>
      <c r="AW18" s="85" t="b">
        <v>0</v>
      </c>
      <c r="AX18" s="85" t="s">
        <v>868</v>
      </c>
      <c r="AY18" s="90" t="s">
        <v>884</v>
      </c>
      <c r="AZ18" s="85" t="s">
        <v>66</v>
      </c>
      <c r="BA18" s="85" t="str">
        <f>REPLACE(INDEX(GroupVertices[Group],MATCH(Vertices[[#This Row],[Vertex]],GroupVertices[Vertex],0)),1,1,"")</f>
        <v>3</v>
      </c>
      <c r="BB18" s="51"/>
      <c r="BC18" s="51"/>
      <c r="BD18" s="51"/>
      <c r="BE18" s="51"/>
      <c r="BF18" s="51" t="s">
        <v>322</v>
      </c>
      <c r="BG18" s="51" t="s">
        <v>322</v>
      </c>
      <c r="BH18" s="132" t="s">
        <v>1279</v>
      </c>
      <c r="BI18" s="132" t="s">
        <v>1279</v>
      </c>
      <c r="BJ18" s="132" t="s">
        <v>1306</v>
      </c>
      <c r="BK18" s="132" t="s">
        <v>1306</v>
      </c>
      <c r="BL18" s="132">
        <v>0</v>
      </c>
      <c r="BM18" s="135">
        <v>0</v>
      </c>
      <c r="BN18" s="132">
        <v>1</v>
      </c>
      <c r="BO18" s="135">
        <v>4</v>
      </c>
      <c r="BP18" s="132">
        <v>0</v>
      </c>
      <c r="BQ18" s="135">
        <v>0</v>
      </c>
      <c r="BR18" s="132">
        <v>24</v>
      </c>
      <c r="BS18" s="135">
        <v>96</v>
      </c>
      <c r="BT18" s="132">
        <v>25</v>
      </c>
      <c r="BU18" s="2"/>
      <c r="BV18" s="3"/>
      <c r="BW18" s="3"/>
      <c r="BX18" s="3"/>
      <c r="BY18" s="3"/>
    </row>
    <row r="19" spans="1:77" ht="41.45" customHeight="1">
      <c r="A19" s="14" t="s">
        <v>271</v>
      </c>
      <c r="C19" s="15"/>
      <c r="D19" s="15" t="s">
        <v>64</v>
      </c>
      <c r="E19" s="93">
        <v>163.7332364968344</v>
      </c>
      <c r="F19" s="81">
        <v>99.99979829809786</v>
      </c>
      <c r="G19" s="112" t="s">
        <v>395</v>
      </c>
      <c r="H19" s="15"/>
      <c r="I19" s="16" t="s">
        <v>271</v>
      </c>
      <c r="J19" s="66"/>
      <c r="K19" s="66"/>
      <c r="L19" s="114" t="s">
        <v>952</v>
      </c>
      <c r="M19" s="94">
        <v>1.0672205205869638</v>
      </c>
      <c r="N19" s="95">
        <v>9071.23046875</v>
      </c>
      <c r="O19" s="95">
        <v>7419.43408203125</v>
      </c>
      <c r="P19" s="77"/>
      <c r="Q19" s="96"/>
      <c r="R19" s="96"/>
      <c r="S19" s="97"/>
      <c r="T19" s="51">
        <v>7</v>
      </c>
      <c r="U19" s="51">
        <v>1</v>
      </c>
      <c r="V19" s="52">
        <v>30</v>
      </c>
      <c r="W19" s="52">
        <v>0.166667</v>
      </c>
      <c r="X19" s="52">
        <v>0</v>
      </c>
      <c r="Y19" s="52">
        <v>3.528895</v>
      </c>
      <c r="Z19" s="52">
        <v>0</v>
      </c>
      <c r="AA19" s="52">
        <v>0</v>
      </c>
      <c r="AB19" s="82">
        <v>19</v>
      </c>
      <c r="AC19" s="82"/>
      <c r="AD19" s="98"/>
      <c r="AE19" s="85" t="s">
        <v>609</v>
      </c>
      <c r="AF19" s="85">
        <v>324</v>
      </c>
      <c r="AG19" s="85">
        <v>136</v>
      </c>
      <c r="AH19" s="85">
        <v>3690</v>
      </c>
      <c r="AI19" s="85">
        <v>3297</v>
      </c>
      <c r="AJ19" s="85"/>
      <c r="AK19" s="85" t="s">
        <v>674</v>
      </c>
      <c r="AL19" s="85" t="s">
        <v>732</v>
      </c>
      <c r="AM19" s="85"/>
      <c r="AN19" s="85"/>
      <c r="AO19" s="87">
        <v>41120.71475694444</v>
      </c>
      <c r="AP19" s="90" t="s">
        <v>799</v>
      </c>
      <c r="AQ19" s="85" t="b">
        <v>0</v>
      </c>
      <c r="AR19" s="85" t="b">
        <v>0</v>
      </c>
      <c r="AS19" s="85" t="b">
        <v>0</v>
      </c>
      <c r="AT19" s="85" t="s">
        <v>531</v>
      </c>
      <c r="AU19" s="85">
        <v>9</v>
      </c>
      <c r="AV19" s="90" t="s">
        <v>849</v>
      </c>
      <c r="AW19" s="85" t="b">
        <v>0</v>
      </c>
      <c r="AX19" s="85" t="s">
        <v>868</v>
      </c>
      <c r="AY19" s="90" t="s">
        <v>885</v>
      </c>
      <c r="AZ19" s="85" t="s">
        <v>66</v>
      </c>
      <c r="BA19" s="85" t="str">
        <f>REPLACE(INDEX(GroupVertices[Group],MATCH(Vertices[[#This Row],[Vertex]],GroupVertices[Vertex],0)),1,1,"")</f>
        <v>3</v>
      </c>
      <c r="BB19" s="51"/>
      <c r="BC19" s="51"/>
      <c r="BD19" s="51"/>
      <c r="BE19" s="51"/>
      <c r="BF19" s="51" t="s">
        <v>1266</v>
      </c>
      <c r="BG19" s="51" t="s">
        <v>1269</v>
      </c>
      <c r="BH19" s="132" t="s">
        <v>1280</v>
      </c>
      <c r="BI19" s="132" t="s">
        <v>1296</v>
      </c>
      <c r="BJ19" s="132" t="s">
        <v>1307</v>
      </c>
      <c r="BK19" s="132" t="s">
        <v>1307</v>
      </c>
      <c r="BL19" s="132">
        <v>1</v>
      </c>
      <c r="BM19" s="135">
        <v>1.2048192771084338</v>
      </c>
      <c r="BN19" s="132">
        <v>2</v>
      </c>
      <c r="BO19" s="135">
        <v>2.4096385542168677</v>
      </c>
      <c r="BP19" s="132">
        <v>0</v>
      </c>
      <c r="BQ19" s="135">
        <v>0</v>
      </c>
      <c r="BR19" s="132">
        <v>80</v>
      </c>
      <c r="BS19" s="135">
        <v>96.3855421686747</v>
      </c>
      <c r="BT19" s="132">
        <v>83</v>
      </c>
      <c r="BU19" s="2"/>
      <c r="BV19" s="3"/>
      <c r="BW19" s="3"/>
      <c r="BX19" s="3"/>
      <c r="BY19" s="3"/>
    </row>
    <row r="20" spans="1:77" ht="41.45" customHeight="1">
      <c r="A20" s="14" t="s">
        <v>226</v>
      </c>
      <c r="C20" s="15"/>
      <c r="D20" s="15" t="s">
        <v>64</v>
      </c>
      <c r="E20" s="93">
        <v>300.06353316386947</v>
      </c>
      <c r="F20" s="81">
        <v>99.98393313474165</v>
      </c>
      <c r="G20" s="112" t="s">
        <v>355</v>
      </c>
      <c r="H20" s="15"/>
      <c r="I20" s="16" t="s">
        <v>226</v>
      </c>
      <c r="J20" s="66"/>
      <c r="K20" s="66"/>
      <c r="L20" s="114" t="s">
        <v>953</v>
      </c>
      <c r="M20" s="94">
        <v>6.3545506284348665</v>
      </c>
      <c r="N20" s="95">
        <v>9054.8046875</v>
      </c>
      <c r="O20" s="95">
        <v>5207.63623046875</v>
      </c>
      <c r="P20" s="77"/>
      <c r="Q20" s="96"/>
      <c r="R20" s="96"/>
      <c r="S20" s="97"/>
      <c r="T20" s="51">
        <v>0</v>
      </c>
      <c r="U20" s="51">
        <v>1</v>
      </c>
      <c r="V20" s="52">
        <v>0</v>
      </c>
      <c r="W20" s="52">
        <v>0.090909</v>
      </c>
      <c r="X20" s="52">
        <v>0</v>
      </c>
      <c r="Y20" s="52">
        <v>0.578508</v>
      </c>
      <c r="Z20" s="52">
        <v>0</v>
      </c>
      <c r="AA20" s="52">
        <v>0</v>
      </c>
      <c r="AB20" s="82">
        <v>20</v>
      </c>
      <c r="AC20" s="82"/>
      <c r="AD20" s="98"/>
      <c r="AE20" s="85" t="s">
        <v>610</v>
      </c>
      <c r="AF20" s="85">
        <v>10689</v>
      </c>
      <c r="AG20" s="85">
        <v>10440</v>
      </c>
      <c r="AH20" s="85">
        <v>40915</v>
      </c>
      <c r="AI20" s="85">
        <v>659</v>
      </c>
      <c r="AJ20" s="85"/>
      <c r="AK20" s="85" t="s">
        <v>675</v>
      </c>
      <c r="AL20" s="85" t="s">
        <v>733</v>
      </c>
      <c r="AM20" s="85"/>
      <c r="AN20" s="85"/>
      <c r="AO20" s="87">
        <v>41074.01002314815</v>
      </c>
      <c r="AP20" s="90" t="s">
        <v>800</v>
      </c>
      <c r="AQ20" s="85" t="b">
        <v>1</v>
      </c>
      <c r="AR20" s="85" t="b">
        <v>0</v>
      </c>
      <c r="AS20" s="85" t="b">
        <v>0</v>
      </c>
      <c r="AT20" s="85" t="s">
        <v>531</v>
      </c>
      <c r="AU20" s="85">
        <v>29</v>
      </c>
      <c r="AV20" s="90" t="s">
        <v>847</v>
      </c>
      <c r="AW20" s="85" t="b">
        <v>0</v>
      </c>
      <c r="AX20" s="85" t="s">
        <v>868</v>
      </c>
      <c r="AY20" s="90" t="s">
        <v>886</v>
      </c>
      <c r="AZ20" s="85" t="s">
        <v>66</v>
      </c>
      <c r="BA20" s="85" t="str">
        <f>REPLACE(INDEX(GroupVertices[Group],MATCH(Vertices[[#This Row],[Vertex]],GroupVertices[Vertex],0)),1,1,"")</f>
        <v>3</v>
      </c>
      <c r="BB20" s="51"/>
      <c r="BC20" s="51"/>
      <c r="BD20" s="51"/>
      <c r="BE20" s="51"/>
      <c r="BF20" s="51" t="s">
        <v>322</v>
      </c>
      <c r="BG20" s="51" t="s">
        <v>322</v>
      </c>
      <c r="BH20" s="132" t="s">
        <v>1279</v>
      </c>
      <c r="BI20" s="132" t="s">
        <v>1279</v>
      </c>
      <c r="BJ20" s="132" t="s">
        <v>1306</v>
      </c>
      <c r="BK20" s="132" t="s">
        <v>1306</v>
      </c>
      <c r="BL20" s="132">
        <v>0</v>
      </c>
      <c r="BM20" s="135">
        <v>0</v>
      </c>
      <c r="BN20" s="132">
        <v>1</v>
      </c>
      <c r="BO20" s="135">
        <v>4</v>
      </c>
      <c r="BP20" s="132">
        <v>0</v>
      </c>
      <c r="BQ20" s="135">
        <v>0</v>
      </c>
      <c r="BR20" s="132">
        <v>24</v>
      </c>
      <c r="BS20" s="135">
        <v>96</v>
      </c>
      <c r="BT20" s="132">
        <v>25</v>
      </c>
      <c r="BU20" s="2"/>
      <c r="BV20" s="3"/>
      <c r="BW20" s="3"/>
      <c r="BX20" s="3"/>
      <c r="BY20" s="3"/>
    </row>
    <row r="21" spans="1:77" ht="41.45" customHeight="1">
      <c r="A21" s="14" t="s">
        <v>227</v>
      </c>
      <c r="C21" s="15"/>
      <c r="D21" s="15" t="s">
        <v>64</v>
      </c>
      <c r="E21" s="93">
        <v>353.33078611238295</v>
      </c>
      <c r="F21" s="81">
        <v>99.97773426559644</v>
      </c>
      <c r="G21" s="112" t="s">
        <v>356</v>
      </c>
      <c r="H21" s="15"/>
      <c r="I21" s="16" t="s">
        <v>227</v>
      </c>
      <c r="J21" s="66"/>
      <c r="K21" s="66"/>
      <c r="L21" s="114" t="s">
        <v>954</v>
      </c>
      <c r="M21" s="94">
        <v>8.420427085557893</v>
      </c>
      <c r="N21" s="95">
        <v>325.95245361328125</v>
      </c>
      <c r="O21" s="95">
        <v>6498.21435546875</v>
      </c>
      <c r="P21" s="77"/>
      <c r="Q21" s="96"/>
      <c r="R21" s="96"/>
      <c r="S21" s="97"/>
      <c r="T21" s="51">
        <v>0</v>
      </c>
      <c r="U21" s="51">
        <v>1</v>
      </c>
      <c r="V21" s="52">
        <v>0</v>
      </c>
      <c r="W21" s="52">
        <v>0.015873</v>
      </c>
      <c r="X21" s="52">
        <v>0.026192</v>
      </c>
      <c r="Y21" s="52">
        <v>0.548169</v>
      </c>
      <c r="Z21" s="52">
        <v>0</v>
      </c>
      <c r="AA21" s="52">
        <v>0</v>
      </c>
      <c r="AB21" s="82">
        <v>21</v>
      </c>
      <c r="AC21" s="82"/>
      <c r="AD21" s="98"/>
      <c r="AE21" s="85" t="s">
        <v>611</v>
      </c>
      <c r="AF21" s="85">
        <v>8992</v>
      </c>
      <c r="AG21" s="85">
        <v>14466</v>
      </c>
      <c r="AH21" s="85">
        <v>60623</v>
      </c>
      <c r="AI21" s="85">
        <v>64533</v>
      </c>
      <c r="AJ21" s="85"/>
      <c r="AK21" s="85" t="s">
        <v>676</v>
      </c>
      <c r="AL21" s="85" t="s">
        <v>734</v>
      </c>
      <c r="AM21" s="85"/>
      <c r="AN21" s="85"/>
      <c r="AO21" s="87">
        <v>42034.841770833336</v>
      </c>
      <c r="AP21" s="90" t="s">
        <v>801</v>
      </c>
      <c r="AQ21" s="85" t="b">
        <v>1</v>
      </c>
      <c r="AR21" s="85" t="b">
        <v>0</v>
      </c>
      <c r="AS21" s="85" t="b">
        <v>0</v>
      </c>
      <c r="AT21" s="85" t="s">
        <v>531</v>
      </c>
      <c r="AU21" s="85">
        <v>12</v>
      </c>
      <c r="AV21" s="90" t="s">
        <v>847</v>
      </c>
      <c r="AW21" s="85" t="b">
        <v>0</v>
      </c>
      <c r="AX21" s="85" t="s">
        <v>868</v>
      </c>
      <c r="AY21" s="90" t="s">
        <v>887</v>
      </c>
      <c r="AZ21" s="85" t="s">
        <v>66</v>
      </c>
      <c r="BA21" s="85" t="str">
        <f>REPLACE(INDEX(GroupVertices[Group],MATCH(Vertices[[#This Row],[Vertex]],GroupVertices[Vertex],0)),1,1,"")</f>
        <v>1</v>
      </c>
      <c r="BB21" s="51"/>
      <c r="BC21" s="51"/>
      <c r="BD21" s="51"/>
      <c r="BE21" s="51"/>
      <c r="BF21" s="51" t="s">
        <v>321</v>
      </c>
      <c r="BG21" s="51" t="s">
        <v>321</v>
      </c>
      <c r="BH21" s="132" t="s">
        <v>1278</v>
      </c>
      <c r="BI21" s="132" t="s">
        <v>1278</v>
      </c>
      <c r="BJ21" s="132" t="s">
        <v>1305</v>
      </c>
      <c r="BK21" s="132" t="s">
        <v>1305</v>
      </c>
      <c r="BL21" s="132">
        <v>1</v>
      </c>
      <c r="BM21" s="135">
        <v>4</v>
      </c>
      <c r="BN21" s="132">
        <v>0</v>
      </c>
      <c r="BO21" s="135">
        <v>0</v>
      </c>
      <c r="BP21" s="132">
        <v>0</v>
      </c>
      <c r="BQ21" s="135">
        <v>0</v>
      </c>
      <c r="BR21" s="132">
        <v>24</v>
      </c>
      <c r="BS21" s="135">
        <v>96</v>
      </c>
      <c r="BT21" s="132">
        <v>25</v>
      </c>
      <c r="BU21" s="2"/>
      <c r="BV21" s="3"/>
      <c r="BW21" s="3"/>
      <c r="BX21" s="3"/>
      <c r="BY21" s="3"/>
    </row>
    <row r="22" spans="1:77" ht="41.45" customHeight="1">
      <c r="A22" s="14" t="s">
        <v>228</v>
      </c>
      <c r="C22" s="15"/>
      <c r="D22" s="15" t="s">
        <v>64</v>
      </c>
      <c r="E22" s="93">
        <v>166.3132450226566</v>
      </c>
      <c r="F22" s="81">
        <v>99.99949805480841</v>
      </c>
      <c r="G22" s="112" t="s">
        <v>357</v>
      </c>
      <c r="H22" s="15"/>
      <c r="I22" s="16" t="s">
        <v>228</v>
      </c>
      <c r="J22" s="66"/>
      <c r="K22" s="66"/>
      <c r="L22" s="114" t="s">
        <v>955</v>
      </c>
      <c r="M22" s="94">
        <v>1.1672816008500015</v>
      </c>
      <c r="N22" s="95">
        <v>6194.14990234375</v>
      </c>
      <c r="O22" s="95">
        <v>6146.4443359375</v>
      </c>
      <c r="P22" s="77"/>
      <c r="Q22" s="96"/>
      <c r="R22" s="96"/>
      <c r="S22" s="97"/>
      <c r="T22" s="51">
        <v>1</v>
      </c>
      <c r="U22" s="51">
        <v>1</v>
      </c>
      <c r="V22" s="52">
        <v>0</v>
      </c>
      <c r="W22" s="52">
        <v>0</v>
      </c>
      <c r="X22" s="52">
        <v>0</v>
      </c>
      <c r="Y22" s="52">
        <v>0.999992</v>
      </c>
      <c r="Z22" s="52">
        <v>0</v>
      </c>
      <c r="AA22" s="52" t="s">
        <v>1367</v>
      </c>
      <c r="AB22" s="82">
        <v>22</v>
      </c>
      <c r="AC22" s="82"/>
      <c r="AD22" s="98"/>
      <c r="AE22" s="85" t="s">
        <v>612</v>
      </c>
      <c r="AF22" s="85">
        <v>428</v>
      </c>
      <c r="AG22" s="85">
        <v>331</v>
      </c>
      <c r="AH22" s="85">
        <v>87</v>
      </c>
      <c r="AI22" s="85">
        <v>17</v>
      </c>
      <c r="AJ22" s="85"/>
      <c r="AK22" s="85" t="s">
        <v>677</v>
      </c>
      <c r="AL22" s="85" t="s">
        <v>735</v>
      </c>
      <c r="AM22" s="90" t="s">
        <v>772</v>
      </c>
      <c r="AN22" s="85"/>
      <c r="AO22" s="87">
        <v>42998.10241898148</v>
      </c>
      <c r="AP22" s="90" t="s">
        <v>802</v>
      </c>
      <c r="AQ22" s="85" t="b">
        <v>0</v>
      </c>
      <c r="AR22" s="85" t="b">
        <v>0</v>
      </c>
      <c r="AS22" s="85" t="b">
        <v>0</v>
      </c>
      <c r="AT22" s="85" t="s">
        <v>531</v>
      </c>
      <c r="AU22" s="85">
        <v>0</v>
      </c>
      <c r="AV22" s="90" t="s">
        <v>847</v>
      </c>
      <c r="AW22" s="85" t="b">
        <v>0</v>
      </c>
      <c r="AX22" s="85" t="s">
        <v>868</v>
      </c>
      <c r="AY22" s="90" t="s">
        <v>888</v>
      </c>
      <c r="AZ22" s="85" t="s">
        <v>66</v>
      </c>
      <c r="BA22" s="85" t="str">
        <f>REPLACE(INDEX(GroupVertices[Group],MATCH(Vertices[[#This Row],[Vertex]],GroupVertices[Vertex],0)),1,1,"")</f>
        <v>2</v>
      </c>
      <c r="BB22" s="51" t="s">
        <v>309</v>
      </c>
      <c r="BC22" s="51" t="s">
        <v>309</v>
      </c>
      <c r="BD22" s="51" t="s">
        <v>313</v>
      </c>
      <c r="BE22" s="51" t="s">
        <v>313</v>
      </c>
      <c r="BF22" s="51" t="s">
        <v>323</v>
      </c>
      <c r="BG22" s="51" t="s">
        <v>323</v>
      </c>
      <c r="BH22" s="132" t="s">
        <v>1281</v>
      </c>
      <c r="BI22" s="132" t="s">
        <v>1281</v>
      </c>
      <c r="BJ22" s="132" t="s">
        <v>1308</v>
      </c>
      <c r="BK22" s="132" t="s">
        <v>1308</v>
      </c>
      <c r="BL22" s="132">
        <v>0</v>
      </c>
      <c r="BM22" s="135">
        <v>0</v>
      </c>
      <c r="BN22" s="132">
        <v>0</v>
      </c>
      <c r="BO22" s="135">
        <v>0</v>
      </c>
      <c r="BP22" s="132">
        <v>0</v>
      </c>
      <c r="BQ22" s="135">
        <v>0</v>
      </c>
      <c r="BR22" s="132">
        <v>7</v>
      </c>
      <c r="BS22" s="135">
        <v>100</v>
      </c>
      <c r="BT22" s="132">
        <v>7</v>
      </c>
      <c r="BU22" s="2"/>
      <c r="BV22" s="3"/>
      <c r="BW22" s="3"/>
      <c r="BX22" s="3"/>
      <c r="BY22" s="3"/>
    </row>
    <row r="23" spans="1:77" ht="41.45" customHeight="1">
      <c r="A23" s="14" t="s">
        <v>229</v>
      </c>
      <c r="C23" s="15"/>
      <c r="D23" s="15" t="s">
        <v>64</v>
      </c>
      <c r="E23" s="93">
        <v>256.6929283041508</v>
      </c>
      <c r="F23" s="81">
        <v>99.9889803014227</v>
      </c>
      <c r="G23" s="112" t="s">
        <v>358</v>
      </c>
      <c r="H23" s="15"/>
      <c r="I23" s="16" t="s">
        <v>229</v>
      </c>
      <c r="J23" s="66"/>
      <c r="K23" s="66"/>
      <c r="L23" s="114" t="s">
        <v>956</v>
      </c>
      <c r="M23" s="94">
        <v>4.672498212525955</v>
      </c>
      <c r="N23" s="95">
        <v>4827.32763671875</v>
      </c>
      <c r="O23" s="95">
        <v>5079.0927734375</v>
      </c>
      <c r="P23" s="77"/>
      <c r="Q23" s="96"/>
      <c r="R23" s="96"/>
      <c r="S23" s="97"/>
      <c r="T23" s="51">
        <v>0</v>
      </c>
      <c r="U23" s="51">
        <v>1</v>
      </c>
      <c r="V23" s="52">
        <v>0</v>
      </c>
      <c r="W23" s="52">
        <v>0.015873</v>
      </c>
      <c r="X23" s="52">
        <v>0.026192</v>
      </c>
      <c r="Y23" s="52">
        <v>0.548169</v>
      </c>
      <c r="Z23" s="52">
        <v>0</v>
      </c>
      <c r="AA23" s="52">
        <v>0</v>
      </c>
      <c r="AB23" s="82">
        <v>23</v>
      </c>
      <c r="AC23" s="82"/>
      <c r="AD23" s="98"/>
      <c r="AE23" s="85" t="s">
        <v>613</v>
      </c>
      <c r="AF23" s="85">
        <v>7767</v>
      </c>
      <c r="AG23" s="85">
        <v>7162</v>
      </c>
      <c r="AH23" s="85">
        <v>114115</v>
      </c>
      <c r="AI23" s="85">
        <v>192663</v>
      </c>
      <c r="AJ23" s="85"/>
      <c r="AK23" s="85" t="s">
        <v>678</v>
      </c>
      <c r="AL23" s="85" t="s">
        <v>736</v>
      </c>
      <c r="AM23" s="85"/>
      <c r="AN23" s="85"/>
      <c r="AO23" s="87">
        <v>42723.700625</v>
      </c>
      <c r="AP23" s="90" t="s">
        <v>803</v>
      </c>
      <c r="AQ23" s="85" t="b">
        <v>1</v>
      </c>
      <c r="AR23" s="85" t="b">
        <v>0</v>
      </c>
      <c r="AS23" s="85" t="b">
        <v>0</v>
      </c>
      <c r="AT23" s="85" t="s">
        <v>531</v>
      </c>
      <c r="AU23" s="85">
        <v>14</v>
      </c>
      <c r="AV23" s="85"/>
      <c r="AW23" s="85" t="b">
        <v>0</v>
      </c>
      <c r="AX23" s="85" t="s">
        <v>868</v>
      </c>
      <c r="AY23" s="90" t="s">
        <v>889</v>
      </c>
      <c r="AZ23" s="85" t="s">
        <v>66</v>
      </c>
      <c r="BA23" s="85" t="str">
        <f>REPLACE(INDEX(GroupVertices[Group],MATCH(Vertices[[#This Row],[Vertex]],GroupVertices[Vertex],0)),1,1,"")</f>
        <v>1</v>
      </c>
      <c r="BB23" s="51"/>
      <c r="BC23" s="51"/>
      <c r="BD23" s="51"/>
      <c r="BE23" s="51"/>
      <c r="BF23" s="51" t="s">
        <v>321</v>
      </c>
      <c r="BG23" s="51" t="s">
        <v>321</v>
      </c>
      <c r="BH23" s="132" t="s">
        <v>1278</v>
      </c>
      <c r="BI23" s="132" t="s">
        <v>1278</v>
      </c>
      <c r="BJ23" s="132" t="s">
        <v>1305</v>
      </c>
      <c r="BK23" s="132" t="s">
        <v>1305</v>
      </c>
      <c r="BL23" s="132">
        <v>1</v>
      </c>
      <c r="BM23" s="135">
        <v>4</v>
      </c>
      <c r="BN23" s="132">
        <v>0</v>
      </c>
      <c r="BO23" s="135">
        <v>0</v>
      </c>
      <c r="BP23" s="132">
        <v>0</v>
      </c>
      <c r="BQ23" s="135">
        <v>0</v>
      </c>
      <c r="BR23" s="132">
        <v>24</v>
      </c>
      <c r="BS23" s="135">
        <v>96</v>
      </c>
      <c r="BT23" s="132">
        <v>25</v>
      </c>
      <c r="BU23" s="2"/>
      <c r="BV23" s="3"/>
      <c r="BW23" s="3"/>
      <c r="BX23" s="3"/>
      <c r="BY23" s="3"/>
    </row>
    <row r="24" spans="1:77" ht="41.45" customHeight="1">
      <c r="A24" s="14" t="s">
        <v>230</v>
      </c>
      <c r="C24" s="15"/>
      <c r="D24" s="15" t="s">
        <v>64</v>
      </c>
      <c r="E24" s="93">
        <v>165.95601307292736</v>
      </c>
      <c r="F24" s="81">
        <v>99.99953962695618</v>
      </c>
      <c r="G24" s="112" t="s">
        <v>359</v>
      </c>
      <c r="H24" s="15"/>
      <c r="I24" s="16" t="s">
        <v>230</v>
      </c>
      <c r="J24" s="66"/>
      <c r="K24" s="66"/>
      <c r="L24" s="114" t="s">
        <v>957</v>
      </c>
      <c r="M24" s="94">
        <v>1.1534269897366578</v>
      </c>
      <c r="N24" s="95">
        <v>3933.008056640625</v>
      </c>
      <c r="O24" s="95">
        <v>3644.117919921875</v>
      </c>
      <c r="P24" s="77"/>
      <c r="Q24" s="96"/>
      <c r="R24" s="96"/>
      <c r="S24" s="97"/>
      <c r="T24" s="51">
        <v>0</v>
      </c>
      <c r="U24" s="51">
        <v>1</v>
      </c>
      <c r="V24" s="52">
        <v>0</v>
      </c>
      <c r="W24" s="52">
        <v>0.015873</v>
      </c>
      <c r="X24" s="52">
        <v>0.026192</v>
      </c>
      <c r="Y24" s="52">
        <v>0.548169</v>
      </c>
      <c r="Z24" s="52">
        <v>0</v>
      </c>
      <c r="AA24" s="52">
        <v>0</v>
      </c>
      <c r="AB24" s="82">
        <v>24</v>
      </c>
      <c r="AC24" s="82"/>
      <c r="AD24" s="98"/>
      <c r="AE24" s="85" t="s">
        <v>614</v>
      </c>
      <c r="AF24" s="85">
        <v>332</v>
      </c>
      <c r="AG24" s="85">
        <v>304</v>
      </c>
      <c r="AH24" s="85">
        <v>6778</v>
      </c>
      <c r="AI24" s="85">
        <v>29219</v>
      </c>
      <c r="AJ24" s="85"/>
      <c r="AK24" s="85" t="s">
        <v>679</v>
      </c>
      <c r="AL24" s="85"/>
      <c r="AM24" s="85"/>
      <c r="AN24" s="85"/>
      <c r="AO24" s="87">
        <v>42171.81980324074</v>
      </c>
      <c r="AP24" s="90" t="s">
        <v>804</v>
      </c>
      <c r="AQ24" s="85" t="b">
        <v>0</v>
      </c>
      <c r="AR24" s="85" t="b">
        <v>0</v>
      </c>
      <c r="AS24" s="85" t="b">
        <v>0</v>
      </c>
      <c r="AT24" s="85" t="s">
        <v>531</v>
      </c>
      <c r="AU24" s="85">
        <v>11</v>
      </c>
      <c r="AV24" s="90" t="s">
        <v>853</v>
      </c>
      <c r="AW24" s="85" t="b">
        <v>0</v>
      </c>
      <c r="AX24" s="85" t="s">
        <v>868</v>
      </c>
      <c r="AY24" s="90" t="s">
        <v>890</v>
      </c>
      <c r="AZ24" s="85" t="s">
        <v>66</v>
      </c>
      <c r="BA24" s="85" t="str">
        <f>REPLACE(INDEX(GroupVertices[Group],MATCH(Vertices[[#This Row],[Vertex]],GroupVertices[Vertex],0)),1,1,"")</f>
        <v>1</v>
      </c>
      <c r="BB24" s="51"/>
      <c r="BC24" s="51"/>
      <c r="BD24" s="51"/>
      <c r="BE24" s="51"/>
      <c r="BF24" s="51" t="s">
        <v>321</v>
      </c>
      <c r="BG24" s="51" t="s">
        <v>321</v>
      </c>
      <c r="BH24" s="132" t="s">
        <v>1278</v>
      </c>
      <c r="BI24" s="132" t="s">
        <v>1278</v>
      </c>
      <c r="BJ24" s="132" t="s">
        <v>1305</v>
      </c>
      <c r="BK24" s="132" t="s">
        <v>1305</v>
      </c>
      <c r="BL24" s="132">
        <v>1</v>
      </c>
      <c r="BM24" s="135">
        <v>4</v>
      </c>
      <c r="BN24" s="132">
        <v>0</v>
      </c>
      <c r="BO24" s="135">
        <v>0</v>
      </c>
      <c r="BP24" s="132">
        <v>0</v>
      </c>
      <c r="BQ24" s="135">
        <v>0</v>
      </c>
      <c r="BR24" s="132">
        <v>24</v>
      </c>
      <c r="BS24" s="135">
        <v>96</v>
      </c>
      <c r="BT24" s="132">
        <v>25</v>
      </c>
      <c r="BU24" s="2"/>
      <c r="BV24" s="3"/>
      <c r="BW24" s="3"/>
      <c r="BX24" s="3"/>
      <c r="BY24" s="3"/>
    </row>
    <row r="25" spans="1:77" ht="41.45" customHeight="1">
      <c r="A25" s="14" t="s">
        <v>231</v>
      </c>
      <c r="C25" s="15"/>
      <c r="D25" s="15" t="s">
        <v>64</v>
      </c>
      <c r="E25" s="93">
        <v>177.9695912341917</v>
      </c>
      <c r="F25" s="81">
        <v>99.99814157102378</v>
      </c>
      <c r="G25" s="112" t="s">
        <v>360</v>
      </c>
      <c r="H25" s="15"/>
      <c r="I25" s="16" t="s">
        <v>231</v>
      </c>
      <c r="J25" s="66"/>
      <c r="K25" s="66"/>
      <c r="L25" s="114" t="s">
        <v>958</v>
      </c>
      <c r="M25" s="94">
        <v>1.6193524301409568</v>
      </c>
      <c r="N25" s="95">
        <v>525.1927490234375</v>
      </c>
      <c r="O25" s="95">
        <v>2468.2431640625</v>
      </c>
      <c r="P25" s="77"/>
      <c r="Q25" s="96"/>
      <c r="R25" s="96"/>
      <c r="S25" s="97"/>
      <c r="T25" s="51">
        <v>0</v>
      </c>
      <c r="U25" s="51">
        <v>1</v>
      </c>
      <c r="V25" s="52">
        <v>0</v>
      </c>
      <c r="W25" s="52">
        <v>0.015873</v>
      </c>
      <c r="X25" s="52">
        <v>0.026192</v>
      </c>
      <c r="Y25" s="52">
        <v>0.548169</v>
      </c>
      <c r="Z25" s="52">
        <v>0</v>
      </c>
      <c r="AA25" s="52">
        <v>0</v>
      </c>
      <c r="AB25" s="82">
        <v>25</v>
      </c>
      <c r="AC25" s="82"/>
      <c r="AD25" s="98"/>
      <c r="AE25" s="85" t="s">
        <v>615</v>
      </c>
      <c r="AF25" s="85">
        <v>2627</v>
      </c>
      <c r="AG25" s="85">
        <v>1212</v>
      </c>
      <c r="AH25" s="85">
        <v>10870</v>
      </c>
      <c r="AI25" s="85">
        <v>28840</v>
      </c>
      <c r="AJ25" s="85"/>
      <c r="AK25" s="85" t="s">
        <v>680</v>
      </c>
      <c r="AL25" s="85" t="s">
        <v>737</v>
      </c>
      <c r="AM25" s="85"/>
      <c r="AN25" s="85"/>
      <c r="AO25" s="87">
        <v>40206.104849537034</v>
      </c>
      <c r="AP25" s="90" t="s">
        <v>805</v>
      </c>
      <c r="AQ25" s="85" t="b">
        <v>0</v>
      </c>
      <c r="AR25" s="85" t="b">
        <v>0</v>
      </c>
      <c r="AS25" s="85" t="b">
        <v>1</v>
      </c>
      <c r="AT25" s="85" t="s">
        <v>531</v>
      </c>
      <c r="AU25" s="85">
        <v>10</v>
      </c>
      <c r="AV25" s="90" t="s">
        <v>853</v>
      </c>
      <c r="AW25" s="85" t="b">
        <v>0</v>
      </c>
      <c r="AX25" s="85" t="s">
        <v>868</v>
      </c>
      <c r="AY25" s="90" t="s">
        <v>891</v>
      </c>
      <c r="AZ25" s="85" t="s">
        <v>66</v>
      </c>
      <c r="BA25" s="85" t="str">
        <f>REPLACE(INDEX(GroupVertices[Group],MATCH(Vertices[[#This Row],[Vertex]],GroupVertices[Vertex],0)),1,1,"")</f>
        <v>1</v>
      </c>
      <c r="BB25" s="51"/>
      <c r="BC25" s="51"/>
      <c r="BD25" s="51"/>
      <c r="BE25" s="51"/>
      <c r="BF25" s="51" t="s">
        <v>321</v>
      </c>
      <c r="BG25" s="51" t="s">
        <v>321</v>
      </c>
      <c r="BH25" s="132" t="s">
        <v>1278</v>
      </c>
      <c r="BI25" s="132" t="s">
        <v>1278</v>
      </c>
      <c r="BJ25" s="132" t="s">
        <v>1305</v>
      </c>
      <c r="BK25" s="132" t="s">
        <v>1305</v>
      </c>
      <c r="BL25" s="132">
        <v>1</v>
      </c>
      <c r="BM25" s="135">
        <v>4</v>
      </c>
      <c r="BN25" s="132">
        <v>0</v>
      </c>
      <c r="BO25" s="135">
        <v>0</v>
      </c>
      <c r="BP25" s="132">
        <v>0</v>
      </c>
      <c r="BQ25" s="135">
        <v>0</v>
      </c>
      <c r="BR25" s="132">
        <v>24</v>
      </c>
      <c r="BS25" s="135">
        <v>96</v>
      </c>
      <c r="BT25" s="132">
        <v>25</v>
      </c>
      <c r="BU25" s="2"/>
      <c r="BV25" s="3"/>
      <c r="BW25" s="3"/>
      <c r="BX25" s="3"/>
      <c r="BY25" s="3"/>
    </row>
    <row r="26" spans="1:77" ht="41.45" customHeight="1">
      <c r="A26" s="14" t="s">
        <v>232</v>
      </c>
      <c r="C26" s="15"/>
      <c r="D26" s="15" t="s">
        <v>64</v>
      </c>
      <c r="E26" s="93">
        <v>350.00985206119645</v>
      </c>
      <c r="F26" s="81">
        <v>99.97812073259979</v>
      </c>
      <c r="G26" s="112" t="s">
        <v>361</v>
      </c>
      <c r="H26" s="15"/>
      <c r="I26" s="16" t="s">
        <v>232</v>
      </c>
      <c r="J26" s="66"/>
      <c r="K26" s="66"/>
      <c r="L26" s="114" t="s">
        <v>959</v>
      </c>
      <c r="M26" s="94">
        <v>8.29163051557829</v>
      </c>
      <c r="N26" s="95">
        <v>4023.458984375</v>
      </c>
      <c r="O26" s="95">
        <v>1503.0479736328125</v>
      </c>
      <c r="P26" s="77"/>
      <c r="Q26" s="96"/>
      <c r="R26" s="96"/>
      <c r="S26" s="97"/>
      <c r="T26" s="51">
        <v>0</v>
      </c>
      <c r="U26" s="51">
        <v>1</v>
      </c>
      <c r="V26" s="52">
        <v>0</v>
      </c>
      <c r="W26" s="52">
        <v>0.015873</v>
      </c>
      <c r="X26" s="52">
        <v>0.026192</v>
      </c>
      <c r="Y26" s="52">
        <v>0.548169</v>
      </c>
      <c r="Z26" s="52">
        <v>0</v>
      </c>
      <c r="AA26" s="52">
        <v>0</v>
      </c>
      <c r="AB26" s="82">
        <v>26</v>
      </c>
      <c r="AC26" s="82"/>
      <c r="AD26" s="98"/>
      <c r="AE26" s="85" t="s">
        <v>616</v>
      </c>
      <c r="AF26" s="85">
        <v>14483</v>
      </c>
      <c r="AG26" s="85">
        <v>14215</v>
      </c>
      <c r="AH26" s="85">
        <v>12307</v>
      </c>
      <c r="AI26" s="85">
        <v>7968</v>
      </c>
      <c r="AJ26" s="85"/>
      <c r="AK26" s="85" t="s">
        <v>681</v>
      </c>
      <c r="AL26" s="85" t="s">
        <v>738</v>
      </c>
      <c r="AM26" s="85"/>
      <c r="AN26" s="85"/>
      <c r="AO26" s="87">
        <v>40555.97918981482</v>
      </c>
      <c r="AP26" s="90" t="s">
        <v>806</v>
      </c>
      <c r="AQ26" s="85" t="b">
        <v>0</v>
      </c>
      <c r="AR26" s="85" t="b">
        <v>0</v>
      </c>
      <c r="AS26" s="85" t="b">
        <v>0</v>
      </c>
      <c r="AT26" s="85" t="s">
        <v>531</v>
      </c>
      <c r="AU26" s="85">
        <v>18</v>
      </c>
      <c r="AV26" s="90" t="s">
        <v>850</v>
      </c>
      <c r="AW26" s="85" t="b">
        <v>0</v>
      </c>
      <c r="AX26" s="85" t="s">
        <v>868</v>
      </c>
      <c r="AY26" s="90" t="s">
        <v>892</v>
      </c>
      <c r="AZ26" s="85" t="s">
        <v>66</v>
      </c>
      <c r="BA26" s="85" t="str">
        <f>REPLACE(INDEX(GroupVertices[Group],MATCH(Vertices[[#This Row],[Vertex]],GroupVertices[Vertex],0)),1,1,"")</f>
        <v>1</v>
      </c>
      <c r="BB26" s="51"/>
      <c r="BC26" s="51"/>
      <c r="BD26" s="51"/>
      <c r="BE26" s="51"/>
      <c r="BF26" s="51" t="s">
        <v>321</v>
      </c>
      <c r="BG26" s="51" t="s">
        <v>321</v>
      </c>
      <c r="BH26" s="132" t="s">
        <v>1278</v>
      </c>
      <c r="BI26" s="132" t="s">
        <v>1278</v>
      </c>
      <c r="BJ26" s="132" t="s">
        <v>1305</v>
      </c>
      <c r="BK26" s="132" t="s">
        <v>1305</v>
      </c>
      <c r="BL26" s="132">
        <v>1</v>
      </c>
      <c r="BM26" s="135">
        <v>4</v>
      </c>
      <c r="BN26" s="132">
        <v>0</v>
      </c>
      <c r="BO26" s="135">
        <v>0</v>
      </c>
      <c r="BP26" s="132">
        <v>0</v>
      </c>
      <c r="BQ26" s="135">
        <v>0</v>
      </c>
      <c r="BR26" s="132">
        <v>24</v>
      </c>
      <c r="BS26" s="135">
        <v>96</v>
      </c>
      <c r="BT26" s="132">
        <v>25</v>
      </c>
      <c r="BU26" s="2"/>
      <c r="BV26" s="3"/>
      <c r="BW26" s="3"/>
      <c r="BX26" s="3"/>
      <c r="BY26" s="3"/>
    </row>
    <row r="27" spans="1:77" ht="41.45" customHeight="1">
      <c r="A27" s="14" t="s">
        <v>233</v>
      </c>
      <c r="C27" s="15"/>
      <c r="D27" s="15" t="s">
        <v>64</v>
      </c>
      <c r="E27" s="93">
        <v>176.7391256295688</v>
      </c>
      <c r="F27" s="81">
        <v>99.99828476397721</v>
      </c>
      <c r="G27" s="112" t="s">
        <v>362</v>
      </c>
      <c r="H27" s="15"/>
      <c r="I27" s="16" t="s">
        <v>233</v>
      </c>
      <c r="J27" s="66"/>
      <c r="K27" s="66"/>
      <c r="L27" s="114" t="s">
        <v>960</v>
      </c>
      <c r="M27" s="94">
        <v>1.571630991861662</v>
      </c>
      <c r="N27" s="95">
        <v>1106.2689208984375</v>
      </c>
      <c r="O27" s="95">
        <v>8640.1044921875</v>
      </c>
      <c r="P27" s="77"/>
      <c r="Q27" s="96"/>
      <c r="R27" s="96"/>
      <c r="S27" s="97"/>
      <c r="T27" s="51">
        <v>0</v>
      </c>
      <c r="U27" s="51">
        <v>1</v>
      </c>
      <c r="V27" s="52">
        <v>0</v>
      </c>
      <c r="W27" s="52">
        <v>0.015873</v>
      </c>
      <c r="X27" s="52">
        <v>0.026192</v>
      </c>
      <c r="Y27" s="52">
        <v>0.548169</v>
      </c>
      <c r="Z27" s="52">
        <v>0</v>
      </c>
      <c r="AA27" s="52">
        <v>0</v>
      </c>
      <c r="AB27" s="82">
        <v>27</v>
      </c>
      <c r="AC27" s="82"/>
      <c r="AD27" s="98"/>
      <c r="AE27" s="85" t="s">
        <v>617</v>
      </c>
      <c r="AF27" s="85">
        <v>3365</v>
      </c>
      <c r="AG27" s="85">
        <v>1119</v>
      </c>
      <c r="AH27" s="85">
        <v>274154</v>
      </c>
      <c r="AI27" s="85">
        <v>249291</v>
      </c>
      <c r="AJ27" s="85"/>
      <c r="AK27" s="85" t="s">
        <v>682</v>
      </c>
      <c r="AL27" s="85" t="s">
        <v>546</v>
      </c>
      <c r="AM27" s="85"/>
      <c r="AN27" s="85"/>
      <c r="AO27" s="87">
        <v>40958.77875</v>
      </c>
      <c r="AP27" s="90" t="s">
        <v>807</v>
      </c>
      <c r="AQ27" s="85" t="b">
        <v>1</v>
      </c>
      <c r="AR27" s="85" t="b">
        <v>0</v>
      </c>
      <c r="AS27" s="85" t="b">
        <v>0</v>
      </c>
      <c r="AT27" s="85" t="s">
        <v>531</v>
      </c>
      <c r="AU27" s="85">
        <v>46</v>
      </c>
      <c r="AV27" s="90" t="s">
        <v>847</v>
      </c>
      <c r="AW27" s="85" t="b">
        <v>0</v>
      </c>
      <c r="AX27" s="85" t="s">
        <v>868</v>
      </c>
      <c r="AY27" s="90" t="s">
        <v>893</v>
      </c>
      <c r="AZ27" s="85" t="s">
        <v>66</v>
      </c>
      <c r="BA27" s="85" t="str">
        <f>REPLACE(INDEX(GroupVertices[Group],MATCH(Vertices[[#This Row],[Vertex]],GroupVertices[Vertex],0)),1,1,"")</f>
        <v>1</v>
      </c>
      <c r="BB27" s="51"/>
      <c r="BC27" s="51"/>
      <c r="BD27" s="51"/>
      <c r="BE27" s="51"/>
      <c r="BF27" s="51" t="s">
        <v>321</v>
      </c>
      <c r="BG27" s="51" t="s">
        <v>321</v>
      </c>
      <c r="BH27" s="132" t="s">
        <v>1278</v>
      </c>
      <c r="BI27" s="132" t="s">
        <v>1278</v>
      </c>
      <c r="BJ27" s="132" t="s">
        <v>1305</v>
      </c>
      <c r="BK27" s="132" t="s">
        <v>1305</v>
      </c>
      <c r="BL27" s="132">
        <v>1</v>
      </c>
      <c r="BM27" s="135">
        <v>4</v>
      </c>
      <c r="BN27" s="132">
        <v>0</v>
      </c>
      <c r="BO27" s="135">
        <v>0</v>
      </c>
      <c r="BP27" s="132">
        <v>0</v>
      </c>
      <c r="BQ27" s="135">
        <v>0</v>
      </c>
      <c r="BR27" s="132">
        <v>24</v>
      </c>
      <c r="BS27" s="135">
        <v>96</v>
      </c>
      <c r="BT27" s="132">
        <v>25</v>
      </c>
      <c r="BU27" s="2"/>
      <c r="BV27" s="3"/>
      <c r="BW27" s="3"/>
      <c r="BX27" s="3"/>
      <c r="BY27" s="3"/>
    </row>
    <row r="28" spans="1:77" ht="41.45" customHeight="1">
      <c r="A28" s="14" t="s">
        <v>234</v>
      </c>
      <c r="C28" s="15"/>
      <c r="D28" s="15" t="s">
        <v>64</v>
      </c>
      <c r="E28" s="93">
        <v>628.3861565909342</v>
      </c>
      <c r="F28" s="81">
        <v>99.94572525152304</v>
      </c>
      <c r="G28" s="112" t="s">
        <v>363</v>
      </c>
      <c r="H28" s="15"/>
      <c r="I28" s="16" t="s">
        <v>234</v>
      </c>
      <c r="J28" s="66"/>
      <c r="K28" s="66"/>
      <c r="L28" s="114" t="s">
        <v>961</v>
      </c>
      <c r="M28" s="94">
        <v>19.087964509087595</v>
      </c>
      <c r="N28" s="95">
        <v>2267.03466796875</v>
      </c>
      <c r="O28" s="95">
        <v>1850.2105712890625</v>
      </c>
      <c r="P28" s="77"/>
      <c r="Q28" s="96"/>
      <c r="R28" s="96"/>
      <c r="S28" s="97"/>
      <c r="T28" s="51">
        <v>0</v>
      </c>
      <c r="U28" s="51">
        <v>1</v>
      </c>
      <c r="V28" s="52">
        <v>0</v>
      </c>
      <c r="W28" s="52">
        <v>0.015873</v>
      </c>
      <c r="X28" s="52">
        <v>0.026192</v>
      </c>
      <c r="Y28" s="52">
        <v>0.548169</v>
      </c>
      <c r="Z28" s="52">
        <v>0</v>
      </c>
      <c r="AA28" s="52">
        <v>0</v>
      </c>
      <c r="AB28" s="82">
        <v>28</v>
      </c>
      <c r="AC28" s="82"/>
      <c r="AD28" s="98"/>
      <c r="AE28" s="85" t="s">
        <v>618</v>
      </c>
      <c r="AF28" s="85">
        <v>20944</v>
      </c>
      <c r="AG28" s="85">
        <v>35255</v>
      </c>
      <c r="AH28" s="85">
        <v>53905</v>
      </c>
      <c r="AI28" s="85">
        <v>74446</v>
      </c>
      <c r="AJ28" s="85"/>
      <c r="AK28" s="85" t="s">
        <v>683</v>
      </c>
      <c r="AL28" s="85" t="s">
        <v>739</v>
      </c>
      <c r="AM28" s="85"/>
      <c r="AN28" s="85"/>
      <c r="AO28" s="87">
        <v>41398.82833333333</v>
      </c>
      <c r="AP28" s="90" t="s">
        <v>808</v>
      </c>
      <c r="AQ28" s="85" t="b">
        <v>0</v>
      </c>
      <c r="AR28" s="85" t="b">
        <v>0</v>
      </c>
      <c r="AS28" s="85" t="b">
        <v>1</v>
      </c>
      <c r="AT28" s="85" t="s">
        <v>531</v>
      </c>
      <c r="AU28" s="85">
        <v>21</v>
      </c>
      <c r="AV28" s="90" t="s">
        <v>847</v>
      </c>
      <c r="AW28" s="85" t="b">
        <v>0</v>
      </c>
      <c r="AX28" s="85" t="s">
        <v>868</v>
      </c>
      <c r="AY28" s="90" t="s">
        <v>894</v>
      </c>
      <c r="AZ28" s="85" t="s">
        <v>66</v>
      </c>
      <c r="BA28" s="85" t="str">
        <f>REPLACE(INDEX(GroupVertices[Group],MATCH(Vertices[[#This Row],[Vertex]],GroupVertices[Vertex],0)),1,1,"")</f>
        <v>1</v>
      </c>
      <c r="BB28" s="51"/>
      <c r="BC28" s="51"/>
      <c r="BD28" s="51"/>
      <c r="BE28" s="51"/>
      <c r="BF28" s="51" t="s">
        <v>321</v>
      </c>
      <c r="BG28" s="51" t="s">
        <v>321</v>
      </c>
      <c r="BH28" s="132" t="s">
        <v>1278</v>
      </c>
      <c r="BI28" s="132" t="s">
        <v>1278</v>
      </c>
      <c r="BJ28" s="132" t="s">
        <v>1305</v>
      </c>
      <c r="BK28" s="132" t="s">
        <v>1305</v>
      </c>
      <c r="BL28" s="132">
        <v>1</v>
      </c>
      <c r="BM28" s="135">
        <v>4</v>
      </c>
      <c r="BN28" s="132">
        <v>0</v>
      </c>
      <c r="BO28" s="135">
        <v>0</v>
      </c>
      <c r="BP28" s="132">
        <v>0</v>
      </c>
      <c r="BQ28" s="135">
        <v>0</v>
      </c>
      <c r="BR28" s="132">
        <v>24</v>
      </c>
      <c r="BS28" s="135">
        <v>96</v>
      </c>
      <c r="BT28" s="132">
        <v>25</v>
      </c>
      <c r="BU28" s="2"/>
      <c r="BV28" s="3"/>
      <c r="BW28" s="3"/>
      <c r="BX28" s="3"/>
      <c r="BY28" s="3"/>
    </row>
    <row r="29" spans="1:77" ht="41.45" customHeight="1">
      <c r="A29" s="14" t="s">
        <v>235</v>
      </c>
      <c r="C29" s="15"/>
      <c r="D29" s="15" t="s">
        <v>64</v>
      </c>
      <c r="E29" s="93">
        <v>1000</v>
      </c>
      <c r="F29" s="81">
        <v>99.90247943987843</v>
      </c>
      <c r="G29" s="112" t="s">
        <v>364</v>
      </c>
      <c r="H29" s="15"/>
      <c r="I29" s="16" t="s">
        <v>235</v>
      </c>
      <c r="J29" s="66"/>
      <c r="K29" s="66"/>
      <c r="L29" s="114" t="s">
        <v>962</v>
      </c>
      <c r="M29" s="94">
        <v>33.5003520031796</v>
      </c>
      <c r="N29" s="95">
        <v>1736.2528076171875</v>
      </c>
      <c r="O29" s="95">
        <v>9338.2822265625</v>
      </c>
      <c r="P29" s="77"/>
      <c r="Q29" s="96"/>
      <c r="R29" s="96"/>
      <c r="S29" s="97"/>
      <c r="T29" s="51">
        <v>0</v>
      </c>
      <c r="U29" s="51">
        <v>1</v>
      </c>
      <c r="V29" s="52">
        <v>0</v>
      </c>
      <c r="W29" s="52">
        <v>0.015873</v>
      </c>
      <c r="X29" s="52">
        <v>0.026192</v>
      </c>
      <c r="Y29" s="52">
        <v>0.548169</v>
      </c>
      <c r="Z29" s="52">
        <v>0</v>
      </c>
      <c r="AA29" s="52">
        <v>0</v>
      </c>
      <c r="AB29" s="82">
        <v>29</v>
      </c>
      <c r="AC29" s="82"/>
      <c r="AD29" s="98"/>
      <c r="AE29" s="85" t="s">
        <v>619</v>
      </c>
      <c r="AF29" s="85">
        <v>32553</v>
      </c>
      <c r="AG29" s="85">
        <v>63342</v>
      </c>
      <c r="AH29" s="85">
        <v>116369</v>
      </c>
      <c r="AI29" s="85">
        <v>134378</v>
      </c>
      <c r="AJ29" s="85"/>
      <c r="AK29" s="85" t="s">
        <v>684</v>
      </c>
      <c r="AL29" s="85" t="s">
        <v>740</v>
      </c>
      <c r="AM29" s="90" t="s">
        <v>773</v>
      </c>
      <c r="AN29" s="85"/>
      <c r="AO29" s="87">
        <v>42736.997407407405</v>
      </c>
      <c r="AP29" s="90" t="s">
        <v>809</v>
      </c>
      <c r="AQ29" s="85" t="b">
        <v>0</v>
      </c>
      <c r="AR29" s="85" t="b">
        <v>0</v>
      </c>
      <c r="AS29" s="85" t="b">
        <v>0</v>
      </c>
      <c r="AT29" s="85" t="s">
        <v>531</v>
      </c>
      <c r="AU29" s="85">
        <v>118</v>
      </c>
      <c r="AV29" s="90" t="s">
        <v>847</v>
      </c>
      <c r="AW29" s="85" t="b">
        <v>0</v>
      </c>
      <c r="AX29" s="85" t="s">
        <v>868</v>
      </c>
      <c r="AY29" s="90" t="s">
        <v>895</v>
      </c>
      <c r="AZ29" s="85" t="s">
        <v>66</v>
      </c>
      <c r="BA29" s="85" t="str">
        <f>REPLACE(INDEX(GroupVertices[Group],MATCH(Vertices[[#This Row],[Vertex]],GroupVertices[Vertex],0)),1,1,"")</f>
        <v>1</v>
      </c>
      <c r="BB29" s="51"/>
      <c r="BC29" s="51"/>
      <c r="BD29" s="51"/>
      <c r="BE29" s="51"/>
      <c r="BF29" s="51" t="s">
        <v>321</v>
      </c>
      <c r="BG29" s="51" t="s">
        <v>321</v>
      </c>
      <c r="BH29" s="132" t="s">
        <v>1278</v>
      </c>
      <c r="BI29" s="132" t="s">
        <v>1278</v>
      </c>
      <c r="BJ29" s="132" t="s">
        <v>1305</v>
      </c>
      <c r="BK29" s="132" t="s">
        <v>1305</v>
      </c>
      <c r="BL29" s="132">
        <v>1</v>
      </c>
      <c r="BM29" s="135">
        <v>4</v>
      </c>
      <c r="BN29" s="132">
        <v>0</v>
      </c>
      <c r="BO29" s="135">
        <v>0</v>
      </c>
      <c r="BP29" s="132">
        <v>0</v>
      </c>
      <c r="BQ29" s="135">
        <v>0</v>
      </c>
      <c r="BR29" s="132">
        <v>24</v>
      </c>
      <c r="BS29" s="135">
        <v>96</v>
      </c>
      <c r="BT29" s="132">
        <v>25</v>
      </c>
      <c r="BU29" s="2"/>
      <c r="BV29" s="3"/>
      <c r="BW29" s="3"/>
      <c r="BX29" s="3"/>
      <c r="BY29" s="3"/>
    </row>
    <row r="30" spans="1:77" ht="41.45" customHeight="1">
      <c r="A30" s="14" t="s">
        <v>236</v>
      </c>
      <c r="C30" s="15"/>
      <c r="D30" s="15" t="s">
        <v>64</v>
      </c>
      <c r="E30" s="93">
        <v>191.29301987779655</v>
      </c>
      <c r="F30" s="81">
        <v>99.99659108388289</v>
      </c>
      <c r="G30" s="112" t="s">
        <v>365</v>
      </c>
      <c r="H30" s="15"/>
      <c r="I30" s="16" t="s">
        <v>236</v>
      </c>
      <c r="J30" s="66"/>
      <c r="K30" s="66"/>
      <c r="L30" s="114" t="s">
        <v>963</v>
      </c>
      <c r="M30" s="94">
        <v>2.1360781112941822</v>
      </c>
      <c r="N30" s="95">
        <v>4485.49951171875</v>
      </c>
      <c r="O30" s="95">
        <v>7598.14892578125</v>
      </c>
      <c r="P30" s="77"/>
      <c r="Q30" s="96"/>
      <c r="R30" s="96"/>
      <c r="S30" s="97"/>
      <c r="T30" s="51">
        <v>0</v>
      </c>
      <c r="U30" s="51">
        <v>1</v>
      </c>
      <c r="V30" s="52">
        <v>0</v>
      </c>
      <c r="W30" s="52">
        <v>0.015873</v>
      </c>
      <c r="X30" s="52">
        <v>0.026192</v>
      </c>
      <c r="Y30" s="52">
        <v>0.548169</v>
      </c>
      <c r="Z30" s="52">
        <v>0</v>
      </c>
      <c r="AA30" s="52">
        <v>0</v>
      </c>
      <c r="AB30" s="82">
        <v>30</v>
      </c>
      <c r="AC30" s="82"/>
      <c r="AD30" s="98"/>
      <c r="AE30" s="85" t="s">
        <v>620</v>
      </c>
      <c r="AF30" s="85">
        <v>2532</v>
      </c>
      <c r="AG30" s="85">
        <v>2219</v>
      </c>
      <c r="AH30" s="85">
        <v>15892</v>
      </c>
      <c r="AI30" s="85">
        <v>27674</v>
      </c>
      <c r="AJ30" s="85"/>
      <c r="AK30" s="85" t="s">
        <v>685</v>
      </c>
      <c r="AL30" s="85" t="s">
        <v>741</v>
      </c>
      <c r="AM30" s="85"/>
      <c r="AN30" s="85"/>
      <c r="AO30" s="87">
        <v>39863.03841435185</v>
      </c>
      <c r="AP30" s="90" t="s">
        <v>810</v>
      </c>
      <c r="AQ30" s="85" t="b">
        <v>1</v>
      </c>
      <c r="AR30" s="85" t="b">
        <v>0</v>
      </c>
      <c r="AS30" s="85" t="b">
        <v>0</v>
      </c>
      <c r="AT30" s="85" t="s">
        <v>531</v>
      </c>
      <c r="AU30" s="85">
        <v>1</v>
      </c>
      <c r="AV30" s="90" t="s">
        <v>847</v>
      </c>
      <c r="AW30" s="85" t="b">
        <v>0</v>
      </c>
      <c r="AX30" s="85" t="s">
        <v>868</v>
      </c>
      <c r="AY30" s="90" t="s">
        <v>896</v>
      </c>
      <c r="AZ30" s="85" t="s">
        <v>66</v>
      </c>
      <c r="BA30" s="85" t="str">
        <f>REPLACE(INDEX(GroupVertices[Group],MATCH(Vertices[[#This Row],[Vertex]],GroupVertices[Vertex],0)),1,1,"")</f>
        <v>1</v>
      </c>
      <c r="BB30" s="51"/>
      <c r="BC30" s="51"/>
      <c r="BD30" s="51"/>
      <c r="BE30" s="51"/>
      <c r="BF30" s="51" t="s">
        <v>321</v>
      </c>
      <c r="BG30" s="51" t="s">
        <v>321</v>
      </c>
      <c r="BH30" s="132" t="s">
        <v>1278</v>
      </c>
      <c r="BI30" s="132" t="s">
        <v>1278</v>
      </c>
      <c r="BJ30" s="132" t="s">
        <v>1305</v>
      </c>
      <c r="BK30" s="132" t="s">
        <v>1305</v>
      </c>
      <c r="BL30" s="132">
        <v>1</v>
      </c>
      <c r="BM30" s="135">
        <v>4</v>
      </c>
      <c r="BN30" s="132">
        <v>0</v>
      </c>
      <c r="BO30" s="135">
        <v>0</v>
      </c>
      <c r="BP30" s="132">
        <v>0</v>
      </c>
      <c r="BQ30" s="135">
        <v>0</v>
      </c>
      <c r="BR30" s="132">
        <v>24</v>
      </c>
      <c r="BS30" s="135">
        <v>96</v>
      </c>
      <c r="BT30" s="132">
        <v>25</v>
      </c>
      <c r="BU30" s="2"/>
      <c r="BV30" s="3"/>
      <c r="BW30" s="3"/>
      <c r="BX30" s="3"/>
      <c r="BY30" s="3"/>
    </row>
    <row r="31" spans="1:77" ht="41.45" customHeight="1">
      <c r="A31" s="14" t="s">
        <v>237</v>
      </c>
      <c r="C31" s="15"/>
      <c r="D31" s="15" t="s">
        <v>64</v>
      </c>
      <c r="E31" s="93">
        <v>588.6804869191783</v>
      </c>
      <c r="F31" s="81">
        <v>99.95034591876217</v>
      </c>
      <c r="G31" s="112" t="s">
        <v>366</v>
      </c>
      <c r="H31" s="15"/>
      <c r="I31" s="16" t="s">
        <v>237</v>
      </c>
      <c r="J31" s="66"/>
      <c r="K31" s="66"/>
      <c r="L31" s="114" t="s">
        <v>964</v>
      </c>
      <c r="M31" s="94">
        <v>17.54805014052669</v>
      </c>
      <c r="N31" s="95">
        <v>979.4563598632812</v>
      </c>
      <c r="O31" s="95">
        <v>3886.151123046875</v>
      </c>
      <c r="P31" s="77"/>
      <c r="Q31" s="96"/>
      <c r="R31" s="96"/>
      <c r="S31" s="97"/>
      <c r="T31" s="51">
        <v>0</v>
      </c>
      <c r="U31" s="51">
        <v>1</v>
      </c>
      <c r="V31" s="52">
        <v>0</v>
      </c>
      <c r="W31" s="52">
        <v>0.015873</v>
      </c>
      <c r="X31" s="52">
        <v>0.026192</v>
      </c>
      <c r="Y31" s="52">
        <v>0.548169</v>
      </c>
      <c r="Z31" s="52">
        <v>0</v>
      </c>
      <c r="AA31" s="52">
        <v>0</v>
      </c>
      <c r="AB31" s="82">
        <v>31</v>
      </c>
      <c r="AC31" s="82"/>
      <c r="AD31" s="98"/>
      <c r="AE31" s="85" t="s">
        <v>621</v>
      </c>
      <c r="AF31" s="85">
        <v>31452</v>
      </c>
      <c r="AG31" s="85">
        <v>32254</v>
      </c>
      <c r="AH31" s="85">
        <v>236860</v>
      </c>
      <c r="AI31" s="85">
        <v>195018</v>
      </c>
      <c r="AJ31" s="85"/>
      <c r="AK31" s="85" t="s">
        <v>686</v>
      </c>
      <c r="AL31" s="85" t="s">
        <v>742</v>
      </c>
      <c r="AM31" s="90" t="s">
        <v>774</v>
      </c>
      <c r="AN31" s="85"/>
      <c r="AO31" s="87">
        <v>39870.95300925926</v>
      </c>
      <c r="AP31" s="90" t="s">
        <v>811</v>
      </c>
      <c r="AQ31" s="85" t="b">
        <v>0</v>
      </c>
      <c r="AR31" s="85" t="b">
        <v>0</v>
      </c>
      <c r="AS31" s="85" t="b">
        <v>1</v>
      </c>
      <c r="AT31" s="85" t="s">
        <v>531</v>
      </c>
      <c r="AU31" s="85">
        <v>113</v>
      </c>
      <c r="AV31" s="90" t="s">
        <v>853</v>
      </c>
      <c r="AW31" s="85" t="b">
        <v>0</v>
      </c>
      <c r="AX31" s="85" t="s">
        <v>868</v>
      </c>
      <c r="AY31" s="90" t="s">
        <v>897</v>
      </c>
      <c r="AZ31" s="85" t="s">
        <v>66</v>
      </c>
      <c r="BA31" s="85" t="str">
        <f>REPLACE(INDEX(GroupVertices[Group],MATCH(Vertices[[#This Row],[Vertex]],GroupVertices[Vertex],0)),1,1,"")</f>
        <v>1</v>
      </c>
      <c r="BB31" s="51"/>
      <c r="BC31" s="51"/>
      <c r="BD31" s="51"/>
      <c r="BE31" s="51"/>
      <c r="BF31" s="51" t="s">
        <v>321</v>
      </c>
      <c r="BG31" s="51" t="s">
        <v>321</v>
      </c>
      <c r="BH31" s="132" t="s">
        <v>1278</v>
      </c>
      <c r="BI31" s="132" t="s">
        <v>1278</v>
      </c>
      <c r="BJ31" s="132" t="s">
        <v>1305</v>
      </c>
      <c r="BK31" s="132" t="s">
        <v>1305</v>
      </c>
      <c r="BL31" s="132">
        <v>1</v>
      </c>
      <c r="BM31" s="135">
        <v>4</v>
      </c>
      <c r="BN31" s="132">
        <v>0</v>
      </c>
      <c r="BO31" s="135">
        <v>0</v>
      </c>
      <c r="BP31" s="132">
        <v>0</v>
      </c>
      <c r="BQ31" s="135">
        <v>0</v>
      </c>
      <c r="BR31" s="132">
        <v>24</v>
      </c>
      <c r="BS31" s="135">
        <v>96</v>
      </c>
      <c r="BT31" s="132">
        <v>25</v>
      </c>
      <c r="BU31" s="2"/>
      <c r="BV31" s="3"/>
      <c r="BW31" s="3"/>
      <c r="BX31" s="3"/>
      <c r="BY31" s="3"/>
    </row>
    <row r="32" spans="1:77" ht="41.45" customHeight="1">
      <c r="A32" s="14" t="s">
        <v>238</v>
      </c>
      <c r="C32" s="15"/>
      <c r="D32" s="15" t="s">
        <v>64</v>
      </c>
      <c r="E32" s="93">
        <v>327.8085479261727</v>
      </c>
      <c r="F32" s="81">
        <v>99.98070436459821</v>
      </c>
      <c r="G32" s="112" t="s">
        <v>367</v>
      </c>
      <c r="H32" s="15"/>
      <c r="I32" s="16" t="s">
        <v>238</v>
      </c>
      <c r="J32" s="66"/>
      <c r="K32" s="66"/>
      <c r="L32" s="114" t="s">
        <v>965</v>
      </c>
      <c r="M32" s="94">
        <v>7.430592091571227</v>
      </c>
      <c r="N32" s="95">
        <v>1600.871337890625</v>
      </c>
      <c r="O32" s="95">
        <v>7224.94873046875</v>
      </c>
      <c r="P32" s="77"/>
      <c r="Q32" s="96"/>
      <c r="R32" s="96"/>
      <c r="S32" s="97"/>
      <c r="T32" s="51">
        <v>0</v>
      </c>
      <c r="U32" s="51">
        <v>1</v>
      </c>
      <c r="V32" s="52">
        <v>0</v>
      </c>
      <c r="W32" s="52">
        <v>0.015873</v>
      </c>
      <c r="X32" s="52">
        <v>0.026192</v>
      </c>
      <c r="Y32" s="52">
        <v>0.548169</v>
      </c>
      <c r="Z32" s="52">
        <v>0</v>
      </c>
      <c r="AA32" s="52">
        <v>0</v>
      </c>
      <c r="AB32" s="82">
        <v>32</v>
      </c>
      <c r="AC32" s="82"/>
      <c r="AD32" s="98"/>
      <c r="AE32" s="85" t="s">
        <v>622</v>
      </c>
      <c r="AF32" s="85">
        <v>11364</v>
      </c>
      <c r="AG32" s="85">
        <v>12537</v>
      </c>
      <c r="AH32" s="85">
        <v>14720</v>
      </c>
      <c r="AI32" s="85">
        <v>110246</v>
      </c>
      <c r="AJ32" s="85"/>
      <c r="AK32" s="85" t="s">
        <v>687</v>
      </c>
      <c r="AL32" s="85" t="s">
        <v>743</v>
      </c>
      <c r="AM32" s="85"/>
      <c r="AN32" s="85"/>
      <c r="AO32" s="87">
        <v>42757.91111111111</v>
      </c>
      <c r="AP32" s="90" t="s">
        <v>812</v>
      </c>
      <c r="AQ32" s="85" t="b">
        <v>1</v>
      </c>
      <c r="AR32" s="85" t="b">
        <v>0</v>
      </c>
      <c r="AS32" s="85" t="b">
        <v>0</v>
      </c>
      <c r="AT32" s="85" t="s">
        <v>531</v>
      </c>
      <c r="AU32" s="85">
        <v>4</v>
      </c>
      <c r="AV32" s="85"/>
      <c r="AW32" s="85" t="b">
        <v>0</v>
      </c>
      <c r="AX32" s="85" t="s">
        <v>868</v>
      </c>
      <c r="AY32" s="90" t="s">
        <v>898</v>
      </c>
      <c r="AZ32" s="85" t="s">
        <v>66</v>
      </c>
      <c r="BA32" s="85" t="str">
        <f>REPLACE(INDEX(GroupVertices[Group],MATCH(Vertices[[#This Row],[Vertex]],GroupVertices[Vertex],0)),1,1,"")</f>
        <v>1</v>
      </c>
      <c r="BB32" s="51"/>
      <c r="BC32" s="51"/>
      <c r="BD32" s="51"/>
      <c r="BE32" s="51"/>
      <c r="BF32" s="51" t="s">
        <v>321</v>
      </c>
      <c r="BG32" s="51" t="s">
        <v>321</v>
      </c>
      <c r="BH32" s="132" t="s">
        <v>1278</v>
      </c>
      <c r="BI32" s="132" t="s">
        <v>1278</v>
      </c>
      <c r="BJ32" s="132" t="s">
        <v>1305</v>
      </c>
      <c r="BK32" s="132" t="s">
        <v>1305</v>
      </c>
      <c r="BL32" s="132">
        <v>1</v>
      </c>
      <c r="BM32" s="135">
        <v>4</v>
      </c>
      <c r="BN32" s="132">
        <v>0</v>
      </c>
      <c r="BO32" s="135">
        <v>0</v>
      </c>
      <c r="BP32" s="132">
        <v>0</v>
      </c>
      <c r="BQ32" s="135">
        <v>0</v>
      </c>
      <c r="BR32" s="132">
        <v>24</v>
      </c>
      <c r="BS32" s="135">
        <v>96</v>
      </c>
      <c r="BT32" s="132">
        <v>25</v>
      </c>
      <c r="BU32" s="2"/>
      <c r="BV32" s="3"/>
      <c r="BW32" s="3"/>
      <c r="BX32" s="3"/>
      <c r="BY32" s="3"/>
    </row>
    <row r="33" spans="1:77" ht="41.45" customHeight="1">
      <c r="A33" s="14" t="s">
        <v>239</v>
      </c>
      <c r="C33" s="15"/>
      <c r="D33" s="15" t="s">
        <v>64</v>
      </c>
      <c r="E33" s="93">
        <v>193.38348832436017</v>
      </c>
      <c r="F33" s="81">
        <v>99.99634780983298</v>
      </c>
      <c r="G33" s="112" t="s">
        <v>368</v>
      </c>
      <c r="H33" s="15"/>
      <c r="I33" s="16" t="s">
        <v>239</v>
      </c>
      <c r="J33" s="66"/>
      <c r="K33" s="66"/>
      <c r="L33" s="114" t="s">
        <v>966</v>
      </c>
      <c r="M33" s="94">
        <v>2.21715324299449</v>
      </c>
      <c r="N33" s="95">
        <v>3105.509033203125</v>
      </c>
      <c r="O33" s="95">
        <v>2883.75048828125</v>
      </c>
      <c r="P33" s="77"/>
      <c r="Q33" s="96"/>
      <c r="R33" s="96"/>
      <c r="S33" s="97"/>
      <c r="T33" s="51">
        <v>0</v>
      </c>
      <c r="U33" s="51">
        <v>1</v>
      </c>
      <c r="V33" s="52">
        <v>0</v>
      </c>
      <c r="W33" s="52">
        <v>0.015873</v>
      </c>
      <c r="X33" s="52">
        <v>0.026192</v>
      </c>
      <c r="Y33" s="52">
        <v>0.548169</v>
      </c>
      <c r="Z33" s="52">
        <v>0</v>
      </c>
      <c r="AA33" s="52">
        <v>0</v>
      </c>
      <c r="AB33" s="82">
        <v>33</v>
      </c>
      <c r="AC33" s="82"/>
      <c r="AD33" s="98"/>
      <c r="AE33" s="85" t="s">
        <v>623</v>
      </c>
      <c r="AF33" s="85">
        <v>4029</v>
      </c>
      <c r="AG33" s="85">
        <v>2377</v>
      </c>
      <c r="AH33" s="85">
        <v>77124</v>
      </c>
      <c r="AI33" s="85">
        <v>109250</v>
      </c>
      <c r="AJ33" s="85"/>
      <c r="AK33" s="85" t="s">
        <v>688</v>
      </c>
      <c r="AL33" s="85"/>
      <c r="AM33" s="85"/>
      <c r="AN33" s="85"/>
      <c r="AO33" s="87">
        <v>42813.50763888889</v>
      </c>
      <c r="AP33" s="90" t="s">
        <v>813</v>
      </c>
      <c r="AQ33" s="85" t="b">
        <v>1</v>
      </c>
      <c r="AR33" s="85" t="b">
        <v>0</v>
      </c>
      <c r="AS33" s="85" t="b">
        <v>0</v>
      </c>
      <c r="AT33" s="85" t="s">
        <v>845</v>
      </c>
      <c r="AU33" s="85">
        <v>1</v>
      </c>
      <c r="AV33" s="85"/>
      <c r="AW33" s="85" t="b">
        <v>0</v>
      </c>
      <c r="AX33" s="85" t="s">
        <v>868</v>
      </c>
      <c r="AY33" s="90" t="s">
        <v>899</v>
      </c>
      <c r="AZ33" s="85" t="s">
        <v>66</v>
      </c>
      <c r="BA33" s="85" t="str">
        <f>REPLACE(INDEX(GroupVertices[Group],MATCH(Vertices[[#This Row],[Vertex]],GroupVertices[Vertex],0)),1,1,"")</f>
        <v>1</v>
      </c>
      <c r="BB33" s="51"/>
      <c r="BC33" s="51"/>
      <c r="BD33" s="51"/>
      <c r="BE33" s="51"/>
      <c r="BF33" s="51" t="s">
        <v>321</v>
      </c>
      <c r="BG33" s="51" t="s">
        <v>321</v>
      </c>
      <c r="BH33" s="132" t="s">
        <v>1278</v>
      </c>
      <c r="BI33" s="132" t="s">
        <v>1278</v>
      </c>
      <c r="BJ33" s="132" t="s">
        <v>1305</v>
      </c>
      <c r="BK33" s="132" t="s">
        <v>1305</v>
      </c>
      <c r="BL33" s="132">
        <v>1</v>
      </c>
      <c r="BM33" s="135">
        <v>4</v>
      </c>
      <c r="BN33" s="132">
        <v>0</v>
      </c>
      <c r="BO33" s="135">
        <v>0</v>
      </c>
      <c r="BP33" s="132">
        <v>0</v>
      </c>
      <c r="BQ33" s="135">
        <v>0</v>
      </c>
      <c r="BR33" s="132">
        <v>24</v>
      </c>
      <c r="BS33" s="135">
        <v>96</v>
      </c>
      <c r="BT33" s="132">
        <v>25</v>
      </c>
      <c r="BU33" s="2"/>
      <c r="BV33" s="3"/>
      <c r="BW33" s="3"/>
      <c r="BX33" s="3"/>
      <c r="BY33" s="3"/>
    </row>
    <row r="34" spans="1:77" ht="41.45" customHeight="1">
      <c r="A34" s="14" t="s">
        <v>240</v>
      </c>
      <c r="C34" s="15"/>
      <c r="D34" s="15" t="s">
        <v>64</v>
      </c>
      <c r="E34" s="93">
        <v>349.4144654783144</v>
      </c>
      <c r="F34" s="81">
        <v>99.97819001951274</v>
      </c>
      <c r="G34" s="112" t="s">
        <v>369</v>
      </c>
      <c r="H34" s="15"/>
      <c r="I34" s="16" t="s">
        <v>240</v>
      </c>
      <c r="J34" s="66"/>
      <c r="K34" s="66"/>
      <c r="L34" s="114" t="s">
        <v>967</v>
      </c>
      <c r="M34" s="94">
        <v>8.26853949705605</v>
      </c>
      <c r="N34" s="95">
        <v>2901.12353515625</v>
      </c>
      <c r="O34" s="95">
        <v>451.12030029296875</v>
      </c>
      <c r="P34" s="77"/>
      <c r="Q34" s="96"/>
      <c r="R34" s="96"/>
      <c r="S34" s="97"/>
      <c r="T34" s="51">
        <v>0</v>
      </c>
      <c r="U34" s="51">
        <v>1</v>
      </c>
      <c r="V34" s="52">
        <v>0</v>
      </c>
      <c r="W34" s="52">
        <v>0.015873</v>
      </c>
      <c r="X34" s="52">
        <v>0.026192</v>
      </c>
      <c r="Y34" s="52">
        <v>0.548169</v>
      </c>
      <c r="Z34" s="52">
        <v>0</v>
      </c>
      <c r="AA34" s="52">
        <v>0</v>
      </c>
      <c r="AB34" s="82">
        <v>34</v>
      </c>
      <c r="AC34" s="82"/>
      <c r="AD34" s="98"/>
      <c r="AE34" s="85" t="s">
        <v>624</v>
      </c>
      <c r="AF34" s="85">
        <v>15046</v>
      </c>
      <c r="AG34" s="85">
        <v>14170</v>
      </c>
      <c r="AH34" s="85">
        <v>133871</v>
      </c>
      <c r="AI34" s="85">
        <v>117387</v>
      </c>
      <c r="AJ34" s="85"/>
      <c r="AK34" s="85" t="s">
        <v>689</v>
      </c>
      <c r="AL34" s="85" t="s">
        <v>744</v>
      </c>
      <c r="AM34" s="85"/>
      <c r="AN34" s="85"/>
      <c r="AO34" s="87">
        <v>40209.08099537037</v>
      </c>
      <c r="AP34" s="90" t="s">
        <v>814</v>
      </c>
      <c r="AQ34" s="85" t="b">
        <v>0</v>
      </c>
      <c r="AR34" s="85" t="b">
        <v>0</v>
      </c>
      <c r="AS34" s="85" t="b">
        <v>0</v>
      </c>
      <c r="AT34" s="85" t="s">
        <v>531</v>
      </c>
      <c r="AU34" s="85">
        <v>216</v>
      </c>
      <c r="AV34" s="90" t="s">
        <v>847</v>
      </c>
      <c r="AW34" s="85" t="b">
        <v>0</v>
      </c>
      <c r="AX34" s="85" t="s">
        <v>868</v>
      </c>
      <c r="AY34" s="90" t="s">
        <v>900</v>
      </c>
      <c r="AZ34" s="85" t="s">
        <v>66</v>
      </c>
      <c r="BA34" s="85" t="str">
        <f>REPLACE(INDEX(GroupVertices[Group],MATCH(Vertices[[#This Row],[Vertex]],GroupVertices[Vertex],0)),1,1,"")</f>
        <v>1</v>
      </c>
      <c r="BB34" s="51"/>
      <c r="BC34" s="51"/>
      <c r="BD34" s="51"/>
      <c r="BE34" s="51"/>
      <c r="BF34" s="51" t="s">
        <v>321</v>
      </c>
      <c r="BG34" s="51" t="s">
        <v>321</v>
      </c>
      <c r="BH34" s="132" t="s">
        <v>1278</v>
      </c>
      <c r="BI34" s="132" t="s">
        <v>1278</v>
      </c>
      <c r="BJ34" s="132" t="s">
        <v>1305</v>
      </c>
      <c r="BK34" s="132" t="s">
        <v>1305</v>
      </c>
      <c r="BL34" s="132">
        <v>1</v>
      </c>
      <c r="BM34" s="135">
        <v>4</v>
      </c>
      <c r="BN34" s="132">
        <v>0</v>
      </c>
      <c r="BO34" s="135">
        <v>0</v>
      </c>
      <c r="BP34" s="132">
        <v>0</v>
      </c>
      <c r="BQ34" s="135">
        <v>0</v>
      </c>
      <c r="BR34" s="132">
        <v>24</v>
      </c>
      <c r="BS34" s="135">
        <v>96</v>
      </c>
      <c r="BT34" s="132">
        <v>25</v>
      </c>
      <c r="BU34" s="2"/>
      <c r="BV34" s="3"/>
      <c r="BW34" s="3"/>
      <c r="BX34" s="3"/>
      <c r="BY34" s="3"/>
    </row>
    <row r="35" spans="1:77" ht="41.45" customHeight="1">
      <c r="A35" s="14" t="s">
        <v>241</v>
      </c>
      <c r="C35" s="15"/>
      <c r="D35" s="15" t="s">
        <v>64</v>
      </c>
      <c r="E35" s="93">
        <v>251.71814263384752</v>
      </c>
      <c r="F35" s="81">
        <v>99.98955923207313</v>
      </c>
      <c r="G35" s="112" t="s">
        <v>370</v>
      </c>
      <c r="H35" s="15"/>
      <c r="I35" s="16" t="s">
        <v>241</v>
      </c>
      <c r="J35" s="66"/>
      <c r="K35" s="66"/>
      <c r="L35" s="114" t="s">
        <v>968</v>
      </c>
      <c r="M35" s="94">
        <v>4.4795599244290205</v>
      </c>
      <c r="N35" s="95">
        <v>2818.293701171875</v>
      </c>
      <c r="O35" s="95">
        <v>6755.724609375</v>
      </c>
      <c r="P35" s="77"/>
      <c r="Q35" s="96"/>
      <c r="R35" s="96"/>
      <c r="S35" s="97"/>
      <c r="T35" s="51">
        <v>0</v>
      </c>
      <c r="U35" s="51">
        <v>1</v>
      </c>
      <c r="V35" s="52">
        <v>0</v>
      </c>
      <c r="W35" s="52">
        <v>0.015873</v>
      </c>
      <c r="X35" s="52">
        <v>0.026192</v>
      </c>
      <c r="Y35" s="52">
        <v>0.548169</v>
      </c>
      <c r="Z35" s="52">
        <v>0</v>
      </c>
      <c r="AA35" s="52">
        <v>0</v>
      </c>
      <c r="AB35" s="82">
        <v>35</v>
      </c>
      <c r="AC35" s="82"/>
      <c r="AD35" s="98"/>
      <c r="AE35" s="85" t="s">
        <v>625</v>
      </c>
      <c r="AF35" s="85">
        <v>5773</v>
      </c>
      <c r="AG35" s="85">
        <v>6786</v>
      </c>
      <c r="AH35" s="85">
        <v>107656</v>
      </c>
      <c r="AI35" s="85">
        <v>501332</v>
      </c>
      <c r="AJ35" s="85"/>
      <c r="AK35" s="85" t="s">
        <v>690</v>
      </c>
      <c r="AL35" s="85" t="s">
        <v>745</v>
      </c>
      <c r="AM35" s="85"/>
      <c r="AN35" s="85"/>
      <c r="AO35" s="87">
        <v>43011.16594907407</v>
      </c>
      <c r="AP35" s="90" t="s">
        <v>815</v>
      </c>
      <c r="AQ35" s="85" t="b">
        <v>1</v>
      </c>
      <c r="AR35" s="85" t="b">
        <v>0</v>
      </c>
      <c r="AS35" s="85" t="b">
        <v>0</v>
      </c>
      <c r="AT35" s="85" t="s">
        <v>531</v>
      </c>
      <c r="AU35" s="85">
        <v>10</v>
      </c>
      <c r="AV35" s="85"/>
      <c r="AW35" s="85" t="b">
        <v>0</v>
      </c>
      <c r="AX35" s="85" t="s">
        <v>868</v>
      </c>
      <c r="AY35" s="90" t="s">
        <v>901</v>
      </c>
      <c r="AZ35" s="85" t="s">
        <v>66</v>
      </c>
      <c r="BA35" s="85" t="str">
        <f>REPLACE(INDEX(GroupVertices[Group],MATCH(Vertices[[#This Row],[Vertex]],GroupVertices[Vertex],0)),1,1,"")</f>
        <v>1</v>
      </c>
      <c r="BB35" s="51"/>
      <c r="BC35" s="51"/>
      <c r="BD35" s="51"/>
      <c r="BE35" s="51"/>
      <c r="BF35" s="51" t="s">
        <v>321</v>
      </c>
      <c r="BG35" s="51" t="s">
        <v>321</v>
      </c>
      <c r="BH35" s="132" t="s">
        <v>1278</v>
      </c>
      <c r="BI35" s="132" t="s">
        <v>1278</v>
      </c>
      <c r="BJ35" s="132" t="s">
        <v>1305</v>
      </c>
      <c r="BK35" s="132" t="s">
        <v>1305</v>
      </c>
      <c r="BL35" s="132">
        <v>1</v>
      </c>
      <c r="BM35" s="135">
        <v>4</v>
      </c>
      <c r="BN35" s="132">
        <v>0</v>
      </c>
      <c r="BO35" s="135">
        <v>0</v>
      </c>
      <c r="BP35" s="132">
        <v>0</v>
      </c>
      <c r="BQ35" s="135">
        <v>0</v>
      </c>
      <c r="BR35" s="132">
        <v>24</v>
      </c>
      <c r="BS35" s="135">
        <v>96</v>
      </c>
      <c r="BT35" s="132">
        <v>25</v>
      </c>
      <c r="BU35" s="2"/>
      <c r="BV35" s="3"/>
      <c r="BW35" s="3"/>
      <c r="BX35" s="3"/>
      <c r="BY35" s="3"/>
    </row>
    <row r="36" spans="1:77" ht="41.45" customHeight="1">
      <c r="A36" s="14" t="s">
        <v>242</v>
      </c>
      <c r="C36" s="15"/>
      <c r="D36" s="15" t="s">
        <v>64</v>
      </c>
      <c r="E36" s="93">
        <v>225.49467136113174</v>
      </c>
      <c r="F36" s="81">
        <v>99.99261093566125</v>
      </c>
      <c r="G36" s="112" t="s">
        <v>371</v>
      </c>
      <c r="H36" s="15"/>
      <c r="I36" s="16" t="s">
        <v>242</v>
      </c>
      <c r="J36" s="66"/>
      <c r="K36" s="66"/>
      <c r="L36" s="114" t="s">
        <v>969</v>
      </c>
      <c r="M36" s="94">
        <v>3.462528841960606</v>
      </c>
      <c r="N36" s="95">
        <v>1235.2344970703125</v>
      </c>
      <c r="O36" s="95">
        <v>5680.2919921875</v>
      </c>
      <c r="P36" s="77"/>
      <c r="Q36" s="96"/>
      <c r="R36" s="96"/>
      <c r="S36" s="97"/>
      <c r="T36" s="51">
        <v>0</v>
      </c>
      <c r="U36" s="51">
        <v>1</v>
      </c>
      <c r="V36" s="52">
        <v>0</v>
      </c>
      <c r="W36" s="52">
        <v>0.015873</v>
      </c>
      <c r="X36" s="52">
        <v>0.026192</v>
      </c>
      <c r="Y36" s="52">
        <v>0.548169</v>
      </c>
      <c r="Z36" s="52">
        <v>0</v>
      </c>
      <c r="AA36" s="52">
        <v>0</v>
      </c>
      <c r="AB36" s="82">
        <v>36</v>
      </c>
      <c r="AC36" s="82"/>
      <c r="AD36" s="98"/>
      <c r="AE36" s="85" t="s">
        <v>626</v>
      </c>
      <c r="AF36" s="85">
        <v>5268</v>
      </c>
      <c r="AG36" s="85">
        <v>4804</v>
      </c>
      <c r="AH36" s="85">
        <v>90288</v>
      </c>
      <c r="AI36" s="85">
        <v>96538</v>
      </c>
      <c r="AJ36" s="85"/>
      <c r="AK36" s="85" t="s">
        <v>691</v>
      </c>
      <c r="AL36" s="85" t="s">
        <v>729</v>
      </c>
      <c r="AM36" s="85"/>
      <c r="AN36" s="85"/>
      <c r="AO36" s="87">
        <v>41187.16962962963</v>
      </c>
      <c r="AP36" s="90" t="s">
        <v>816</v>
      </c>
      <c r="AQ36" s="85" t="b">
        <v>0</v>
      </c>
      <c r="AR36" s="85" t="b">
        <v>0</v>
      </c>
      <c r="AS36" s="85" t="b">
        <v>1</v>
      </c>
      <c r="AT36" s="85" t="s">
        <v>531</v>
      </c>
      <c r="AU36" s="85">
        <v>10</v>
      </c>
      <c r="AV36" s="90" t="s">
        <v>846</v>
      </c>
      <c r="AW36" s="85" t="b">
        <v>0</v>
      </c>
      <c r="AX36" s="85" t="s">
        <v>868</v>
      </c>
      <c r="AY36" s="90" t="s">
        <v>902</v>
      </c>
      <c r="AZ36" s="85" t="s">
        <v>66</v>
      </c>
      <c r="BA36" s="85" t="str">
        <f>REPLACE(INDEX(GroupVertices[Group],MATCH(Vertices[[#This Row],[Vertex]],GroupVertices[Vertex],0)),1,1,"")</f>
        <v>1</v>
      </c>
      <c r="BB36" s="51"/>
      <c r="BC36" s="51"/>
      <c r="BD36" s="51"/>
      <c r="BE36" s="51"/>
      <c r="BF36" s="51" t="s">
        <v>321</v>
      </c>
      <c r="BG36" s="51" t="s">
        <v>321</v>
      </c>
      <c r="BH36" s="132" t="s">
        <v>1278</v>
      </c>
      <c r="BI36" s="132" t="s">
        <v>1278</v>
      </c>
      <c r="BJ36" s="132" t="s">
        <v>1305</v>
      </c>
      <c r="BK36" s="132" t="s">
        <v>1305</v>
      </c>
      <c r="BL36" s="132">
        <v>1</v>
      </c>
      <c r="BM36" s="135">
        <v>4</v>
      </c>
      <c r="BN36" s="132">
        <v>0</v>
      </c>
      <c r="BO36" s="135">
        <v>0</v>
      </c>
      <c r="BP36" s="132">
        <v>0</v>
      </c>
      <c r="BQ36" s="135">
        <v>0</v>
      </c>
      <c r="BR36" s="132">
        <v>24</v>
      </c>
      <c r="BS36" s="135">
        <v>96</v>
      </c>
      <c r="BT36" s="132">
        <v>25</v>
      </c>
      <c r="BU36" s="2"/>
      <c r="BV36" s="3"/>
      <c r="BW36" s="3"/>
      <c r="BX36" s="3"/>
      <c r="BY36" s="3"/>
    </row>
    <row r="37" spans="1:77" ht="41.45" customHeight="1">
      <c r="A37" s="14" t="s">
        <v>243</v>
      </c>
      <c r="C37" s="15"/>
      <c r="D37" s="15" t="s">
        <v>64</v>
      </c>
      <c r="E37" s="93">
        <v>165.05631779212783</v>
      </c>
      <c r="F37" s="81">
        <v>99.99964432718019</v>
      </c>
      <c r="G37" s="112" t="s">
        <v>372</v>
      </c>
      <c r="H37" s="15"/>
      <c r="I37" s="16" t="s">
        <v>243</v>
      </c>
      <c r="J37" s="66"/>
      <c r="K37" s="66"/>
      <c r="L37" s="114" t="s">
        <v>970</v>
      </c>
      <c r="M37" s="94">
        <v>1.1185338950808292</v>
      </c>
      <c r="N37" s="95">
        <v>1008.634033203125</v>
      </c>
      <c r="O37" s="95">
        <v>1636.78759765625</v>
      </c>
      <c r="P37" s="77"/>
      <c r="Q37" s="96"/>
      <c r="R37" s="96"/>
      <c r="S37" s="97"/>
      <c r="T37" s="51">
        <v>0</v>
      </c>
      <c r="U37" s="51">
        <v>1</v>
      </c>
      <c r="V37" s="52">
        <v>0</v>
      </c>
      <c r="W37" s="52">
        <v>0.015873</v>
      </c>
      <c r="X37" s="52">
        <v>0.026192</v>
      </c>
      <c r="Y37" s="52">
        <v>0.548169</v>
      </c>
      <c r="Z37" s="52">
        <v>0</v>
      </c>
      <c r="AA37" s="52">
        <v>0</v>
      </c>
      <c r="AB37" s="82">
        <v>37</v>
      </c>
      <c r="AC37" s="82"/>
      <c r="AD37" s="98"/>
      <c r="AE37" s="85" t="s">
        <v>627</v>
      </c>
      <c r="AF37" s="85">
        <v>723</v>
      </c>
      <c r="AG37" s="85">
        <v>236</v>
      </c>
      <c r="AH37" s="85">
        <v>37595</v>
      </c>
      <c r="AI37" s="85">
        <v>32357</v>
      </c>
      <c r="AJ37" s="85"/>
      <c r="AK37" s="85"/>
      <c r="AL37" s="85"/>
      <c r="AM37" s="85"/>
      <c r="AN37" s="85"/>
      <c r="AO37" s="87">
        <v>40029.745300925926</v>
      </c>
      <c r="AP37" s="85"/>
      <c r="AQ37" s="85" t="b">
        <v>1</v>
      </c>
      <c r="AR37" s="85" t="b">
        <v>0</v>
      </c>
      <c r="AS37" s="85" t="b">
        <v>0</v>
      </c>
      <c r="AT37" s="85" t="s">
        <v>531</v>
      </c>
      <c r="AU37" s="85">
        <v>6</v>
      </c>
      <c r="AV37" s="90" t="s">
        <v>847</v>
      </c>
      <c r="AW37" s="85" t="b">
        <v>0</v>
      </c>
      <c r="AX37" s="85" t="s">
        <v>868</v>
      </c>
      <c r="AY37" s="90" t="s">
        <v>903</v>
      </c>
      <c r="AZ37" s="85" t="s">
        <v>66</v>
      </c>
      <c r="BA37" s="85" t="str">
        <f>REPLACE(INDEX(GroupVertices[Group],MATCH(Vertices[[#This Row],[Vertex]],GroupVertices[Vertex],0)),1,1,"")</f>
        <v>1</v>
      </c>
      <c r="BB37" s="51"/>
      <c r="BC37" s="51"/>
      <c r="BD37" s="51"/>
      <c r="BE37" s="51"/>
      <c r="BF37" s="51" t="s">
        <v>321</v>
      </c>
      <c r="BG37" s="51" t="s">
        <v>321</v>
      </c>
      <c r="BH37" s="132" t="s">
        <v>1278</v>
      </c>
      <c r="BI37" s="132" t="s">
        <v>1278</v>
      </c>
      <c r="BJ37" s="132" t="s">
        <v>1305</v>
      </c>
      <c r="BK37" s="132" t="s">
        <v>1305</v>
      </c>
      <c r="BL37" s="132">
        <v>1</v>
      </c>
      <c r="BM37" s="135">
        <v>4</v>
      </c>
      <c r="BN37" s="132">
        <v>0</v>
      </c>
      <c r="BO37" s="135">
        <v>0</v>
      </c>
      <c r="BP37" s="132">
        <v>0</v>
      </c>
      <c r="BQ37" s="135">
        <v>0</v>
      </c>
      <c r="BR37" s="132">
        <v>24</v>
      </c>
      <c r="BS37" s="135">
        <v>96</v>
      </c>
      <c r="BT37" s="132">
        <v>25</v>
      </c>
      <c r="BU37" s="2"/>
      <c r="BV37" s="3"/>
      <c r="BW37" s="3"/>
      <c r="BX37" s="3"/>
      <c r="BY37" s="3"/>
    </row>
    <row r="38" spans="1:77" ht="41.45" customHeight="1">
      <c r="A38" s="14" t="s">
        <v>244</v>
      </c>
      <c r="C38" s="15"/>
      <c r="D38" s="15" t="s">
        <v>64</v>
      </c>
      <c r="E38" s="93">
        <v>183.88376462415334</v>
      </c>
      <c r="F38" s="81">
        <v>99.99745332102182</v>
      </c>
      <c r="G38" s="112" t="s">
        <v>373</v>
      </c>
      <c r="H38" s="15"/>
      <c r="I38" s="16" t="s">
        <v>244</v>
      </c>
      <c r="J38" s="66"/>
      <c r="K38" s="66"/>
      <c r="L38" s="114" t="s">
        <v>971</v>
      </c>
      <c r="M38" s="94">
        <v>1.8487232141285357</v>
      </c>
      <c r="N38" s="95">
        <v>3744.5078125</v>
      </c>
      <c r="O38" s="95">
        <v>7295.95654296875</v>
      </c>
      <c r="P38" s="77"/>
      <c r="Q38" s="96"/>
      <c r="R38" s="96"/>
      <c r="S38" s="97"/>
      <c r="T38" s="51">
        <v>0</v>
      </c>
      <c r="U38" s="51">
        <v>1</v>
      </c>
      <c r="V38" s="52">
        <v>0</v>
      </c>
      <c r="W38" s="52">
        <v>0.015873</v>
      </c>
      <c r="X38" s="52">
        <v>0.026192</v>
      </c>
      <c r="Y38" s="52">
        <v>0.548169</v>
      </c>
      <c r="Z38" s="52">
        <v>0</v>
      </c>
      <c r="AA38" s="52">
        <v>0</v>
      </c>
      <c r="AB38" s="82">
        <v>38</v>
      </c>
      <c r="AC38" s="82"/>
      <c r="AD38" s="98"/>
      <c r="AE38" s="85" t="s">
        <v>628</v>
      </c>
      <c r="AF38" s="85">
        <v>4983</v>
      </c>
      <c r="AG38" s="85">
        <v>1659</v>
      </c>
      <c r="AH38" s="85">
        <v>50509</v>
      </c>
      <c r="AI38" s="85">
        <v>87902</v>
      </c>
      <c r="AJ38" s="85"/>
      <c r="AK38" s="85" t="s">
        <v>692</v>
      </c>
      <c r="AL38" s="85" t="s">
        <v>746</v>
      </c>
      <c r="AM38" s="85"/>
      <c r="AN38" s="85"/>
      <c r="AO38" s="87">
        <v>42775.5978125</v>
      </c>
      <c r="AP38" s="90" t="s">
        <v>817</v>
      </c>
      <c r="AQ38" s="85" t="b">
        <v>0</v>
      </c>
      <c r="AR38" s="85" t="b">
        <v>0</v>
      </c>
      <c r="AS38" s="85" t="b">
        <v>1</v>
      </c>
      <c r="AT38" s="85" t="s">
        <v>531</v>
      </c>
      <c r="AU38" s="85">
        <v>4</v>
      </c>
      <c r="AV38" s="90" t="s">
        <v>847</v>
      </c>
      <c r="AW38" s="85" t="b">
        <v>0</v>
      </c>
      <c r="AX38" s="85" t="s">
        <v>868</v>
      </c>
      <c r="AY38" s="90" t="s">
        <v>904</v>
      </c>
      <c r="AZ38" s="85" t="s">
        <v>66</v>
      </c>
      <c r="BA38" s="85" t="str">
        <f>REPLACE(INDEX(GroupVertices[Group],MATCH(Vertices[[#This Row],[Vertex]],GroupVertices[Vertex],0)),1,1,"")</f>
        <v>1</v>
      </c>
      <c r="BB38" s="51"/>
      <c r="BC38" s="51"/>
      <c r="BD38" s="51"/>
      <c r="BE38" s="51"/>
      <c r="BF38" s="51" t="s">
        <v>321</v>
      </c>
      <c r="BG38" s="51" t="s">
        <v>321</v>
      </c>
      <c r="BH38" s="132" t="s">
        <v>1278</v>
      </c>
      <c r="BI38" s="132" t="s">
        <v>1278</v>
      </c>
      <c r="BJ38" s="132" t="s">
        <v>1305</v>
      </c>
      <c r="BK38" s="132" t="s">
        <v>1305</v>
      </c>
      <c r="BL38" s="132">
        <v>1</v>
      </c>
      <c r="BM38" s="135">
        <v>4</v>
      </c>
      <c r="BN38" s="132">
        <v>0</v>
      </c>
      <c r="BO38" s="135">
        <v>0</v>
      </c>
      <c r="BP38" s="132">
        <v>0</v>
      </c>
      <c r="BQ38" s="135">
        <v>0</v>
      </c>
      <c r="BR38" s="132">
        <v>24</v>
      </c>
      <c r="BS38" s="135">
        <v>96</v>
      </c>
      <c r="BT38" s="132">
        <v>25</v>
      </c>
      <c r="BU38" s="2"/>
      <c r="BV38" s="3"/>
      <c r="BW38" s="3"/>
      <c r="BX38" s="3"/>
      <c r="BY38" s="3"/>
    </row>
    <row r="39" spans="1:77" ht="41.45" customHeight="1">
      <c r="A39" s="14" t="s">
        <v>245</v>
      </c>
      <c r="C39" s="15"/>
      <c r="D39" s="15" t="s">
        <v>64</v>
      </c>
      <c r="E39" s="93">
        <v>174.01357816126435</v>
      </c>
      <c r="F39" s="81">
        <v>99.9986019440676</v>
      </c>
      <c r="G39" s="112" t="s">
        <v>374</v>
      </c>
      <c r="H39" s="15"/>
      <c r="I39" s="16" t="s">
        <v>245</v>
      </c>
      <c r="J39" s="66"/>
      <c r="K39" s="66"/>
      <c r="L39" s="114" t="s">
        <v>972</v>
      </c>
      <c r="M39" s="94">
        <v>1.465925440404299</v>
      </c>
      <c r="N39" s="95">
        <v>3890.93408203125</v>
      </c>
      <c r="O39" s="95">
        <v>8747.3427734375</v>
      </c>
      <c r="P39" s="77"/>
      <c r="Q39" s="96"/>
      <c r="R39" s="96"/>
      <c r="S39" s="97"/>
      <c r="T39" s="51">
        <v>0</v>
      </c>
      <c r="U39" s="51">
        <v>1</v>
      </c>
      <c r="V39" s="52">
        <v>0</v>
      </c>
      <c r="W39" s="52">
        <v>0.015873</v>
      </c>
      <c r="X39" s="52">
        <v>0.026192</v>
      </c>
      <c r="Y39" s="52">
        <v>0.548169</v>
      </c>
      <c r="Z39" s="52">
        <v>0</v>
      </c>
      <c r="AA39" s="52">
        <v>0</v>
      </c>
      <c r="AB39" s="82">
        <v>39</v>
      </c>
      <c r="AC39" s="82"/>
      <c r="AD39" s="98"/>
      <c r="AE39" s="85" t="s">
        <v>629</v>
      </c>
      <c r="AF39" s="85">
        <v>2319</v>
      </c>
      <c r="AG39" s="85">
        <v>913</v>
      </c>
      <c r="AH39" s="85">
        <v>9526</v>
      </c>
      <c r="AI39" s="85">
        <v>19530</v>
      </c>
      <c r="AJ39" s="85"/>
      <c r="AK39" s="85" t="s">
        <v>693</v>
      </c>
      <c r="AL39" s="85" t="s">
        <v>747</v>
      </c>
      <c r="AM39" s="85"/>
      <c r="AN39" s="85"/>
      <c r="AO39" s="87">
        <v>42738.55877314815</v>
      </c>
      <c r="AP39" s="90" t="s">
        <v>818</v>
      </c>
      <c r="AQ39" s="85" t="b">
        <v>1</v>
      </c>
      <c r="AR39" s="85" t="b">
        <v>0</v>
      </c>
      <c r="AS39" s="85" t="b">
        <v>0</v>
      </c>
      <c r="AT39" s="85" t="s">
        <v>531</v>
      </c>
      <c r="AU39" s="85">
        <v>0</v>
      </c>
      <c r="AV39" s="85"/>
      <c r="AW39" s="85" t="b">
        <v>0</v>
      </c>
      <c r="AX39" s="85" t="s">
        <v>868</v>
      </c>
      <c r="AY39" s="90" t="s">
        <v>905</v>
      </c>
      <c r="AZ39" s="85" t="s">
        <v>66</v>
      </c>
      <c r="BA39" s="85" t="str">
        <f>REPLACE(INDEX(GroupVertices[Group],MATCH(Vertices[[#This Row],[Vertex]],GroupVertices[Vertex],0)),1,1,"")</f>
        <v>1</v>
      </c>
      <c r="BB39" s="51"/>
      <c r="BC39" s="51"/>
      <c r="BD39" s="51"/>
      <c r="BE39" s="51"/>
      <c r="BF39" s="51" t="s">
        <v>321</v>
      </c>
      <c r="BG39" s="51" t="s">
        <v>321</v>
      </c>
      <c r="BH39" s="132" t="s">
        <v>1278</v>
      </c>
      <c r="BI39" s="132" t="s">
        <v>1278</v>
      </c>
      <c r="BJ39" s="132" t="s">
        <v>1305</v>
      </c>
      <c r="BK39" s="132" t="s">
        <v>1305</v>
      </c>
      <c r="BL39" s="132">
        <v>1</v>
      </c>
      <c r="BM39" s="135">
        <v>4</v>
      </c>
      <c r="BN39" s="132">
        <v>0</v>
      </c>
      <c r="BO39" s="135">
        <v>0</v>
      </c>
      <c r="BP39" s="132">
        <v>0</v>
      </c>
      <c r="BQ39" s="135">
        <v>0</v>
      </c>
      <c r="BR39" s="132">
        <v>24</v>
      </c>
      <c r="BS39" s="135">
        <v>96</v>
      </c>
      <c r="BT39" s="132">
        <v>25</v>
      </c>
      <c r="BU39" s="2"/>
      <c r="BV39" s="3"/>
      <c r="BW39" s="3"/>
      <c r="BX39" s="3"/>
      <c r="BY39" s="3"/>
    </row>
    <row r="40" spans="1:77" ht="41.45" customHeight="1">
      <c r="A40" s="14" t="s">
        <v>246</v>
      </c>
      <c r="C40" s="15"/>
      <c r="D40" s="15" t="s">
        <v>64</v>
      </c>
      <c r="E40" s="93">
        <v>553.4865244643731</v>
      </c>
      <c r="F40" s="81">
        <v>99.95444154517206</v>
      </c>
      <c r="G40" s="112" t="s">
        <v>375</v>
      </c>
      <c r="H40" s="15"/>
      <c r="I40" s="16" t="s">
        <v>246</v>
      </c>
      <c r="J40" s="66"/>
      <c r="K40" s="66"/>
      <c r="L40" s="114" t="s">
        <v>973</v>
      </c>
      <c r="M40" s="94">
        <v>16.183114378989867</v>
      </c>
      <c r="N40" s="95">
        <v>4725.39453125</v>
      </c>
      <c r="O40" s="95">
        <v>6316.2509765625</v>
      </c>
      <c r="P40" s="77"/>
      <c r="Q40" s="96"/>
      <c r="R40" s="96"/>
      <c r="S40" s="97"/>
      <c r="T40" s="51">
        <v>0</v>
      </c>
      <c r="U40" s="51">
        <v>1</v>
      </c>
      <c r="V40" s="52">
        <v>0</v>
      </c>
      <c r="W40" s="52">
        <v>0.015873</v>
      </c>
      <c r="X40" s="52">
        <v>0.026192</v>
      </c>
      <c r="Y40" s="52">
        <v>0.548169</v>
      </c>
      <c r="Z40" s="52">
        <v>0</v>
      </c>
      <c r="AA40" s="52">
        <v>0</v>
      </c>
      <c r="AB40" s="82">
        <v>40</v>
      </c>
      <c r="AC40" s="82"/>
      <c r="AD40" s="98"/>
      <c r="AE40" s="85" t="s">
        <v>630</v>
      </c>
      <c r="AF40" s="85">
        <v>25702</v>
      </c>
      <c r="AG40" s="85">
        <v>29594</v>
      </c>
      <c r="AH40" s="85">
        <v>136226</v>
      </c>
      <c r="AI40" s="85">
        <v>219510</v>
      </c>
      <c r="AJ40" s="85"/>
      <c r="AK40" s="85" t="s">
        <v>694</v>
      </c>
      <c r="AL40" s="85" t="s">
        <v>546</v>
      </c>
      <c r="AM40" s="85"/>
      <c r="AN40" s="85"/>
      <c r="AO40" s="87">
        <v>42859.198530092595</v>
      </c>
      <c r="AP40" s="90" t="s">
        <v>819</v>
      </c>
      <c r="AQ40" s="85" t="b">
        <v>0</v>
      </c>
      <c r="AR40" s="85" t="b">
        <v>0</v>
      </c>
      <c r="AS40" s="85" t="b">
        <v>0</v>
      </c>
      <c r="AT40" s="85" t="s">
        <v>531</v>
      </c>
      <c r="AU40" s="85">
        <v>10</v>
      </c>
      <c r="AV40" s="90" t="s">
        <v>847</v>
      </c>
      <c r="AW40" s="85" t="b">
        <v>0</v>
      </c>
      <c r="AX40" s="85" t="s">
        <v>868</v>
      </c>
      <c r="AY40" s="90" t="s">
        <v>906</v>
      </c>
      <c r="AZ40" s="85" t="s">
        <v>66</v>
      </c>
      <c r="BA40" s="85" t="str">
        <f>REPLACE(INDEX(GroupVertices[Group],MATCH(Vertices[[#This Row],[Vertex]],GroupVertices[Vertex],0)),1,1,"")</f>
        <v>1</v>
      </c>
      <c r="BB40" s="51"/>
      <c r="BC40" s="51"/>
      <c r="BD40" s="51"/>
      <c r="BE40" s="51"/>
      <c r="BF40" s="51" t="s">
        <v>321</v>
      </c>
      <c r="BG40" s="51" t="s">
        <v>321</v>
      </c>
      <c r="BH40" s="132" t="s">
        <v>1278</v>
      </c>
      <c r="BI40" s="132" t="s">
        <v>1278</v>
      </c>
      <c r="BJ40" s="132" t="s">
        <v>1305</v>
      </c>
      <c r="BK40" s="132" t="s">
        <v>1305</v>
      </c>
      <c r="BL40" s="132">
        <v>1</v>
      </c>
      <c r="BM40" s="135">
        <v>4</v>
      </c>
      <c r="BN40" s="132">
        <v>0</v>
      </c>
      <c r="BO40" s="135">
        <v>0</v>
      </c>
      <c r="BP40" s="132">
        <v>0</v>
      </c>
      <c r="BQ40" s="135">
        <v>0</v>
      </c>
      <c r="BR40" s="132">
        <v>24</v>
      </c>
      <c r="BS40" s="135">
        <v>96</v>
      </c>
      <c r="BT40" s="132">
        <v>25</v>
      </c>
      <c r="BU40" s="2"/>
      <c r="BV40" s="3"/>
      <c r="BW40" s="3"/>
      <c r="BX40" s="3"/>
      <c r="BY40" s="3"/>
    </row>
    <row r="41" spans="1:77" ht="41.45" customHeight="1">
      <c r="A41" s="14" t="s">
        <v>247</v>
      </c>
      <c r="C41" s="15"/>
      <c r="D41" s="15" t="s">
        <v>64</v>
      </c>
      <c r="E41" s="93">
        <v>367.65975654041085</v>
      </c>
      <c r="F41" s="81">
        <v>99.97606676055813</v>
      </c>
      <c r="G41" s="112" t="s">
        <v>376</v>
      </c>
      <c r="H41" s="15"/>
      <c r="I41" s="16" t="s">
        <v>247</v>
      </c>
      <c r="J41" s="66"/>
      <c r="K41" s="66"/>
      <c r="L41" s="114" t="s">
        <v>974</v>
      </c>
      <c r="M41" s="94">
        <v>8.976150931326455</v>
      </c>
      <c r="N41" s="95">
        <v>3483.580810546875</v>
      </c>
      <c r="O41" s="95">
        <v>912.9407958984375</v>
      </c>
      <c r="P41" s="77"/>
      <c r="Q41" s="96"/>
      <c r="R41" s="96"/>
      <c r="S41" s="97"/>
      <c r="T41" s="51">
        <v>0</v>
      </c>
      <c r="U41" s="51">
        <v>1</v>
      </c>
      <c r="V41" s="52">
        <v>0</v>
      </c>
      <c r="W41" s="52">
        <v>0.015873</v>
      </c>
      <c r="X41" s="52">
        <v>0.026192</v>
      </c>
      <c r="Y41" s="52">
        <v>0.548169</v>
      </c>
      <c r="Z41" s="52">
        <v>0</v>
      </c>
      <c r="AA41" s="52">
        <v>0</v>
      </c>
      <c r="AB41" s="82">
        <v>41</v>
      </c>
      <c r="AC41" s="82"/>
      <c r="AD41" s="98"/>
      <c r="AE41" s="85" t="s">
        <v>631</v>
      </c>
      <c r="AF41" s="85">
        <v>14824</v>
      </c>
      <c r="AG41" s="85">
        <v>15549</v>
      </c>
      <c r="AH41" s="85">
        <v>18954</v>
      </c>
      <c r="AI41" s="85">
        <v>16819</v>
      </c>
      <c r="AJ41" s="85"/>
      <c r="AK41" s="85" t="s">
        <v>695</v>
      </c>
      <c r="AL41" s="85" t="s">
        <v>748</v>
      </c>
      <c r="AM41" s="85"/>
      <c r="AN41" s="85"/>
      <c r="AO41" s="87">
        <v>42820.023622685185</v>
      </c>
      <c r="AP41" s="90" t="s">
        <v>820</v>
      </c>
      <c r="AQ41" s="85" t="b">
        <v>0</v>
      </c>
      <c r="AR41" s="85" t="b">
        <v>0</v>
      </c>
      <c r="AS41" s="85" t="b">
        <v>1</v>
      </c>
      <c r="AT41" s="85" t="s">
        <v>531</v>
      </c>
      <c r="AU41" s="85">
        <v>28</v>
      </c>
      <c r="AV41" s="90" t="s">
        <v>847</v>
      </c>
      <c r="AW41" s="85" t="b">
        <v>0</v>
      </c>
      <c r="AX41" s="85" t="s">
        <v>868</v>
      </c>
      <c r="AY41" s="90" t="s">
        <v>907</v>
      </c>
      <c r="AZ41" s="85" t="s">
        <v>66</v>
      </c>
      <c r="BA41" s="85" t="str">
        <f>REPLACE(INDEX(GroupVertices[Group],MATCH(Vertices[[#This Row],[Vertex]],GroupVertices[Vertex],0)),1,1,"")</f>
        <v>1</v>
      </c>
      <c r="BB41" s="51"/>
      <c r="BC41" s="51"/>
      <c r="BD41" s="51"/>
      <c r="BE41" s="51"/>
      <c r="BF41" s="51" t="s">
        <v>321</v>
      </c>
      <c r="BG41" s="51" t="s">
        <v>321</v>
      </c>
      <c r="BH41" s="132" t="s">
        <v>1278</v>
      </c>
      <c r="BI41" s="132" t="s">
        <v>1278</v>
      </c>
      <c r="BJ41" s="132" t="s">
        <v>1305</v>
      </c>
      <c r="BK41" s="132" t="s">
        <v>1305</v>
      </c>
      <c r="BL41" s="132">
        <v>1</v>
      </c>
      <c r="BM41" s="135">
        <v>4</v>
      </c>
      <c r="BN41" s="132">
        <v>0</v>
      </c>
      <c r="BO41" s="135">
        <v>0</v>
      </c>
      <c r="BP41" s="132">
        <v>0</v>
      </c>
      <c r="BQ41" s="135">
        <v>0</v>
      </c>
      <c r="BR41" s="132">
        <v>24</v>
      </c>
      <c r="BS41" s="135">
        <v>96</v>
      </c>
      <c r="BT41" s="132">
        <v>25</v>
      </c>
      <c r="BU41" s="2"/>
      <c r="BV41" s="3"/>
      <c r="BW41" s="3"/>
      <c r="BX41" s="3"/>
      <c r="BY41" s="3"/>
    </row>
    <row r="42" spans="1:77" ht="41.45" customHeight="1">
      <c r="A42" s="14" t="s">
        <v>248</v>
      </c>
      <c r="C42" s="15"/>
      <c r="D42" s="15" t="s">
        <v>64</v>
      </c>
      <c r="E42" s="93">
        <v>164.1301608854224</v>
      </c>
      <c r="F42" s="81">
        <v>99.99975210682256</v>
      </c>
      <c r="G42" s="112" t="s">
        <v>377</v>
      </c>
      <c r="H42" s="15"/>
      <c r="I42" s="16" t="s">
        <v>248</v>
      </c>
      <c r="J42" s="66"/>
      <c r="K42" s="66"/>
      <c r="L42" s="114" t="s">
        <v>975</v>
      </c>
      <c r="M42" s="94">
        <v>1.0826145329351236</v>
      </c>
      <c r="N42" s="95">
        <v>8371.482421875</v>
      </c>
      <c r="O42" s="95">
        <v>1473.382080078125</v>
      </c>
      <c r="P42" s="77"/>
      <c r="Q42" s="96"/>
      <c r="R42" s="96"/>
      <c r="S42" s="97"/>
      <c r="T42" s="51">
        <v>0</v>
      </c>
      <c r="U42" s="51">
        <v>1</v>
      </c>
      <c r="V42" s="52">
        <v>0</v>
      </c>
      <c r="W42" s="52">
        <v>1</v>
      </c>
      <c r="X42" s="52">
        <v>0</v>
      </c>
      <c r="Y42" s="52">
        <v>0.999992</v>
      </c>
      <c r="Z42" s="52">
        <v>0</v>
      </c>
      <c r="AA42" s="52">
        <v>0</v>
      </c>
      <c r="AB42" s="82">
        <v>42</v>
      </c>
      <c r="AC42" s="82"/>
      <c r="AD42" s="98"/>
      <c r="AE42" s="85" t="s">
        <v>632</v>
      </c>
      <c r="AF42" s="85">
        <v>397</v>
      </c>
      <c r="AG42" s="85">
        <v>166</v>
      </c>
      <c r="AH42" s="85">
        <v>2232</v>
      </c>
      <c r="AI42" s="85">
        <v>3111</v>
      </c>
      <c r="AJ42" s="85"/>
      <c r="AK42" s="85" t="s">
        <v>696</v>
      </c>
      <c r="AL42" s="85" t="s">
        <v>749</v>
      </c>
      <c r="AM42" s="90" t="s">
        <v>775</v>
      </c>
      <c r="AN42" s="85"/>
      <c r="AO42" s="87">
        <v>41634.13627314815</v>
      </c>
      <c r="AP42" s="90" t="s">
        <v>821</v>
      </c>
      <c r="AQ42" s="85" t="b">
        <v>1</v>
      </c>
      <c r="AR42" s="85" t="b">
        <v>0</v>
      </c>
      <c r="AS42" s="85" t="b">
        <v>1</v>
      </c>
      <c r="AT42" s="85" t="s">
        <v>531</v>
      </c>
      <c r="AU42" s="85">
        <v>8</v>
      </c>
      <c r="AV42" s="90" t="s">
        <v>847</v>
      </c>
      <c r="AW42" s="85" t="b">
        <v>0</v>
      </c>
      <c r="AX42" s="85" t="s">
        <v>868</v>
      </c>
      <c r="AY42" s="90" t="s">
        <v>908</v>
      </c>
      <c r="AZ42" s="85" t="s">
        <v>66</v>
      </c>
      <c r="BA42" s="85" t="str">
        <f>REPLACE(INDEX(GroupVertices[Group],MATCH(Vertices[[#This Row],[Vertex]],GroupVertices[Vertex],0)),1,1,"")</f>
        <v>7</v>
      </c>
      <c r="BB42" s="51" t="s">
        <v>310</v>
      </c>
      <c r="BC42" s="51" t="s">
        <v>310</v>
      </c>
      <c r="BD42" s="51" t="s">
        <v>314</v>
      </c>
      <c r="BE42" s="51" t="s">
        <v>314</v>
      </c>
      <c r="BF42" s="51" t="s">
        <v>324</v>
      </c>
      <c r="BG42" s="51" t="s">
        <v>324</v>
      </c>
      <c r="BH42" s="132" t="s">
        <v>1282</v>
      </c>
      <c r="BI42" s="132" t="s">
        <v>1282</v>
      </c>
      <c r="BJ42" s="132" t="s">
        <v>1309</v>
      </c>
      <c r="BK42" s="132" t="s">
        <v>1309</v>
      </c>
      <c r="BL42" s="132">
        <v>1</v>
      </c>
      <c r="BM42" s="135">
        <v>3.0303030303030303</v>
      </c>
      <c r="BN42" s="132">
        <v>1</v>
      </c>
      <c r="BO42" s="135">
        <v>3.0303030303030303</v>
      </c>
      <c r="BP42" s="132">
        <v>0</v>
      </c>
      <c r="BQ42" s="135">
        <v>0</v>
      </c>
      <c r="BR42" s="132">
        <v>31</v>
      </c>
      <c r="BS42" s="135">
        <v>93.93939393939394</v>
      </c>
      <c r="BT42" s="132">
        <v>33</v>
      </c>
      <c r="BU42" s="2"/>
      <c r="BV42" s="3"/>
      <c r="BW42" s="3"/>
      <c r="BX42" s="3"/>
      <c r="BY42" s="3"/>
    </row>
    <row r="43" spans="1:77" ht="41.45" customHeight="1">
      <c r="A43" s="14" t="s">
        <v>273</v>
      </c>
      <c r="C43" s="15"/>
      <c r="D43" s="15" t="s">
        <v>64</v>
      </c>
      <c r="E43" s="93">
        <v>746.9210098362727</v>
      </c>
      <c r="F43" s="81">
        <v>99.93193099700942</v>
      </c>
      <c r="G43" s="112" t="s">
        <v>858</v>
      </c>
      <c r="H43" s="15"/>
      <c r="I43" s="16" t="s">
        <v>273</v>
      </c>
      <c r="J43" s="66"/>
      <c r="K43" s="66"/>
      <c r="L43" s="114" t="s">
        <v>976</v>
      </c>
      <c r="M43" s="94">
        <v>23.685129729993005</v>
      </c>
      <c r="N43" s="95">
        <v>8371.482421875</v>
      </c>
      <c r="O43" s="95">
        <v>726.39794921875</v>
      </c>
      <c r="P43" s="77"/>
      <c r="Q43" s="96"/>
      <c r="R43" s="96"/>
      <c r="S43" s="97"/>
      <c r="T43" s="51">
        <v>1</v>
      </c>
      <c r="U43" s="51">
        <v>0</v>
      </c>
      <c r="V43" s="52">
        <v>0</v>
      </c>
      <c r="W43" s="52">
        <v>1</v>
      </c>
      <c r="X43" s="52">
        <v>0</v>
      </c>
      <c r="Y43" s="52">
        <v>0.999992</v>
      </c>
      <c r="Z43" s="52">
        <v>0</v>
      </c>
      <c r="AA43" s="52">
        <v>0</v>
      </c>
      <c r="AB43" s="82">
        <v>43</v>
      </c>
      <c r="AC43" s="82"/>
      <c r="AD43" s="98"/>
      <c r="AE43" s="85" t="s">
        <v>633</v>
      </c>
      <c r="AF43" s="85">
        <v>167</v>
      </c>
      <c r="AG43" s="85">
        <v>44214</v>
      </c>
      <c r="AH43" s="85">
        <v>13543</v>
      </c>
      <c r="AI43" s="85">
        <v>6674</v>
      </c>
      <c r="AJ43" s="85"/>
      <c r="AK43" s="85" t="s">
        <v>697</v>
      </c>
      <c r="AL43" s="85" t="s">
        <v>750</v>
      </c>
      <c r="AM43" s="90" t="s">
        <v>776</v>
      </c>
      <c r="AN43" s="85"/>
      <c r="AO43" s="87">
        <v>39556.23059027778</v>
      </c>
      <c r="AP43" s="90" t="s">
        <v>822</v>
      </c>
      <c r="AQ43" s="85" t="b">
        <v>0</v>
      </c>
      <c r="AR43" s="85" t="b">
        <v>0</v>
      </c>
      <c r="AS43" s="85" t="b">
        <v>1</v>
      </c>
      <c r="AT43" s="85" t="s">
        <v>531</v>
      </c>
      <c r="AU43" s="85">
        <v>715</v>
      </c>
      <c r="AV43" s="90" t="s">
        <v>850</v>
      </c>
      <c r="AW43" s="85" t="b">
        <v>1</v>
      </c>
      <c r="AX43" s="85" t="s">
        <v>868</v>
      </c>
      <c r="AY43" s="90" t="s">
        <v>909</v>
      </c>
      <c r="AZ43" s="85" t="s">
        <v>65</v>
      </c>
      <c r="BA43" s="85" t="str">
        <f>REPLACE(INDEX(GroupVertices[Group],MATCH(Vertices[[#This Row],[Vertex]],GroupVertices[Vertex],0)),1,1,"")</f>
        <v>7</v>
      </c>
      <c r="BB43" s="51"/>
      <c r="BC43" s="51"/>
      <c r="BD43" s="51"/>
      <c r="BE43" s="51"/>
      <c r="BF43" s="51"/>
      <c r="BG43" s="51"/>
      <c r="BH43" s="51"/>
      <c r="BI43" s="51"/>
      <c r="BJ43" s="51"/>
      <c r="BK43" s="51"/>
      <c r="BL43" s="51"/>
      <c r="BM43" s="52"/>
      <c r="BN43" s="51"/>
      <c r="BO43" s="52"/>
      <c r="BP43" s="51"/>
      <c r="BQ43" s="52"/>
      <c r="BR43" s="51"/>
      <c r="BS43" s="52"/>
      <c r="BT43" s="51"/>
      <c r="BU43" s="2"/>
      <c r="BV43" s="3"/>
      <c r="BW43" s="3"/>
      <c r="BX43" s="3"/>
      <c r="BY43" s="3"/>
    </row>
    <row r="44" spans="1:77" ht="41.45" customHeight="1">
      <c r="A44" s="14" t="s">
        <v>249</v>
      </c>
      <c r="C44" s="15"/>
      <c r="D44" s="15" t="s">
        <v>64</v>
      </c>
      <c r="E44" s="93">
        <v>162.01323081295294</v>
      </c>
      <c r="F44" s="81">
        <v>99.99999846029083</v>
      </c>
      <c r="G44" s="112" t="s">
        <v>378</v>
      </c>
      <c r="H44" s="15"/>
      <c r="I44" s="16" t="s">
        <v>249</v>
      </c>
      <c r="J44" s="66"/>
      <c r="K44" s="66"/>
      <c r="L44" s="114" t="s">
        <v>977</v>
      </c>
      <c r="M44" s="94">
        <v>1.0005131337449387</v>
      </c>
      <c r="N44" s="95">
        <v>9801.2607421875</v>
      </c>
      <c r="O44" s="95">
        <v>7613.1015625</v>
      </c>
      <c r="P44" s="77"/>
      <c r="Q44" s="96"/>
      <c r="R44" s="96"/>
      <c r="S44" s="97"/>
      <c r="T44" s="51">
        <v>0</v>
      </c>
      <c r="U44" s="51">
        <v>1</v>
      </c>
      <c r="V44" s="52">
        <v>0</v>
      </c>
      <c r="W44" s="52">
        <v>0.090909</v>
      </c>
      <c r="X44" s="52">
        <v>0</v>
      </c>
      <c r="Y44" s="52">
        <v>0.578508</v>
      </c>
      <c r="Z44" s="52">
        <v>0</v>
      </c>
      <c r="AA44" s="52">
        <v>0</v>
      </c>
      <c r="AB44" s="82">
        <v>44</v>
      </c>
      <c r="AC44" s="82"/>
      <c r="AD44" s="98"/>
      <c r="AE44" s="85" t="s">
        <v>634</v>
      </c>
      <c r="AF44" s="85">
        <v>41</v>
      </c>
      <c r="AG44" s="85">
        <v>6</v>
      </c>
      <c r="AH44" s="85">
        <v>301</v>
      </c>
      <c r="AI44" s="85">
        <v>677</v>
      </c>
      <c r="AJ44" s="85"/>
      <c r="AK44" s="85" t="s">
        <v>698</v>
      </c>
      <c r="AL44" s="85"/>
      <c r="AM44" s="85"/>
      <c r="AN44" s="85"/>
      <c r="AO44" s="87">
        <v>43566.525509259256</v>
      </c>
      <c r="AP44" s="85"/>
      <c r="AQ44" s="85" t="b">
        <v>1</v>
      </c>
      <c r="AR44" s="85" t="b">
        <v>1</v>
      </c>
      <c r="AS44" s="85" t="b">
        <v>0</v>
      </c>
      <c r="AT44" s="85" t="s">
        <v>531</v>
      </c>
      <c r="AU44" s="85">
        <v>0</v>
      </c>
      <c r="AV44" s="85"/>
      <c r="AW44" s="85" t="b">
        <v>0</v>
      </c>
      <c r="AX44" s="85" t="s">
        <v>868</v>
      </c>
      <c r="AY44" s="90" t="s">
        <v>910</v>
      </c>
      <c r="AZ44" s="85" t="s">
        <v>66</v>
      </c>
      <c r="BA44" s="85" t="str">
        <f>REPLACE(INDEX(GroupVertices[Group],MATCH(Vertices[[#This Row],[Vertex]],GroupVertices[Vertex],0)),1,1,"")</f>
        <v>3</v>
      </c>
      <c r="BB44" s="51"/>
      <c r="BC44" s="51"/>
      <c r="BD44" s="51"/>
      <c r="BE44" s="51"/>
      <c r="BF44" s="51" t="s">
        <v>322</v>
      </c>
      <c r="BG44" s="51" t="s">
        <v>322</v>
      </c>
      <c r="BH44" s="132" t="s">
        <v>1279</v>
      </c>
      <c r="BI44" s="132" t="s">
        <v>1279</v>
      </c>
      <c r="BJ44" s="132" t="s">
        <v>1306</v>
      </c>
      <c r="BK44" s="132" t="s">
        <v>1306</v>
      </c>
      <c r="BL44" s="132">
        <v>0</v>
      </c>
      <c r="BM44" s="135">
        <v>0</v>
      </c>
      <c r="BN44" s="132">
        <v>1</v>
      </c>
      <c r="BO44" s="135">
        <v>4</v>
      </c>
      <c r="BP44" s="132">
        <v>0</v>
      </c>
      <c r="BQ44" s="135">
        <v>0</v>
      </c>
      <c r="BR44" s="132">
        <v>24</v>
      </c>
      <c r="BS44" s="135">
        <v>96</v>
      </c>
      <c r="BT44" s="132">
        <v>25</v>
      </c>
      <c r="BU44" s="2"/>
      <c r="BV44" s="3"/>
      <c r="BW44" s="3"/>
      <c r="BX44" s="3"/>
      <c r="BY44" s="3"/>
    </row>
    <row r="45" spans="1:77" ht="41.45" customHeight="1">
      <c r="A45" s="14" t="s">
        <v>250</v>
      </c>
      <c r="C45" s="15"/>
      <c r="D45" s="15" t="s">
        <v>64</v>
      </c>
      <c r="E45" s="93">
        <v>235.52362757945593</v>
      </c>
      <c r="F45" s="81">
        <v>99.99144383610535</v>
      </c>
      <c r="G45" s="112" t="s">
        <v>379</v>
      </c>
      <c r="H45" s="15"/>
      <c r="I45" s="16" t="s">
        <v>250</v>
      </c>
      <c r="J45" s="66"/>
      <c r="K45" s="66"/>
      <c r="L45" s="114" t="s">
        <v>978</v>
      </c>
      <c r="M45" s="94">
        <v>3.8514842206241067</v>
      </c>
      <c r="N45" s="95">
        <v>2181.762939453125</v>
      </c>
      <c r="O45" s="95">
        <v>395.48980712890625</v>
      </c>
      <c r="P45" s="77"/>
      <c r="Q45" s="96"/>
      <c r="R45" s="96"/>
      <c r="S45" s="97"/>
      <c r="T45" s="51">
        <v>0</v>
      </c>
      <c r="U45" s="51">
        <v>1</v>
      </c>
      <c r="V45" s="52">
        <v>0</v>
      </c>
      <c r="W45" s="52">
        <v>0.015873</v>
      </c>
      <c r="X45" s="52">
        <v>0.026192</v>
      </c>
      <c r="Y45" s="52">
        <v>0.548169</v>
      </c>
      <c r="Z45" s="52">
        <v>0</v>
      </c>
      <c r="AA45" s="52">
        <v>0</v>
      </c>
      <c r="AB45" s="82">
        <v>45</v>
      </c>
      <c r="AC45" s="82"/>
      <c r="AD45" s="98"/>
      <c r="AE45" s="85" t="s">
        <v>635</v>
      </c>
      <c r="AF45" s="85">
        <v>5846</v>
      </c>
      <c r="AG45" s="85">
        <v>5562</v>
      </c>
      <c r="AH45" s="85">
        <v>80205</v>
      </c>
      <c r="AI45" s="85">
        <v>129823</v>
      </c>
      <c r="AJ45" s="85"/>
      <c r="AK45" s="85" t="s">
        <v>699</v>
      </c>
      <c r="AL45" s="85" t="s">
        <v>751</v>
      </c>
      <c r="AM45" s="85"/>
      <c r="AN45" s="85"/>
      <c r="AO45" s="87">
        <v>42892.46891203704</v>
      </c>
      <c r="AP45" s="90" t="s">
        <v>823</v>
      </c>
      <c r="AQ45" s="85" t="b">
        <v>1</v>
      </c>
      <c r="AR45" s="85" t="b">
        <v>0</v>
      </c>
      <c r="AS45" s="85" t="b">
        <v>0</v>
      </c>
      <c r="AT45" s="85" t="s">
        <v>531</v>
      </c>
      <c r="AU45" s="85">
        <v>5</v>
      </c>
      <c r="AV45" s="85"/>
      <c r="AW45" s="85" t="b">
        <v>0</v>
      </c>
      <c r="AX45" s="85" t="s">
        <v>868</v>
      </c>
      <c r="AY45" s="90" t="s">
        <v>911</v>
      </c>
      <c r="AZ45" s="85" t="s">
        <v>66</v>
      </c>
      <c r="BA45" s="85" t="str">
        <f>REPLACE(INDEX(GroupVertices[Group],MATCH(Vertices[[#This Row],[Vertex]],GroupVertices[Vertex],0)),1,1,"")</f>
        <v>1</v>
      </c>
      <c r="BB45" s="51"/>
      <c r="BC45" s="51"/>
      <c r="BD45" s="51"/>
      <c r="BE45" s="51"/>
      <c r="BF45" s="51" t="s">
        <v>321</v>
      </c>
      <c r="BG45" s="51" t="s">
        <v>321</v>
      </c>
      <c r="BH45" s="132" t="s">
        <v>1278</v>
      </c>
      <c r="BI45" s="132" t="s">
        <v>1278</v>
      </c>
      <c r="BJ45" s="132" t="s">
        <v>1305</v>
      </c>
      <c r="BK45" s="132" t="s">
        <v>1305</v>
      </c>
      <c r="BL45" s="132">
        <v>1</v>
      </c>
      <c r="BM45" s="135">
        <v>4</v>
      </c>
      <c r="BN45" s="132">
        <v>0</v>
      </c>
      <c r="BO45" s="135">
        <v>0</v>
      </c>
      <c r="BP45" s="132">
        <v>0</v>
      </c>
      <c r="BQ45" s="135">
        <v>0</v>
      </c>
      <c r="BR45" s="132">
        <v>24</v>
      </c>
      <c r="BS45" s="135">
        <v>96</v>
      </c>
      <c r="BT45" s="132">
        <v>25</v>
      </c>
      <c r="BU45" s="2"/>
      <c r="BV45" s="3"/>
      <c r="BW45" s="3"/>
      <c r="BX45" s="3"/>
      <c r="BY45" s="3"/>
    </row>
    <row r="46" spans="1:77" ht="41.45" customHeight="1">
      <c r="A46" s="14" t="s">
        <v>251</v>
      </c>
      <c r="C46" s="15"/>
      <c r="D46" s="15" t="s">
        <v>64</v>
      </c>
      <c r="E46" s="93">
        <v>363.5846661509071</v>
      </c>
      <c r="F46" s="81">
        <v>99.97654099098455</v>
      </c>
      <c r="G46" s="112" t="s">
        <v>380</v>
      </c>
      <c r="H46" s="15"/>
      <c r="I46" s="16" t="s">
        <v>251</v>
      </c>
      <c r="J46" s="66"/>
      <c r="K46" s="66"/>
      <c r="L46" s="114" t="s">
        <v>979</v>
      </c>
      <c r="M46" s="94">
        <v>8.81810573788535</v>
      </c>
      <c r="N46" s="95">
        <v>9064.6357421875</v>
      </c>
      <c r="O46" s="95">
        <v>6536.9970703125</v>
      </c>
      <c r="P46" s="77"/>
      <c r="Q46" s="96"/>
      <c r="R46" s="96"/>
      <c r="S46" s="97"/>
      <c r="T46" s="51">
        <v>0</v>
      </c>
      <c r="U46" s="51">
        <v>1</v>
      </c>
      <c r="V46" s="52">
        <v>0</v>
      </c>
      <c r="W46" s="52">
        <v>0.090909</v>
      </c>
      <c r="X46" s="52">
        <v>0</v>
      </c>
      <c r="Y46" s="52">
        <v>0.578508</v>
      </c>
      <c r="Z46" s="52">
        <v>0</v>
      </c>
      <c r="AA46" s="52">
        <v>0</v>
      </c>
      <c r="AB46" s="82">
        <v>46</v>
      </c>
      <c r="AC46" s="82"/>
      <c r="AD46" s="98"/>
      <c r="AE46" s="85" t="s">
        <v>636</v>
      </c>
      <c r="AF46" s="85">
        <v>15140</v>
      </c>
      <c r="AG46" s="85">
        <v>15241</v>
      </c>
      <c r="AH46" s="85">
        <v>98611</v>
      </c>
      <c r="AI46" s="85">
        <v>78711</v>
      </c>
      <c r="AJ46" s="85"/>
      <c r="AK46" s="85" t="s">
        <v>700</v>
      </c>
      <c r="AL46" s="85" t="s">
        <v>752</v>
      </c>
      <c r="AM46" s="85"/>
      <c r="AN46" s="85"/>
      <c r="AO46" s="87">
        <v>42688.53314814815</v>
      </c>
      <c r="AP46" s="90" t="s">
        <v>824</v>
      </c>
      <c r="AQ46" s="85" t="b">
        <v>1</v>
      </c>
      <c r="AR46" s="85" t="b">
        <v>0</v>
      </c>
      <c r="AS46" s="85" t="b">
        <v>1</v>
      </c>
      <c r="AT46" s="85" t="s">
        <v>531</v>
      </c>
      <c r="AU46" s="85">
        <v>63</v>
      </c>
      <c r="AV46" s="85"/>
      <c r="AW46" s="85" t="b">
        <v>0</v>
      </c>
      <c r="AX46" s="85" t="s">
        <v>868</v>
      </c>
      <c r="AY46" s="90" t="s">
        <v>912</v>
      </c>
      <c r="AZ46" s="85" t="s">
        <v>66</v>
      </c>
      <c r="BA46" s="85" t="str">
        <f>REPLACE(INDEX(GroupVertices[Group],MATCH(Vertices[[#This Row],[Vertex]],GroupVertices[Vertex],0)),1,1,"")</f>
        <v>3</v>
      </c>
      <c r="BB46" s="51"/>
      <c r="BC46" s="51"/>
      <c r="BD46" s="51"/>
      <c r="BE46" s="51"/>
      <c r="BF46" s="51" t="s">
        <v>322</v>
      </c>
      <c r="BG46" s="51" t="s">
        <v>322</v>
      </c>
      <c r="BH46" s="132" t="s">
        <v>1279</v>
      </c>
      <c r="BI46" s="132" t="s">
        <v>1279</v>
      </c>
      <c r="BJ46" s="132" t="s">
        <v>1306</v>
      </c>
      <c r="BK46" s="132" t="s">
        <v>1306</v>
      </c>
      <c r="BL46" s="132">
        <v>0</v>
      </c>
      <c r="BM46" s="135">
        <v>0</v>
      </c>
      <c r="BN46" s="132">
        <v>1</v>
      </c>
      <c r="BO46" s="135">
        <v>4</v>
      </c>
      <c r="BP46" s="132">
        <v>0</v>
      </c>
      <c r="BQ46" s="135">
        <v>0</v>
      </c>
      <c r="BR46" s="132">
        <v>24</v>
      </c>
      <c r="BS46" s="135">
        <v>96</v>
      </c>
      <c r="BT46" s="132">
        <v>25</v>
      </c>
      <c r="BU46" s="2"/>
      <c r="BV46" s="3"/>
      <c r="BW46" s="3"/>
      <c r="BX46" s="3"/>
      <c r="BY46" s="3"/>
    </row>
    <row r="47" spans="1:77" ht="41.45" customHeight="1">
      <c r="A47" s="14" t="s">
        <v>252</v>
      </c>
      <c r="C47" s="15"/>
      <c r="D47" s="15" t="s">
        <v>64</v>
      </c>
      <c r="E47" s="93">
        <v>163.9978527558931</v>
      </c>
      <c r="F47" s="81">
        <v>99.99976750391433</v>
      </c>
      <c r="G47" s="112" t="s">
        <v>381</v>
      </c>
      <c r="H47" s="15"/>
      <c r="I47" s="16" t="s">
        <v>252</v>
      </c>
      <c r="J47" s="66"/>
      <c r="K47" s="66"/>
      <c r="L47" s="114" t="s">
        <v>980</v>
      </c>
      <c r="M47" s="94">
        <v>1.077483195485737</v>
      </c>
      <c r="N47" s="95">
        <v>9046.205078125</v>
      </c>
      <c r="O47" s="95">
        <v>4046.654052734375</v>
      </c>
      <c r="P47" s="77"/>
      <c r="Q47" s="96"/>
      <c r="R47" s="96"/>
      <c r="S47" s="97"/>
      <c r="T47" s="51">
        <v>0</v>
      </c>
      <c r="U47" s="51">
        <v>1</v>
      </c>
      <c r="V47" s="52">
        <v>0</v>
      </c>
      <c r="W47" s="52">
        <v>0.090909</v>
      </c>
      <c r="X47" s="52">
        <v>0</v>
      </c>
      <c r="Y47" s="52">
        <v>0.578508</v>
      </c>
      <c r="Z47" s="52">
        <v>0</v>
      </c>
      <c r="AA47" s="52">
        <v>0</v>
      </c>
      <c r="AB47" s="82">
        <v>47</v>
      </c>
      <c r="AC47" s="82"/>
      <c r="AD47" s="98"/>
      <c r="AE47" s="85" t="s">
        <v>637</v>
      </c>
      <c r="AF47" s="85">
        <v>362</v>
      </c>
      <c r="AG47" s="85">
        <v>156</v>
      </c>
      <c r="AH47" s="85">
        <v>659</v>
      </c>
      <c r="AI47" s="85">
        <v>902</v>
      </c>
      <c r="AJ47" s="85"/>
      <c r="AK47" s="85"/>
      <c r="AL47" s="85" t="s">
        <v>554</v>
      </c>
      <c r="AM47" s="85"/>
      <c r="AN47" s="85"/>
      <c r="AO47" s="87">
        <v>39916.54890046296</v>
      </c>
      <c r="AP47" s="90" t="s">
        <v>825</v>
      </c>
      <c r="AQ47" s="85" t="b">
        <v>0</v>
      </c>
      <c r="AR47" s="85" t="b">
        <v>0</v>
      </c>
      <c r="AS47" s="85" t="b">
        <v>1</v>
      </c>
      <c r="AT47" s="85" t="s">
        <v>531</v>
      </c>
      <c r="AU47" s="85">
        <v>6</v>
      </c>
      <c r="AV47" s="90" t="s">
        <v>854</v>
      </c>
      <c r="AW47" s="85" t="b">
        <v>0</v>
      </c>
      <c r="AX47" s="85" t="s">
        <v>868</v>
      </c>
      <c r="AY47" s="90" t="s">
        <v>913</v>
      </c>
      <c r="AZ47" s="85" t="s">
        <v>66</v>
      </c>
      <c r="BA47" s="85" t="str">
        <f>REPLACE(INDEX(GroupVertices[Group],MATCH(Vertices[[#This Row],[Vertex]],GroupVertices[Vertex],0)),1,1,"")</f>
        <v>3</v>
      </c>
      <c r="BB47" s="51"/>
      <c r="BC47" s="51"/>
      <c r="BD47" s="51"/>
      <c r="BE47" s="51"/>
      <c r="BF47" s="51" t="s">
        <v>322</v>
      </c>
      <c r="BG47" s="51" t="s">
        <v>322</v>
      </c>
      <c r="BH47" s="132" t="s">
        <v>1279</v>
      </c>
      <c r="BI47" s="132" t="s">
        <v>1279</v>
      </c>
      <c r="BJ47" s="132" t="s">
        <v>1306</v>
      </c>
      <c r="BK47" s="132" t="s">
        <v>1306</v>
      </c>
      <c r="BL47" s="132">
        <v>0</v>
      </c>
      <c r="BM47" s="135">
        <v>0</v>
      </c>
      <c r="BN47" s="132">
        <v>1</v>
      </c>
      <c r="BO47" s="135">
        <v>4</v>
      </c>
      <c r="BP47" s="132">
        <v>0</v>
      </c>
      <c r="BQ47" s="135">
        <v>0</v>
      </c>
      <c r="BR47" s="132">
        <v>24</v>
      </c>
      <c r="BS47" s="135">
        <v>96</v>
      </c>
      <c r="BT47" s="132">
        <v>25</v>
      </c>
      <c r="BU47" s="2"/>
      <c r="BV47" s="3"/>
      <c r="BW47" s="3"/>
      <c r="BX47" s="3"/>
      <c r="BY47" s="3"/>
    </row>
    <row r="48" spans="1:77" ht="41.45" customHeight="1">
      <c r="A48" s="14" t="s">
        <v>253</v>
      </c>
      <c r="C48" s="15"/>
      <c r="D48" s="15" t="s">
        <v>64</v>
      </c>
      <c r="E48" s="93">
        <v>163.95816031703427</v>
      </c>
      <c r="F48" s="81">
        <v>99.99977212304185</v>
      </c>
      <c r="G48" s="112" t="s">
        <v>859</v>
      </c>
      <c r="H48" s="15"/>
      <c r="I48" s="16" t="s">
        <v>253</v>
      </c>
      <c r="J48" s="66"/>
      <c r="K48" s="66"/>
      <c r="L48" s="114" t="s">
        <v>981</v>
      </c>
      <c r="M48" s="94">
        <v>1.075943794250921</v>
      </c>
      <c r="N48" s="95">
        <v>6975.4228515625</v>
      </c>
      <c r="O48" s="95">
        <v>7546.30419921875</v>
      </c>
      <c r="P48" s="77"/>
      <c r="Q48" s="96"/>
      <c r="R48" s="96"/>
      <c r="S48" s="97"/>
      <c r="T48" s="51">
        <v>1</v>
      </c>
      <c r="U48" s="51">
        <v>1</v>
      </c>
      <c r="V48" s="52">
        <v>0</v>
      </c>
      <c r="W48" s="52">
        <v>0</v>
      </c>
      <c r="X48" s="52">
        <v>0</v>
      </c>
      <c r="Y48" s="52">
        <v>0.999992</v>
      </c>
      <c r="Z48" s="52">
        <v>0</v>
      </c>
      <c r="AA48" s="52" t="s">
        <v>1367</v>
      </c>
      <c r="AB48" s="82">
        <v>48</v>
      </c>
      <c r="AC48" s="82"/>
      <c r="AD48" s="98"/>
      <c r="AE48" s="85" t="s">
        <v>638</v>
      </c>
      <c r="AF48" s="85">
        <v>473</v>
      </c>
      <c r="AG48" s="85">
        <v>153</v>
      </c>
      <c r="AH48" s="85">
        <v>553</v>
      </c>
      <c r="AI48" s="85">
        <v>182</v>
      </c>
      <c r="AJ48" s="85"/>
      <c r="AK48" s="85" t="s">
        <v>701</v>
      </c>
      <c r="AL48" s="85"/>
      <c r="AM48" s="85"/>
      <c r="AN48" s="85"/>
      <c r="AO48" s="87">
        <v>43395.18386574074</v>
      </c>
      <c r="AP48" s="90" t="s">
        <v>826</v>
      </c>
      <c r="AQ48" s="85" t="b">
        <v>1</v>
      </c>
      <c r="AR48" s="85" t="b">
        <v>0</v>
      </c>
      <c r="AS48" s="85" t="b">
        <v>0</v>
      </c>
      <c r="AT48" s="85" t="s">
        <v>531</v>
      </c>
      <c r="AU48" s="85">
        <v>0</v>
      </c>
      <c r="AV48" s="85"/>
      <c r="AW48" s="85" t="b">
        <v>0</v>
      </c>
      <c r="AX48" s="85" t="s">
        <v>868</v>
      </c>
      <c r="AY48" s="90" t="s">
        <v>914</v>
      </c>
      <c r="AZ48" s="85" t="s">
        <v>66</v>
      </c>
      <c r="BA48" s="85" t="str">
        <f>REPLACE(INDEX(GroupVertices[Group],MATCH(Vertices[[#This Row],[Vertex]],GroupVertices[Vertex],0)),1,1,"")</f>
        <v>2</v>
      </c>
      <c r="BB48" s="51"/>
      <c r="BC48" s="51"/>
      <c r="BD48" s="51"/>
      <c r="BE48" s="51"/>
      <c r="BF48" s="51" t="s">
        <v>1267</v>
      </c>
      <c r="BG48" s="51" t="s">
        <v>1267</v>
      </c>
      <c r="BH48" s="132" t="s">
        <v>1283</v>
      </c>
      <c r="BI48" s="132" t="s">
        <v>1283</v>
      </c>
      <c r="BJ48" s="132" t="s">
        <v>1310</v>
      </c>
      <c r="BK48" s="132" t="s">
        <v>1310</v>
      </c>
      <c r="BL48" s="132">
        <v>1</v>
      </c>
      <c r="BM48" s="135">
        <v>3.4482758620689653</v>
      </c>
      <c r="BN48" s="132">
        <v>0</v>
      </c>
      <c r="BO48" s="135">
        <v>0</v>
      </c>
      <c r="BP48" s="132">
        <v>0</v>
      </c>
      <c r="BQ48" s="135">
        <v>0</v>
      </c>
      <c r="BR48" s="132">
        <v>28</v>
      </c>
      <c r="BS48" s="135">
        <v>96.55172413793103</v>
      </c>
      <c r="BT48" s="132">
        <v>29</v>
      </c>
      <c r="BU48" s="2"/>
      <c r="BV48" s="3"/>
      <c r="BW48" s="3"/>
      <c r="BX48" s="3"/>
      <c r="BY48" s="3"/>
    </row>
    <row r="49" spans="1:77" ht="41.45" customHeight="1">
      <c r="A49" s="14" t="s">
        <v>254</v>
      </c>
      <c r="C49" s="15"/>
      <c r="D49" s="15" t="s">
        <v>64</v>
      </c>
      <c r="E49" s="93">
        <v>313.5721931888154</v>
      </c>
      <c r="F49" s="81">
        <v>99.98236109167229</v>
      </c>
      <c r="G49" s="112" t="s">
        <v>382</v>
      </c>
      <c r="H49" s="15"/>
      <c r="I49" s="16" t="s">
        <v>254</v>
      </c>
      <c r="J49" s="66"/>
      <c r="K49" s="66"/>
      <c r="L49" s="114" t="s">
        <v>982</v>
      </c>
      <c r="M49" s="94">
        <v>6.878460182017234</v>
      </c>
      <c r="N49" s="95">
        <v>4497.71337890625</v>
      </c>
      <c r="O49" s="95">
        <v>2443.436767578125</v>
      </c>
      <c r="P49" s="77"/>
      <c r="Q49" s="96"/>
      <c r="R49" s="96"/>
      <c r="S49" s="97"/>
      <c r="T49" s="51">
        <v>0</v>
      </c>
      <c r="U49" s="51">
        <v>1</v>
      </c>
      <c r="V49" s="52">
        <v>0</v>
      </c>
      <c r="W49" s="52">
        <v>0.015873</v>
      </c>
      <c r="X49" s="52">
        <v>0.026192</v>
      </c>
      <c r="Y49" s="52">
        <v>0.548169</v>
      </c>
      <c r="Z49" s="52">
        <v>0</v>
      </c>
      <c r="AA49" s="52">
        <v>0</v>
      </c>
      <c r="AB49" s="82">
        <v>49</v>
      </c>
      <c r="AC49" s="82"/>
      <c r="AD49" s="98"/>
      <c r="AE49" s="85" t="s">
        <v>639</v>
      </c>
      <c r="AF49" s="85">
        <v>11074</v>
      </c>
      <c r="AG49" s="85">
        <v>11461</v>
      </c>
      <c r="AH49" s="85">
        <v>12905</v>
      </c>
      <c r="AI49" s="85">
        <v>10762</v>
      </c>
      <c r="AJ49" s="85"/>
      <c r="AK49" s="85" t="s">
        <v>702</v>
      </c>
      <c r="AL49" s="85"/>
      <c r="AM49" s="85"/>
      <c r="AN49" s="85"/>
      <c r="AO49" s="87">
        <v>42715.86084490741</v>
      </c>
      <c r="AP49" s="90" t="s">
        <v>827</v>
      </c>
      <c r="AQ49" s="85" t="b">
        <v>1</v>
      </c>
      <c r="AR49" s="85" t="b">
        <v>0</v>
      </c>
      <c r="AS49" s="85" t="b">
        <v>0</v>
      </c>
      <c r="AT49" s="85" t="s">
        <v>531</v>
      </c>
      <c r="AU49" s="85">
        <v>12</v>
      </c>
      <c r="AV49" s="85"/>
      <c r="AW49" s="85" t="b">
        <v>0</v>
      </c>
      <c r="AX49" s="85" t="s">
        <v>868</v>
      </c>
      <c r="AY49" s="90" t="s">
        <v>915</v>
      </c>
      <c r="AZ49" s="85" t="s">
        <v>66</v>
      </c>
      <c r="BA49" s="85" t="str">
        <f>REPLACE(INDEX(GroupVertices[Group],MATCH(Vertices[[#This Row],[Vertex]],GroupVertices[Vertex],0)),1,1,"")</f>
        <v>1</v>
      </c>
      <c r="BB49" s="51"/>
      <c r="BC49" s="51"/>
      <c r="BD49" s="51"/>
      <c r="BE49" s="51"/>
      <c r="BF49" s="51" t="s">
        <v>321</v>
      </c>
      <c r="BG49" s="51" t="s">
        <v>321</v>
      </c>
      <c r="BH49" s="132" t="s">
        <v>1278</v>
      </c>
      <c r="BI49" s="132" t="s">
        <v>1278</v>
      </c>
      <c r="BJ49" s="132" t="s">
        <v>1305</v>
      </c>
      <c r="BK49" s="132" t="s">
        <v>1305</v>
      </c>
      <c r="BL49" s="132">
        <v>1</v>
      </c>
      <c r="BM49" s="135">
        <v>4</v>
      </c>
      <c r="BN49" s="132">
        <v>0</v>
      </c>
      <c r="BO49" s="135">
        <v>0</v>
      </c>
      <c r="BP49" s="132">
        <v>0</v>
      </c>
      <c r="BQ49" s="135">
        <v>0</v>
      </c>
      <c r="BR49" s="132">
        <v>24</v>
      </c>
      <c r="BS49" s="135">
        <v>96</v>
      </c>
      <c r="BT49" s="132">
        <v>25</v>
      </c>
      <c r="BU49" s="2"/>
      <c r="BV49" s="3"/>
      <c r="BW49" s="3"/>
      <c r="BX49" s="3"/>
      <c r="BY49" s="3"/>
    </row>
    <row r="50" spans="1:77" ht="41.45" customHeight="1">
      <c r="A50" s="14" t="s">
        <v>255</v>
      </c>
      <c r="C50" s="15"/>
      <c r="D50" s="15" t="s">
        <v>64</v>
      </c>
      <c r="E50" s="93">
        <v>169.1446389945845</v>
      </c>
      <c r="F50" s="81">
        <v>99.99916855704461</v>
      </c>
      <c r="G50" s="112" t="s">
        <v>383</v>
      </c>
      <c r="H50" s="15"/>
      <c r="I50" s="16" t="s">
        <v>255</v>
      </c>
      <c r="J50" s="66"/>
      <c r="K50" s="66"/>
      <c r="L50" s="114" t="s">
        <v>983</v>
      </c>
      <c r="M50" s="94">
        <v>1.277092222266874</v>
      </c>
      <c r="N50" s="95">
        <v>200.9220733642578</v>
      </c>
      <c r="O50" s="95">
        <v>5226.19775390625</v>
      </c>
      <c r="P50" s="77"/>
      <c r="Q50" s="96"/>
      <c r="R50" s="96"/>
      <c r="S50" s="97"/>
      <c r="T50" s="51">
        <v>0</v>
      </c>
      <c r="U50" s="51">
        <v>1</v>
      </c>
      <c r="V50" s="52">
        <v>0</v>
      </c>
      <c r="W50" s="52">
        <v>0.015873</v>
      </c>
      <c r="X50" s="52">
        <v>0.026192</v>
      </c>
      <c r="Y50" s="52">
        <v>0.548169</v>
      </c>
      <c r="Z50" s="52">
        <v>0</v>
      </c>
      <c r="AA50" s="52">
        <v>0</v>
      </c>
      <c r="AB50" s="82">
        <v>50</v>
      </c>
      <c r="AC50" s="82"/>
      <c r="AD50" s="98"/>
      <c r="AE50" s="85" t="s">
        <v>640</v>
      </c>
      <c r="AF50" s="85">
        <v>2256</v>
      </c>
      <c r="AG50" s="85">
        <v>545</v>
      </c>
      <c r="AH50" s="85">
        <v>8042</v>
      </c>
      <c r="AI50" s="85">
        <v>7510</v>
      </c>
      <c r="AJ50" s="85"/>
      <c r="AK50" s="85" t="s">
        <v>703</v>
      </c>
      <c r="AL50" s="85" t="s">
        <v>753</v>
      </c>
      <c r="AM50" s="85"/>
      <c r="AN50" s="85"/>
      <c r="AO50" s="87">
        <v>43555.26866898148</v>
      </c>
      <c r="AP50" s="90" t="s">
        <v>828</v>
      </c>
      <c r="AQ50" s="85" t="b">
        <v>1</v>
      </c>
      <c r="AR50" s="85" t="b">
        <v>0</v>
      </c>
      <c r="AS50" s="85" t="b">
        <v>0</v>
      </c>
      <c r="AT50" s="85" t="s">
        <v>531</v>
      </c>
      <c r="AU50" s="85">
        <v>0</v>
      </c>
      <c r="AV50" s="85"/>
      <c r="AW50" s="85" t="b">
        <v>0</v>
      </c>
      <c r="AX50" s="85" t="s">
        <v>868</v>
      </c>
      <c r="AY50" s="90" t="s">
        <v>916</v>
      </c>
      <c r="AZ50" s="85" t="s">
        <v>66</v>
      </c>
      <c r="BA50" s="85" t="str">
        <f>REPLACE(INDEX(GroupVertices[Group],MATCH(Vertices[[#This Row],[Vertex]],GroupVertices[Vertex],0)),1,1,"")</f>
        <v>1</v>
      </c>
      <c r="BB50" s="51"/>
      <c r="BC50" s="51"/>
      <c r="BD50" s="51"/>
      <c r="BE50" s="51"/>
      <c r="BF50" s="51" t="s">
        <v>321</v>
      </c>
      <c r="BG50" s="51" t="s">
        <v>321</v>
      </c>
      <c r="BH50" s="132" t="s">
        <v>1278</v>
      </c>
      <c r="BI50" s="132" t="s">
        <v>1278</v>
      </c>
      <c r="BJ50" s="132" t="s">
        <v>1305</v>
      </c>
      <c r="BK50" s="132" t="s">
        <v>1305</v>
      </c>
      <c r="BL50" s="132">
        <v>1</v>
      </c>
      <c r="BM50" s="135">
        <v>4</v>
      </c>
      <c r="BN50" s="132">
        <v>0</v>
      </c>
      <c r="BO50" s="135">
        <v>0</v>
      </c>
      <c r="BP50" s="132">
        <v>0</v>
      </c>
      <c r="BQ50" s="135">
        <v>0</v>
      </c>
      <c r="BR50" s="132">
        <v>24</v>
      </c>
      <c r="BS50" s="135">
        <v>96</v>
      </c>
      <c r="BT50" s="132">
        <v>25</v>
      </c>
      <c r="BU50" s="2"/>
      <c r="BV50" s="3"/>
      <c r="BW50" s="3"/>
      <c r="BX50" s="3"/>
      <c r="BY50" s="3"/>
    </row>
    <row r="51" spans="1:77" ht="41.45" customHeight="1">
      <c r="A51" s="14" t="s">
        <v>256</v>
      </c>
      <c r="C51" s="15"/>
      <c r="D51" s="15" t="s">
        <v>64</v>
      </c>
      <c r="E51" s="93">
        <v>162.1455389424823</v>
      </c>
      <c r="F51" s="81">
        <v>99.99998306319905</v>
      </c>
      <c r="G51" s="112" t="s">
        <v>860</v>
      </c>
      <c r="H51" s="15"/>
      <c r="I51" s="16" t="s">
        <v>256</v>
      </c>
      <c r="J51" s="66"/>
      <c r="K51" s="66"/>
      <c r="L51" s="114" t="s">
        <v>984</v>
      </c>
      <c r="M51" s="94">
        <v>1.005644471194325</v>
      </c>
      <c r="N51" s="95">
        <v>5412.87646484375</v>
      </c>
      <c r="O51" s="95">
        <v>8946.1640625</v>
      </c>
      <c r="P51" s="77"/>
      <c r="Q51" s="96"/>
      <c r="R51" s="96"/>
      <c r="S51" s="97"/>
      <c r="T51" s="51">
        <v>1</v>
      </c>
      <c r="U51" s="51">
        <v>1</v>
      </c>
      <c r="V51" s="52">
        <v>0</v>
      </c>
      <c r="W51" s="52">
        <v>0</v>
      </c>
      <c r="X51" s="52">
        <v>0</v>
      </c>
      <c r="Y51" s="52">
        <v>0.999992</v>
      </c>
      <c r="Z51" s="52">
        <v>0</v>
      </c>
      <c r="AA51" s="52" t="s">
        <v>1367</v>
      </c>
      <c r="AB51" s="82">
        <v>51</v>
      </c>
      <c r="AC51" s="82"/>
      <c r="AD51" s="98"/>
      <c r="AE51" s="85" t="s">
        <v>641</v>
      </c>
      <c r="AF51" s="85">
        <v>284</v>
      </c>
      <c r="AG51" s="85">
        <v>16</v>
      </c>
      <c r="AH51" s="85">
        <v>19</v>
      </c>
      <c r="AI51" s="85">
        <v>4</v>
      </c>
      <c r="AJ51" s="85"/>
      <c r="AK51" s="85" t="s">
        <v>704</v>
      </c>
      <c r="AL51" s="85" t="s">
        <v>754</v>
      </c>
      <c r="AM51" s="85"/>
      <c r="AN51" s="85"/>
      <c r="AO51" s="87">
        <v>43142.80613425926</v>
      </c>
      <c r="AP51" s="90" t="s">
        <v>829</v>
      </c>
      <c r="AQ51" s="85" t="b">
        <v>1</v>
      </c>
      <c r="AR51" s="85" t="b">
        <v>0</v>
      </c>
      <c r="AS51" s="85" t="b">
        <v>0</v>
      </c>
      <c r="AT51" s="85" t="s">
        <v>531</v>
      </c>
      <c r="AU51" s="85">
        <v>0</v>
      </c>
      <c r="AV51" s="85"/>
      <c r="AW51" s="85" t="b">
        <v>0</v>
      </c>
      <c r="AX51" s="85" t="s">
        <v>868</v>
      </c>
      <c r="AY51" s="90" t="s">
        <v>917</v>
      </c>
      <c r="AZ51" s="85" t="s">
        <v>66</v>
      </c>
      <c r="BA51" s="85" t="str">
        <f>REPLACE(INDEX(GroupVertices[Group],MATCH(Vertices[[#This Row],[Vertex]],GroupVertices[Vertex],0)),1,1,"")</f>
        <v>2</v>
      </c>
      <c r="BB51" s="51"/>
      <c r="BC51" s="51"/>
      <c r="BD51" s="51"/>
      <c r="BE51" s="51"/>
      <c r="BF51" s="51" t="s">
        <v>326</v>
      </c>
      <c r="BG51" s="51" t="s">
        <v>326</v>
      </c>
      <c r="BH51" s="132" t="s">
        <v>1284</v>
      </c>
      <c r="BI51" s="132" t="s">
        <v>1284</v>
      </c>
      <c r="BJ51" s="132" t="s">
        <v>1311</v>
      </c>
      <c r="BK51" s="132" t="s">
        <v>1311</v>
      </c>
      <c r="BL51" s="132">
        <v>0</v>
      </c>
      <c r="BM51" s="135">
        <v>0</v>
      </c>
      <c r="BN51" s="132">
        <v>1</v>
      </c>
      <c r="BO51" s="135">
        <v>11.11111111111111</v>
      </c>
      <c r="BP51" s="132">
        <v>0</v>
      </c>
      <c r="BQ51" s="135">
        <v>0</v>
      </c>
      <c r="BR51" s="132">
        <v>8</v>
      </c>
      <c r="BS51" s="135">
        <v>88.88888888888889</v>
      </c>
      <c r="BT51" s="132">
        <v>9</v>
      </c>
      <c r="BU51" s="2"/>
      <c r="BV51" s="3"/>
      <c r="BW51" s="3"/>
      <c r="BX51" s="3"/>
      <c r="BY51" s="3"/>
    </row>
    <row r="52" spans="1:77" ht="41.45" customHeight="1">
      <c r="A52" s="14" t="s">
        <v>257</v>
      </c>
      <c r="C52" s="15"/>
      <c r="D52" s="15" t="s">
        <v>64</v>
      </c>
      <c r="E52" s="93">
        <v>162.79384877717607</v>
      </c>
      <c r="F52" s="81">
        <v>99.9999076174494</v>
      </c>
      <c r="G52" s="112" t="s">
        <v>384</v>
      </c>
      <c r="H52" s="15"/>
      <c r="I52" s="16" t="s">
        <v>257</v>
      </c>
      <c r="J52" s="66"/>
      <c r="K52" s="66"/>
      <c r="L52" s="114" t="s">
        <v>985</v>
      </c>
      <c r="M52" s="94">
        <v>1.0307880246963192</v>
      </c>
      <c r="N52" s="95">
        <v>7756.69677734375</v>
      </c>
      <c r="O52" s="95">
        <v>8946.1640625</v>
      </c>
      <c r="P52" s="77"/>
      <c r="Q52" s="96"/>
      <c r="R52" s="96"/>
      <c r="S52" s="97"/>
      <c r="T52" s="51">
        <v>1</v>
      </c>
      <c r="U52" s="51">
        <v>1</v>
      </c>
      <c r="V52" s="52">
        <v>0</v>
      </c>
      <c r="W52" s="52">
        <v>0</v>
      </c>
      <c r="X52" s="52">
        <v>0</v>
      </c>
      <c r="Y52" s="52">
        <v>0.999992</v>
      </c>
      <c r="Z52" s="52">
        <v>0</v>
      </c>
      <c r="AA52" s="52" t="s">
        <v>1367</v>
      </c>
      <c r="AB52" s="82">
        <v>52</v>
      </c>
      <c r="AC52" s="82"/>
      <c r="AD52" s="98"/>
      <c r="AE52" s="85" t="s">
        <v>257</v>
      </c>
      <c r="AF52" s="85">
        <v>345</v>
      </c>
      <c r="AG52" s="85">
        <v>65</v>
      </c>
      <c r="AH52" s="85">
        <v>1984</v>
      </c>
      <c r="AI52" s="85">
        <v>40</v>
      </c>
      <c r="AJ52" s="85"/>
      <c r="AK52" s="85"/>
      <c r="AL52" s="85"/>
      <c r="AM52" s="85"/>
      <c r="AN52" s="85"/>
      <c r="AO52" s="87">
        <v>39684.952569444446</v>
      </c>
      <c r="AP52" s="90" t="s">
        <v>830</v>
      </c>
      <c r="AQ52" s="85" t="b">
        <v>0</v>
      </c>
      <c r="AR52" s="85" t="b">
        <v>0</v>
      </c>
      <c r="AS52" s="85" t="b">
        <v>0</v>
      </c>
      <c r="AT52" s="85" t="s">
        <v>531</v>
      </c>
      <c r="AU52" s="85">
        <v>0</v>
      </c>
      <c r="AV52" s="90" t="s">
        <v>852</v>
      </c>
      <c r="AW52" s="85" t="b">
        <v>0</v>
      </c>
      <c r="AX52" s="85" t="s">
        <v>868</v>
      </c>
      <c r="AY52" s="90" t="s">
        <v>918</v>
      </c>
      <c r="AZ52" s="85" t="s">
        <v>66</v>
      </c>
      <c r="BA52" s="85" t="str">
        <f>REPLACE(INDEX(GroupVertices[Group],MATCH(Vertices[[#This Row],[Vertex]],GroupVertices[Vertex],0)),1,1,"")</f>
        <v>2</v>
      </c>
      <c r="BB52" s="51" t="s">
        <v>311</v>
      </c>
      <c r="BC52" s="51" t="s">
        <v>311</v>
      </c>
      <c r="BD52" s="51" t="s">
        <v>313</v>
      </c>
      <c r="BE52" s="51" t="s">
        <v>313</v>
      </c>
      <c r="BF52" s="51" t="s">
        <v>327</v>
      </c>
      <c r="BG52" s="51" t="s">
        <v>327</v>
      </c>
      <c r="BH52" s="132" t="s">
        <v>1285</v>
      </c>
      <c r="BI52" s="132" t="s">
        <v>1285</v>
      </c>
      <c r="BJ52" s="132" t="s">
        <v>1312</v>
      </c>
      <c r="BK52" s="132" t="s">
        <v>1312</v>
      </c>
      <c r="BL52" s="132">
        <v>0</v>
      </c>
      <c r="BM52" s="135">
        <v>0</v>
      </c>
      <c r="BN52" s="132">
        <v>0</v>
      </c>
      <c r="BO52" s="135">
        <v>0</v>
      </c>
      <c r="BP52" s="132">
        <v>0</v>
      </c>
      <c r="BQ52" s="135">
        <v>0</v>
      </c>
      <c r="BR52" s="132">
        <v>6</v>
      </c>
      <c r="BS52" s="135">
        <v>100</v>
      </c>
      <c r="BT52" s="132">
        <v>6</v>
      </c>
      <c r="BU52" s="2"/>
      <c r="BV52" s="3"/>
      <c r="BW52" s="3"/>
      <c r="BX52" s="3"/>
      <c r="BY52" s="3"/>
    </row>
    <row r="53" spans="1:77" ht="41.45" customHeight="1">
      <c r="A53" s="14" t="s">
        <v>258</v>
      </c>
      <c r="C53" s="15"/>
      <c r="D53" s="15" t="s">
        <v>64</v>
      </c>
      <c r="E53" s="93">
        <v>162.3043086979175</v>
      </c>
      <c r="F53" s="81">
        <v>99.99996458668893</v>
      </c>
      <c r="G53" s="112" t="s">
        <v>385</v>
      </c>
      <c r="H53" s="15"/>
      <c r="I53" s="16" t="s">
        <v>258</v>
      </c>
      <c r="J53" s="66"/>
      <c r="K53" s="66"/>
      <c r="L53" s="114" t="s">
        <v>986</v>
      </c>
      <c r="M53" s="94">
        <v>1.011802076133589</v>
      </c>
      <c r="N53" s="95">
        <v>8342.24609375</v>
      </c>
      <c r="O53" s="95">
        <v>7748.63623046875</v>
      </c>
      <c r="P53" s="77"/>
      <c r="Q53" s="96"/>
      <c r="R53" s="96"/>
      <c r="S53" s="97"/>
      <c r="T53" s="51">
        <v>0</v>
      </c>
      <c r="U53" s="51">
        <v>1</v>
      </c>
      <c r="V53" s="52">
        <v>0</v>
      </c>
      <c r="W53" s="52">
        <v>0.090909</v>
      </c>
      <c r="X53" s="52">
        <v>0</v>
      </c>
      <c r="Y53" s="52">
        <v>0.578508</v>
      </c>
      <c r="Z53" s="52">
        <v>0</v>
      </c>
      <c r="AA53" s="52">
        <v>0</v>
      </c>
      <c r="AB53" s="82">
        <v>53</v>
      </c>
      <c r="AC53" s="82"/>
      <c r="AD53" s="98"/>
      <c r="AE53" s="85" t="s">
        <v>642</v>
      </c>
      <c r="AF53" s="85">
        <v>86</v>
      </c>
      <c r="AG53" s="85">
        <v>28</v>
      </c>
      <c r="AH53" s="85">
        <v>408</v>
      </c>
      <c r="AI53" s="85">
        <v>1136</v>
      </c>
      <c r="AJ53" s="85"/>
      <c r="AK53" s="85"/>
      <c r="AL53" s="85" t="s">
        <v>755</v>
      </c>
      <c r="AM53" s="85"/>
      <c r="AN53" s="85"/>
      <c r="AO53" s="87">
        <v>42764.80024305556</v>
      </c>
      <c r="AP53" s="85"/>
      <c r="AQ53" s="85" t="b">
        <v>1</v>
      </c>
      <c r="AR53" s="85" t="b">
        <v>0</v>
      </c>
      <c r="AS53" s="85" t="b">
        <v>1</v>
      </c>
      <c r="AT53" s="85" t="s">
        <v>531</v>
      </c>
      <c r="AU53" s="85">
        <v>0</v>
      </c>
      <c r="AV53" s="85"/>
      <c r="AW53" s="85" t="b">
        <v>0</v>
      </c>
      <c r="AX53" s="85" t="s">
        <v>868</v>
      </c>
      <c r="AY53" s="90" t="s">
        <v>919</v>
      </c>
      <c r="AZ53" s="85" t="s">
        <v>66</v>
      </c>
      <c r="BA53" s="85" t="str">
        <f>REPLACE(INDEX(GroupVertices[Group],MATCH(Vertices[[#This Row],[Vertex]],GroupVertices[Vertex],0)),1,1,"")</f>
        <v>3</v>
      </c>
      <c r="BB53" s="51"/>
      <c r="BC53" s="51"/>
      <c r="BD53" s="51"/>
      <c r="BE53" s="51"/>
      <c r="BF53" s="51" t="s">
        <v>322</v>
      </c>
      <c r="BG53" s="51" t="s">
        <v>322</v>
      </c>
      <c r="BH53" s="132" t="s">
        <v>1279</v>
      </c>
      <c r="BI53" s="132" t="s">
        <v>1279</v>
      </c>
      <c r="BJ53" s="132" t="s">
        <v>1306</v>
      </c>
      <c r="BK53" s="132" t="s">
        <v>1306</v>
      </c>
      <c r="BL53" s="132">
        <v>0</v>
      </c>
      <c r="BM53" s="135">
        <v>0</v>
      </c>
      <c r="BN53" s="132">
        <v>1</v>
      </c>
      <c r="BO53" s="135">
        <v>4</v>
      </c>
      <c r="BP53" s="132">
        <v>0</v>
      </c>
      <c r="BQ53" s="135">
        <v>0</v>
      </c>
      <c r="BR53" s="132">
        <v>24</v>
      </c>
      <c r="BS53" s="135">
        <v>96</v>
      </c>
      <c r="BT53" s="132">
        <v>25</v>
      </c>
      <c r="BU53" s="2"/>
      <c r="BV53" s="3"/>
      <c r="BW53" s="3"/>
      <c r="BX53" s="3"/>
      <c r="BY53" s="3"/>
    </row>
    <row r="54" spans="1:77" ht="41.45" customHeight="1">
      <c r="A54" s="14" t="s">
        <v>259</v>
      </c>
      <c r="C54" s="15"/>
      <c r="D54" s="15" t="s">
        <v>64</v>
      </c>
      <c r="E54" s="93">
        <v>164.3947771444811</v>
      </c>
      <c r="F54" s="81">
        <v>99.99972131263902</v>
      </c>
      <c r="G54" s="112" t="s">
        <v>386</v>
      </c>
      <c r="H54" s="15"/>
      <c r="I54" s="16" t="s">
        <v>259</v>
      </c>
      <c r="J54" s="66"/>
      <c r="K54" s="66"/>
      <c r="L54" s="114" t="s">
        <v>987</v>
      </c>
      <c r="M54" s="94">
        <v>1.0928772078338966</v>
      </c>
      <c r="N54" s="95">
        <v>5401.6630859375</v>
      </c>
      <c r="O54" s="95">
        <v>2023.686767578125</v>
      </c>
      <c r="P54" s="77"/>
      <c r="Q54" s="96"/>
      <c r="R54" s="96"/>
      <c r="S54" s="97"/>
      <c r="T54" s="51">
        <v>1</v>
      </c>
      <c r="U54" s="51">
        <v>2</v>
      </c>
      <c r="V54" s="52">
        <v>4</v>
      </c>
      <c r="W54" s="52">
        <v>0.333333</v>
      </c>
      <c r="X54" s="52">
        <v>0</v>
      </c>
      <c r="Y54" s="52">
        <v>1.466931</v>
      </c>
      <c r="Z54" s="52">
        <v>0.16666666666666666</v>
      </c>
      <c r="AA54" s="52">
        <v>0</v>
      </c>
      <c r="AB54" s="82">
        <v>54</v>
      </c>
      <c r="AC54" s="82"/>
      <c r="AD54" s="98"/>
      <c r="AE54" s="85" t="s">
        <v>643</v>
      </c>
      <c r="AF54" s="85">
        <v>324</v>
      </c>
      <c r="AG54" s="85">
        <v>186</v>
      </c>
      <c r="AH54" s="85">
        <v>1789</v>
      </c>
      <c r="AI54" s="85">
        <v>1122</v>
      </c>
      <c r="AJ54" s="85"/>
      <c r="AK54" s="85" t="s">
        <v>705</v>
      </c>
      <c r="AL54" s="85"/>
      <c r="AM54" s="90" t="s">
        <v>777</v>
      </c>
      <c r="AN54" s="85"/>
      <c r="AO54" s="87">
        <v>42305.147835648146</v>
      </c>
      <c r="AP54" s="90" t="s">
        <v>831</v>
      </c>
      <c r="AQ54" s="85" t="b">
        <v>0</v>
      </c>
      <c r="AR54" s="85" t="b">
        <v>0</v>
      </c>
      <c r="AS54" s="85" t="b">
        <v>0</v>
      </c>
      <c r="AT54" s="85" t="s">
        <v>531</v>
      </c>
      <c r="AU54" s="85">
        <v>10</v>
      </c>
      <c r="AV54" s="90" t="s">
        <v>847</v>
      </c>
      <c r="AW54" s="85" t="b">
        <v>0</v>
      </c>
      <c r="AX54" s="85" t="s">
        <v>868</v>
      </c>
      <c r="AY54" s="90" t="s">
        <v>920</v>
      </c>
      <c r="AZ54" s="85" t="s">
        <v>66</v>
      </c>
      <c r="BA54" s="85" t="str">
        <f>REPLACE(INDEX(GroupVertices[Group],MATCH(Vertices[[#This Row],[Vertex]],GroupVertices[Vertex],0)),1,1,"")</f>
        <v>4</v>
      </c>
      <c r="BB54" s="51"/>
      <c r="BC54" s="51"/>
      <c r="BD54" s="51"/>
      <c r="BE54" s="51"/>
      <c r="BF54" s="51" t="s">
        <v>329</v>
      </c>
      <c r="BG54" s="51" t="s">
        <v>1270</v>
      </c>
      <c r="BH54" s="132" t="s">
        <v>1286</v>
      </c>
      <c r="BI54" s="132" t="s">
        <v>1297</v>
      </c>
      <c r="BJ54" s="132" t="s">
        <v>1313</v>
      </c>
      <c r="BK54" s="132" t="s">
        <v>1323</v>
      </c>
      <c r="BL54" s="132">
        <v>0</v>
      </c>
      <c r="BM54" s="135">
        <v>0</v>
      </c>
      <c r="BN54" s="132">
        <v>3</v>
      </c>
      <c r="BO54" s="135">
        <v>7.5</v>
      </c>
      <c r="BP54" s="132">
        <v>0</v>
      </c>
      <c r="BQ54" s="135">
        <v>0</v>
      </c>
      <c r="BR54" s="132">
        <v>37</v>
      </c>
      <c r="BS54" s="135">
        <v>92.5</v>
      </c>
      <c r="BT54" s="132">
        <v>40</v>
      </c>
      <c r="BU54" s="2"/>
      <c r="BV54" s="3"/>
      <c r="BW54" s="3"/>
      <c r="BX54" s="3"/>
      <c r="BY54" s="3"/>
    </row>
    <row r="55" spans="1:77" ht="41.45" customHeight="1">
      <c r="A55" s="14" t="s">
        <v>274</v>
      </c>
      <c r="C55" s="15"/>
      <c r="D55" s="15" t="s">
        <v>64</v>
      </c>
      <c r="E55" s="93">
        <v>163.75969812274028</v>
      </c>
      <c r="F55" s="81">
        <v>99.99979521867951</v>
      </c>
      <c r="G55" s="112" t="s">
        <v>861</v>
      </c>
      <c r="H55" s="15"/>
      <c r="I55" s="16" t="s">
        <v>274</v>
      </c>
      <c r="J55" s="66"/>
      <c r="K55" s="66"/>
      <c r="L55" s="114" t="s">
        <v>988</v>
      </c>
      <c r="M55" s="94">
        <v>1.0682467880768411</v>
      </c>
      <c r="N55" s="95">
        <v>5022.23974609375</v>
      </c>
      <c r="O55" s="95">
        <v>358.0229797363281</v>
      </c>
      <c r="P55" s="77"/>
      <c r="Q55" s="96"/>
      <c r="R55" s="96"/>
      <c r="S55" s="97"/>
      <c r="T55" s="51">
        <v>1</v>
      </c>
      <c r="U55" s="51">
        <v>0</v>
      </c>
      <c r="V55" s="52">
        <v>0</v>
      </c>
      <c r="W55" s="52">
        <v>0.2</v>
      </c>
      <c r="X55" s="52">
        <v>0</v>
      </c>
      <c r="Y55" s="52">
        <v>0.56563</v>
      </c>
      <c r="Z55" s="52">
        <v>0</v>
      </c>
      <c r="AA55" s="52">
        <v>0</v>
      </c>
      <c r="AB55" s="82">
        <v>55</v>
      </c>
      <c r="AC55" s="82"/>
      <c r="AD55" s="98"/>
      <c r="AE55" s="85" t="s">
        <v>644</v>
      </c>
      <c r="AF55" s="85">
        <v>785</v>
      </c>
      <c r="AG55" s="85">
        <v>138</v>
      </c>
      <c r="AH55" s="85">
        <v>1033</v>
      </c>
      <c r="AI55" s="85">
        <v>408</v>
      </c>
      <c r="AJ55" s="85"/>
      <c r="AK55" s="85" t="s">
        <v>706</v>
      </c>
      <c r="AL55" s="85" t="s">
        <v>756</v>
      </c>
      <c r="AM55" s="90" t="s">
        <v>778</v>
      </c>
      <c r="AN55" s="85"/>
      <c r="AO55" s="87">
        <v>40071.13452546296</v>
      </c>
      <c r="AP55" s="90" t="s">
        <v>832</v>
      </c>
      <c r="AQ55" s="85" t="b">
        <v>0</v>
      </c>
      <c r="AR55" s="85" t="b">
        <v>0</v>
      </c>
      <c r="AS55" s="85" t="b">
        <v>1</v>
      </c>
      <c r="AT55" s="85" t="s">
        <v>531</v>
      </c>
      <c r="AU55" s="85">
        <v>4</v>
      </c>
      <c r="AV55" s="90" t="s">
        <v>855</v>
      </c>
      <c r="AW55" s="85" t="b">
        <v>0</v>
      </c>
      <c r="AX55" s="85" t="s">
        <v>868</v>
      </c>
      <c r="AY55" s="90" t="s">
        <v>921</v>
      </c>
      <c r="AZ55" s="85" t="s">
        <v>65</v>
      </c>
      <c r="BA55" s="85" t="str">
        <f>REPLACE(INDEX(GroupVertices[Group],MATCH(Vertices[[#This Row],[Vertex]],GroupVertices[Vertex],0)),1,1,"")</f>
        <v>4</v>
      </c>
      <c r="BB55" s="51"/>
      <c r="BC55" s="51"/>
      <c r="BD55" s="51"/>
      <c r="BE55" s="51"/>
      <c r="BF55" s="51"/>
      <c r="BG55" s="51"/>
      <c r="BH55" s="51"/>
      <c r="BI55" s="51"/>
      <c r="BJ55" s="51"/>
      <c r="BK55" s="51"/>
      <c r="BL55" s="51"/>
      <c r="BM55" s="52"/>
      <c r="BN55" s="51"/>
      <c r="BO55" s="52"/>
      <c r="BP55" s="51"/>
      <c r="BQ55" s="52"/>
      <c r="BR55" s="51"/>
      <c r="BS55" s="52"/>
      <c r="BT55" s="51"/>
      <c r="BU55" s="2"/>
      <c r="BV55" s="3"/>
      <c r="BW55" s="3"/>
      <c r="BX55" s="3"/>
      <c r="BY55" s="3"/>
    </row>
    <row r="56" spans="1:77" ht="41.45" customHeight="1">
      <c r="A56" s="14" t="s">
        <v>275</v>
      </c>
      <c r="C56" s="15"/>
      <c r="D56" s="15" t="s">
        <v>64</v>
      </c>
      <c r="E56" s="93">
        <v>162</v>
      </c>
      <c r="F56" s="81">
        <v>100</v>
      </c>
      <c r="G56" s="112" t="s">
        <v>862</v>
      </c>
      <c r="H56" s="15"/>
      <c r="I56" s="16" t="s">
        <v>275</v>
      </c>
      <c r="J56" s="66"/>
      <c r="K56" s="66"/>
      <c r="L56" s="114" t="s">
        <v>989</v>
      </c>
      <c r="M56" s="94">
        <v>1</v>
      </c>
      <c r="N56" s="95">
        <v>6360.63720703125</v>
      </c>
      <c r="O56" s="95">
        <v>3245.554443359375</v>
      </c>
      <c r="P56" s="77"/>
      <c r="Q56" s="96"/>
      <c r="R56" s="96"/>
      <c r="S56" s="97"/>
      <c r="T56" s="51">
        <v>2</v>
      </c>
      <c r="U56" s="51">
        <v>0</v>
      </c>
      <c r="V56" s="52">
        <v>0</v>
      </c>
      <c r="W56" s="52">
        <v>0.25</v>
      </c>
      <c r="X56" s="52">
        <v>0</v>
      </c>
      <c r="Y56" s="52">
        <v>0.983703</v>
      </c>
      <c r="Z56" s="52">
        <v>0.5</v>
      </c>
      <c r="AA56" s="52">
        <v>0</v>
      </c>
      <c r="AB56" s="82">
        <v>56</v>
      </c>
      <c r="AC56" s="82"/>
      <c r="AD56" s="98"/>
      <c r="AE56" s="85" t="s">
        <v>645</v>
      </c>
      <c r="AF56" s="85">
        <v>20</v>
      </c>
      <c r="AG56" s="85">
        <v>5</v>
      </c>
      <c r="AH56" s="85">
        <v>4</v>
      </c>
      <c r="AI56" s="85">
        <v>14</v>
      </c>
      <c r="AJ56" s="85"/>
      <c r="AK56" s="85"/>
      <c r="AL56" s="85"/>
      <c r="AM56" s="85"/>
      <c r="AN56" s="85"/>
      <c r="AO56" s="87">
        <v>41578.05846064815</v>
      </c>
      <c r="AP56" s="90" t="s">
        <v>833</v>
      </c>
      <c r="AQ56" s="85" t="b">
        <v>1</v>
      </c>
      <c r="AR56" s="85" t="b">
        <v>0</v>
      </c>
      <c r="AS56" s="85" t="b">
        <v>0</v>
      </c>
      <c r="AT56" s="85" t="s">
        <v>531</v>
      </c>
      <c r="AU56" s="85">
        <v>0</v>
      </c>
      <c r="AV56" s="90" t="s">
        <v>847</v>
      </c>
      <c r="AW56" s="85" t="b">
        <v>0</v>
      </c>
      <c r="AX56" s="85" t="s">
        <v>868</v>
      </c>
      <c r="AY56" s="90" t="s">
        <v>922</v>
      </c>
      <c r="AZ56" s="85" t="s">
        <v>65</v>
      </c>
      <c r="BA56" s="85" t="str">
        <f>REPLACE(INDEX(GroupVertices[Group],MATCH(Vertices[[#This Row],[Vertex]],GroupVertices[Vertex],0)),1,1,"")</f>
        <v>4</v>
      </c>
      <c r="BB56" s="51"/>
      <c r="BC56" s="51"/>
      <c r="BD56" s="51"/>
      <c r="BE56" s="51"/>
      <c r="BF56" s="51"/>
      <c r="BG56" s="51"/>
      <c r="BH56" s="51"/>
      <c r="BI56" s="51"/>
      <c r="BJ56" s="51"/>
      <c r="BK56" s="51"/>
      <c r="BL56" s="51"/>
      <c r="BM56" s="52"/>
      <c r="BN56" s="51"/>
      <c r="BO56" s="52"/>
      <c r="BP56" s="51"/>
      <c r="BQ56" s="52"/>
      <c r="BR56" s="51"/>
      <c r="BS56" s="52"/>
      <c r="BT56" s="51"/>
      <c r="BU56" s="2"/>
      <c r="BV56" s="3"/>
      <c r="BW56" s="3"/>
      <c r="BX56" s="3"/>
      <c r="BY56" s="3"/>
    </row>
    <row r="57" spans="1:77" ht="41.45" customHeight="1">
      <c r="A57" s="14" t="s">
        <v>260</v>
      </c>
      <c r="C57" s="15"/>
      <c r="D57" s="15" t="s">
        <v>64</v>
      </c>
      <c r="E57" s="93">
        <v>163.5744667413992</v>
      </c>
      <c r="F57" s="81">
        <v>99.99981677460798</v>
      </c>
      <c r="G57" s="112" t="s">
        <v>387</v>
      </c>
      <c r="H57" s="15"/>
      <c r="I57" s="16" t="s">
        <v>260</v>
      </c>
      <c r="J57" s="66"/>
      <c r="K57" s="66"/>
      <c r="L57" s="114" t="s">
        <v>990</v>
      </c>
      <c r="M57" s="94">
        <v>1.0610629156477</v>
      </c>
      <c r="N57" s="95">
        <v>5071.92724609375</v>
      </c>
      <c r="O57" s="95">
        <v>3693.748291015625</v>
      </c>
      <c r="P57" s="77"/>
      <c r="Q57" s="96"/>
      <c r="R57" s="96"/>
      <c r="S57" s="97"/>
      <c r="T57" s="51">
        <v>0</v>
      </c>
      <c r="U57" s="51">
        <v>2</v>
      </c>
      <c r="V57" s="52">
        <v>0</v>
      </c>
      <c r="W57" s="52">
        <v>0.25</v>
      </c>
      <c r="X57" s="52">
        <v>0</v>
      </c>
      <c r="Y57" s="52">
        <v>0.983703</v>
      </c>
      <c r="Z57" s="52">
        <v>0.5</v>
      </c>
      <c r="AA57" s="52">
        <v>0</v>
      </c>
      <c r="AB57" s="82">
        <v>57</v>
      </c>
      <c r="AC57" s="82"/>
      <c r="AD57" s="98"/>
      <c r="AE57" s="85" t="s">
        <v>646</v>
      </c>
      <c r="AF57" s="85">
        <v>998</v>
      </c>
      <c r="AG57" s="85">
        <v>124</v>
      </c>
      <c r="AH57" s="85">
        <v>5748</v>
      </c>
      <c r="AI57" s="85">
        <v>14903</v>
      </c>
      <c r="AJ57" s="85"/>
      <c r="AK57" s="85"/>
      <c r="AL57" s="85"/>
      <c r="AM57" s="85"/>
      <c r="AN57" s="85"/>
      <c r="AO57" s="87">
        <v>43237.57958333333</v>
      </c>
      <c r="AP57" s="90" t="s">
        <v>834</v>
      </c>
      <c r="AQ57" s="85" t="b">
        <v>1</v>
      </c>
      <c r="AR57" s="85" t="b">
        <v>0</v>
      </c>
      <c r="AS57" s="85" t="b">
        <v>0</v>
      </c>
      <c r="AT57" s="85" t="s">
        <v>531</v>
      </c>
      <c r="AU57" s="85">
        <v>0</v>
      </c>
      <c r="AV57" s="85"/>
      <c r="AW57" s="85" t="b">
        <v>0</v>
      </c>
      <c r="AX57" s="85" t="s">
        <v>868</v>
      </c>
      <c r="AY57" s="90" t="s">
        <v>923</v>
      </c>
      <c r="AZ57" s="85" t="s">
        <v>66</v>
      </c>
      <c r="BA57" s="85" t="str">
        <f>REPLACE(INDEX(GroupVertices[Group],MATCH(Vertices[[#This Row],[Vertex]],GroupVertices[Vertex],0)),1,1,"")</f>
        <v>4</v>
      </c>
      <c r="BB57" s="51"/>
      <c r="BC57" s="51"/>
      <c r="BD57" s="51"/>
      <c r="BE57" s="51"/>
      <c r="BF57" s="51"/>
      <c r="BG57" s="51"/>
      <c r="BH57" s="132" t="s">
        <v>1287</v>
      </c>
      <c r="BI57" s="132" t="s">
        <v>1287</v>
      </c>
      <c r="BJ57" s="132" t="s">
        <v>1314</v>
      </c>
      <c r="BK57" s="132" t="s">
        <v>1314</v>
      </c>
      <c r="BL57" s="132">
        <v>0</v>
      </c>
      <c r="BM57" s="135">
        <v>0</v>
      </c>
      <c r="BN57" s="132">
        <v>2</v>
      </c>
      <c r="BO57" s="135">
        <v>8</v>
      </c>
      <c r="BP57" s="132">
        <v>0</v>
      </c>
      <c r="BQ57" s="135">
        <v>0</v>
      </c>
      <c r="BR57" s="132">
        <v>23</v>
      </c>
      <c r="BS57" s="135">
        <v>92</v>
      </c>
      <c r="BT57" s="132">
        <v>25</v>
      </c>
      <c r="BU57" s="2"/>
      <c r="BV57" s="3"/>
      <c r="BW57" s="3"/>
      <c r="BX57" s="3"/>
      <c r="BY57" s="3"/>
    </row>
    <row r="58" spans="1:77" ht="41.45" customHeight="1">
      <c r="A58" s="14" t="s">
        <v>261</v>
      </c>
      <c r="C58" s="15"/>
      <c r="D58" s="15" t="s">
        <v>64</v>
      </c>
      <c r="E58" s="93">
        <v>163.3098504823405</v>
      </c>
      <c r="F58" s="81">
        <v>99.99984756879151</v>
      </c>
      <c r="G58" s="112" t="s">
        <v>388</v>
      </c>
      <c r="H58" s="15"/>
      <c r="I58" s="16" t="s">
        <v>261</v>
      </c>
      <c r="J58" s="66"/>
      <c r="K58" s="66"/>
      <c r="L58" s="114" t="s">
        <v>991</v>
      </c>
      <c r="M58" s="94">
        <v>1.0508002407489268</v>
      </c>
      <c r="N58" s="95">
        <v>5412.87646484375</v>
      </c>
      <c r="O58" s="95">
        <v>7546.30419921875</v>
      </c>
      <c r="P58" s="77"/>
      <c r="Q58" s="96"/>
      <c r="R58" s="96"/>
      <c r="S58" s="97"/>
      <c r="T58" s="51">
        <v>1</v>
      </c>
      <c r="U58" s="51">
        <v>1</v>
      </c>
      <c r="V58" s="52">
        <v>0</v>
      </c>
      <c r="W58" s="52">
        <v>0</v>
      </c>
      <c r="X58" s="52">
        <v>0</v>
      </c>
      <c r="Y58" s="52">
        <v>0.999992</v>
      </c>
      <c r="Z58" s="52">
        <v>0</v>
      </c>
      <c r="AA58" s="52" t="s">
        <v>1367</v>
      </c>
      <c r="AB58" s="82">
        <v>58</v>
      </c>
      <c r="AC58" s="82"/>
      <c r="AD58" s="98"/>
      <c r="AE58" s="85" t="s">
        <v>647</v>
      </c>
      <c r="AF58" s="85">
        <v>200</v>
      </c>
      <c r="AG58" s="85">
        <v>104</v>
      </c>
      <c r="AH58" s="85">
        <v>1484</v>
      </c>
      <c r="AI58" s="85">
        <v>1293</v>
      </c>
      <c r="AJ58" s="85"/>
      <c r="AK58" s="85" t="s">
        <v>707</v>
      </c>
      <c r="AL58" s="85" t="s">
        <v>757</v>
      </c>
      <c r="AM58" s="90" t="s">
        <v>779</v>
      </c>
      <c r="AN58" s="85"/>
      <c r="AO58" s="87">
        <v>41953.10184027778</v>
      </c>
      <c r="AP58" s="90" t="s">
        <v>835</v>
      </c>
      <c r="AQ58" s="85" t="b">
        <v>1</v>
      </c>
      <c r="AR58" s="85" t="b">
        <v>0</v>
      </c>
      <c r="AS58" s="85" t="b">
        <v>1</v>
      </c>
      <c r="AT58" s="85" t="s">
        <v>531</v>
      </c>
      <c r="AU58" s="85">
        <v>6</v>
      </c>
      <c r="AV58" s="90" t="s">
        <v>847</v>
      </c>
      <c r="AW58" s="85" t="b">
        <v>0</v>
      </c>
      <c r="AX58" s="85" t="s">
        <v>868</v>
      </c>
      <c r="AY58" s="90" t="s">
        <v>924</v>
      </c>
      <c r="AZ58" s="85" t="s">
        <v>66</v>
      </c>
      <c r="BA58" s="85" t="str">
        <f>REPLACE(INDEX(GroupVertices[Group],MATCH(Vertices[[#This Row],[Vertex]],GroupVertices[Vertex],0)),1,1,"")</f>
        <v>2</v>
      </c>
      <c r="BB58" s="51"/>
      <c r="BC58" s="51"/>
      <c r="BD58" s="51"/>
      <c r="BE58" s="51"/>
      <c r="BF58" s="51" t="s">
        <v>330</v>
      </c>
      <c r="BG58" s="51" t="s">
        <v>330</v>
      </c>
      <c r="BH58" s="132" t="s">
        <v>1288</v>
      </c>
      <c r="BI58" s="132" t="s">
        <v>1288</v>
      </c>
      <c r="BJ58" s="132" t="s">
        <v>1315</v>
      </c>
      <c r="BK58" s="132" t="s">
        <v>1315</v>
      </c>
      <c r="BL58" s="132">
        <v>2</v>
      </c>
      <c r="BM58" s="135">
        <v>4.3478260869565215</v>
      </c>
      <c r="BN58" s="132">
        <v>0</v>
      </c>
      <c r="BO58" s="135">
        <v>0</v>
      </c>
      <c r="BP58" s="132">
        <v>0</v>
      </c>
      <c r="BQ58" s="135">
        <v>0</v>
      </c>
      <c r="BR58" s="132">
        <v>44</v>
      </c>
      <c r="BS58" s="135">
        <v>95.65217391304348</v>
      </c>
      <c r="BT58" s="132">
        <v>46</v>
      </c>
      <c r="BU58" s="2"/>
      <c r="BV58" s="3"/>
      <c r="BW58" s="3"/>
      <c r="BX58" s="3"/>
      <c r="BY58" s="3"/>
    </row>
    <row r="59" spans="1:77" ht="41.45" customHeight="1">
      <c r="A59" s="14" t="s">
        <v>262</v>
      </c>
      <c r="C59" s="15"/>
      <c r="D59" s="15" t="s">
        <v>64</v>
      </c>
      <c r="E59" s="93">
        <v>452.98526927388417</v>
      </c>
      <c r="F59" s="81">
        <v>99.96613717607791</v>
      </c>
      <c r="G59" s="112" t="s">
        <v>389</v>
      </c>
      <c r="H59" s="15"/>
      <c r="I59" s="16" t="s">
        <v>262</v>
      </c>
      <c r="J59" s="66"/>
      <c r="K59" s="66"/>
      <c r="L59" s="114" t="s">
        <v>992</v>
      </c>
      <c r="M59" s="94">
        <v>12.285350452435843</v>
      </c>
      <c r="N59" s="95">
        <v>4802.9990234375</v>
      </c>
      <c r="O59" s="95">
        <v>3770.849365234375</v>
      </c>
      <c r="P59" s="77"/>
      <c r="Q59" s="96"/>
      <c r="R59" s="96"/>
      <c r="S59" s="97"/>
      <c r="T59" s="51">
        <v>0</v>
      </c>
      <c r="U59" s="51">
        <v>1</v>
      </c>
      <c r="V59" s="52">
        <v>0</v>
      </c>
      <c r="W59" s="52">
        <v>0.015873</v>
      </c>
      <c r="X59" s="52">
        <v>0.026192</v>
      </c>
      <c r="Y59" s="52">
        <v>0.548169</v>
      </c>
      <c r="Z59" s="52">
        <v>0</v>
      </c>
      <c r="AA59" s="52">
        <v>0</v>
      </c>
      <c r="AB59" s="82">
        <v>59</v>
      </c>
      <c r="AC59" s="82"/>
      <c r="AD59" s="98"/>
      <c r="AE59" s="85" t="s">
        <v>648</v>
      </c>
      <c r="AF59" s="85">
        <v>22694</v>
      </c>
      <c r="AG59" s="85">
        <v>21998</v>
      </c>
      <c r="AH59" s="85">
        <v>157854</v>
      </c>
      <c r="AI59" s="85">
        <v>77093</v>
      </c>
      <c r="AJ59" s="85"/>
      <c r="AK59" s="85" t="s">
        <v>708</v>
      </c>
      <c r="AL59" s="85" t="s">
        <v>758</v>
      </c>
      <c r="AM59" s="90" t="s">
        <v>780</v>
      </c>
      <c r="AN59" s="85"/>
      <c r="AO59" s="87">
        <v>42628.42724537037</v>
      </c>
      <c r="AP59" s="90" t="s">
        <v>836</v>
      </c>
      <c r="AQ59" s="85" t="b">
        <v>1</v>
      </c>
      <c r="AR59" s="85" t="b">
        <v>0</v>
      </c>
      <c r="AS59" s="85" t="b">
        <v>0</v>
      </c>
      <c r="AT59" s="85" t="s">
        <v>531</v>
      </c>
      <c r="AU59" s="85">
        <v>27</v>
      </c>
      <c r="AV59" s="85"/>
      <c r="AW59" s="85" t="b">
        <v>0</v>
      </c>
      <c r="AX59" s="85" t="s">
        <v>868</v>
      </c>
      <c r="AY59" s="90" t="s">
        <v>925</v>
      </c>
      <c r="AZ59" s="85" t="s">
        <v>66</v>
      </c>
      <c r="BA59" s="85" t="str">
        <f>REPLACE(INDEX(GroupVertices[Group],MATCH(Vertices[[#This Row],[Vertex]],GroupVertices[Vertex],0)),1,1,"")</f>
        <v>1</v>
      </c>
      <c r="BB59" s="51"/>
      <c r="BC59" s="51"/>
      <c r="BD59" s="51"/>
      <c r="BE59" s="51"/>
      <c r="BF59" s="51" t="s">
        <v>321</v>
      </c>
      <c r="BG59" s="51" t="s">
        <v>321</v>
      </c>
      <c r="BH59" s="132" t="s">
        <v>1278</v>
      </c>
      <c r="BI59" s="132" t="s">
        <v>1278</v>
      </c>
      <c r="BJ59" s="132" t="s">
        <v>1305</v>
      </c>
      <c r="BK59" s="132" t="s">
        <v>1305</v>
      </c>
      <c r="BL59" s="132">
        <v>1</v>
      </c>
      <c r="BM59" s="135">
        <v>4</v>
      </c>
      <c r="BN59" s="132">
        <v>0</v>
      </c>
      <c r="BO59" s="135">
        <v>0</v>
      </c>
      <c r="BP59" s="132">
        <v>0</v>
      </c>
      <c r="BQ59" s="135">
        <v>0</v>
      </c>
      <c r="BR59" s="132">
        <v>24</v>
      </c>
      <c r="BS59" s="135">
        <v>96</v>
      </c>
      <c r="BT59" s="132">
        <v>25</v>
      </c>
      <c r="BU59" s="2"/>
      <c r="BV59" s="3"/>
      <c r="BW59" s="3"/>
      <c r="BX59" s="3"/>
      <c r="BY59" s="3"/>
    </row>
    <row r="60" spans="1:77" ht="41.45" customHeight="1">
      <c r="A60" s="14" t="s">
        <v>264</v>
      </c>
      <c r="C60" s="15"/>
      <c r="D60" s="15" t="s">
        <v>64</v>
      </c>
      <c r="E60" s="93">
        <v>172.01572540537126</v>
      </c>
      <c r="F60" s="81">
        <v>99.99883444015327</v>
      </c>
      <c r="G60" s="112" t="s">
        <v>390</v>
      </c>
      <c r="H60" s="15"/>
      <c r="I60" s="16" t="s">
        <v>264</v>
      </c>
      <c r="J60" s="66"/>
      <c r="K60" s="66"/>
      <c r="L60" s="114" t="s">
        <v>993</v>
      </c>
      <c r="M60" s="94">
        <v>1.3884422449185618</v>
      </c>
      <c r="N60" s="95">
        <v>2371.518310546875</v>
      </c>
      <c r="O60" s="95">
        <v>8332.9951171875</v>
      </c>
      <c r="P60" s="77"/>
      <c r="Q60" s="96"/>
      <c r="R60" s="96"/>
      <c r="S60" s="97"/>
      <c r="T60" s="51">
        <v>0</v>
      </c>
      <c r="U60" s="51">
        <v>1</v>
      </c>
      <c r="V60" s="52">
        <v>0</v>
      </c>
      <c r="W60" s="52">
        <v>0.015873</v>
      </c>
      <c r="X60" s="52">
        <v>0.026192</v>
      </c>
      <c r="Y60" s="52">
        <v>0.548169</v>
      </c>
      <c r="Z60" s="52">
        <v>0</v>
      </c>
      <c r="AA60" s="52">
        <v>0</v>
      </c>
      <c r="AB60" s="82">
        <v>60</v>
      </c>
      <c r="AC60" s="82"/>
      <c r="AD60" s="98"/>
      <c r="AE60" s="85" t="s">
        <v>649</v>
      </c>
      <c r="AF60" s="85">
        <v>1685</v>
      </c>
      <c r="AG60" s="85">
        <v>762</v>
      </c>
      <c r="AH60" s="85">
        <v>11311</v>
      </c>
      <c r="AI60" s="85">
        <v>29689</v>
      </c>
      <c r="AJ60" s="85"/>
      <c r="AK60" s="85" t="s">
        <v>709</v>
      </c>
      <c r="AL60" s="85" t="s">
        <v>759</v>
      </c>
      <c r="AM60" s="85"/>
      <c r="AN60" s="85"/>
      <c r="AO60" s="87">
        <v>40862.99484953703</v>
      </c>
      <c r="AP60" s="85"/>
      <c r="AQ60" s="85" t="b">
        <v>0</v>
      </c>
      <c r="AR60" s="85" t="b">
        <v>0</v>
      </c>
      <c r="AS60" s="85" t="b">
        <v>0</v>
      </c>
      <c r="AT60" s="85" t="s">
        <v>531</v>
      </c>
      <c r="AU60" s="85">
        <v>4</v>
      </c>
      <c r="AV60" s="90" t="s">
        <v>846</v>
      </c>
      <c r="AW60" s="85" t="b">
        <v>0</v>
      </c>
      <c r="AX60" s="85" t="s">
        <v>868</v>
      </c>
      <c r="AY60" s="90" t="s">
        <v>926</v>
      </c>
      <c r="AZ60" s="85" t="s">
        <v>66</v>
      </c>
      <c r="BA60" s="85" t="str">
        <f>REPLACE(INDEX(GroupVertices[Group],MATCH(Vertices[[#This Row],[Vertex]],GroupVertices[Vertex],0)),1,1,"")</f>
        <v>1</v>
      </c>
      <c r="BB60" s="51"/>
      <c r="BC60" s="51"/>
      <c r="BD60" s="51"/>
      <c r="BE60" s="51"/>
      <c r="BF60" s="51" t="s">
        <v>321</v>
      </c>
      <c r="BG60" s="51" t="s">
        <v>321</v>
      </c>
      <c r="BH60" s="132" t="s">
        <v>1278</v>
      </c>
      <c r="BI60" s="132" t="s">
        <v>1278</v>
      </c>
      <c r="BJ60" s="132" t="s">
        <v>1305</v>
      </c>
      <c r="BK60" s="132" t="s">
        <v>1305</v>
      </c>
      <c r="BL60" s="132">
        <v>1</v>
      </c>
      <c r="BM60" s="135">
        <v>4</v>
      </c>
      <c r="BN60" s="132">
        <v>0</v>
      </c>
      <c r="BO60" s="135">
        <v>0</v>
      </c>
      <c r="BP60" s="132">
        <v>0</v>
      </c>
      <c r="BQ60" s="135">
        <v>0</v>
      </c>
      <c r="BR60" s="132">
        <v>24</v>
      </c>
      <c r="BS60" s="135">
        <v>96</v>
      </c>
      <c r="BT60" s="132">
        <v>25</v>
      </c>
      <c r="BU60" s="2"/>
      <c r="BV60" s="3"/>
      <c r="BW60" s="3"/>
      <c r="BX60" s="3"/>
      <c r="BY60" s="3"/>
    </row>
    <row r="61" spans="1:77" ht="41.45" customHeight="1">
      <c r="A61" s="14" t="s">
        <v>265</v>
      </c>
      <c r="C61" s="15"/>
      <c r="D61" s="15" t="s">
        <v>64</v>
      </c>
      <c r="E61" s="93">
        <v>242.6153433222287</v>
      </c>
      <c r="F61" s="81">
        <v>99.99061855198666</v>
      </c>
      <c r="G61" s="112" t="s">
        <v>863</v>
      </c>
      <c r="H61" s="15"/>
      <c r="I61" s="16" t="s">
        <v>265</v>
      </c>
      <c r="J61" s="66"/>
      <c r="K61" s="66"/>
      <c r="L61" s="114" t="s">
        <v>994</v>
      </c>
      <c r="M61" s="94">
        <v>4.126523907911226</v>
      </c>
      <c r="N61" s="95">
        <v>6194.14990234375</v>
      </c>
      <c r="O61" s="95">
        <v>4746.583984375</v>
      </c>
      <c r="P61" s="77"/>
      <c r="Q61" s="96"/>
      <c r="R61" s="96"/>
      <c r="S61" s="97"/>
      <c r="T61" s="51">
        <v>1</v>
      </c>
      <c r="U61" s="51">
        <v>1</v>
      </c>
      <c r="V61" s="52">
        <v>0</v>
      </c>
      <c r="W61" s="52">
        <v>0</v>
      </c>
      <c r="X61" s="52">
        <v>0</v>
      </c>
      <c r="Y61" s="52">
        <v>0.999992</v>
      </c>
      <c r="Z61" s="52">
        <v>0</v>
      </c>
      <c r="AA61" s="52" t="s">
        <v>1367</v>
      </c>
      <c r="AB61" s="82">
        <v>61</v>
      </c>
      <c r="AC61" s="82"/>
      <c r="AD61" s="98"/>
      <c r="AE61" s="85" t="s">
        <v>650</v>
      </c>
      <c r="AF61" s="85">
        <v>547</v>
      </c>
      <c r="AG61" s="85">
        <v>6098</v>
      </c>
      <c r="AH61" s="85">
        <v>13854</v>
      </c>
      <c r="AI61" s="85">
        <v>25280</v>
      </c>
      <c r="AJ61" s="85"/>
      <c r="AK61" s="85" t="s">
        <v>710</v>
      </c>
      <c r="AL61" s="85" t="s">
        <v>760</v>
      </c>
      <c r="AM61" s="90" t="s">
        <v>781</v>
      </c>
      <c r="AN61" s="85"/>
      <c r="AO61" s="87">
        <v>42359.661203703705</v>
      </c>
      <c r="AP61" s="90" t="s">
        <v>837</v>
      </c>
      <c r="AQ61" s="85" t="b">
        <v>0</v>
      </c>
      <c r="AR61" s="85" t="b">
        <v>0</v>
      </c>
      <c r="AS61" s="85" t="b">
        <v>1</v>
      </c>
      <c r="AT61" s="85" t="s">
        <v>534</v>
      </c>
      <c r="AU61" s="85">
        <v>5</v>
      </c>
      <c r="AV61" s="90" t="s">
        <v>847</v>
      </c>
      <c r="AW61" s="85" t="b">
        <v>0</v>
      </c>
      <c r="AX61" s="85" t="s">
        <v>868</v>
      </c>
      <c r="AY61" s="90" t="s">
        <v>927</v>
      </c>
      <c r="AZ61" s="85" t="s">
        <v>66</v>
      </c>
      <c r="BA61" s="85" t="str">
        <f>REPLACE(INDEX(GroupVertices[Group],MATCH(Vertices[[#This Row],[Vertex]],GroupVertices[Vertex],0)),1,1,"")</f>
        <v>2</v>
      </c>
      <c r="BB61" s="51"/>
      <c r="BC61" s="51"/>
      <c r="BD61" s="51"/>
      <c r="BE61" s="51"/>
      <c r="BF61" s="51" t="s">
        <v>320</v>
      </c>
      <c r="BG61" s="51" t="s">
        <v>320</v>
      </c>
      <c r="BH61" s="132" t="s">
        <v>1289</v>
      </c>
      <c r="BI61" s="132" t="s">
        <v>1289</v>
      </c>
      <c r="BJ61" s="132" t="s">
        <v>1316</v>
      </c>
      <c r="BK61" s="132" t="s">
        <v>1316</v>
      </c>
      <c r="BL61" s="132">
        <v>0</v>
      </c>
      <c r="BM61" s="135">
        <v>0</v>
      </c>
      <c r="BN61" s="132">
        <v>0</v>
      </c>
      <c r="BO61" s="135">
        <v>0</v>
      </c>
      <c r="BP61" s="132">
        <v>0</v>
      </c>
      <c r="BQ61" s="135">
        <v>0</v>
      </c>
      <c r="BR61" s="132">
        <v>9</v>
      </c>
      <c r="BS61" s="135">
        <v>100</v>
      </c>
      <c r="BT61" s="132">
        <v>9</v>
      </c>
      <c r="BU61" s="2"/>
      <c r="BV61" s="3"/>
      <c r="BW61" s="3"/>
      <c r="BX61" s="3"/>
      <c r="BY61" s="3"/>
    </row>
    <row r="62" spans="1:77" ht="41.45" customHeight="1">
      <c r="A62" s="14" t="s">
        <v>266</v>
      </c>
      <c r="C62" s="15"/>
      <c r="D62" s="15" t="s">
        <v>64</v>
      </c>
      <c r="E62" s="93">
        <v>167.83478851224402</v>
      </c>
      <c r="F62" s="81">
        <v>99.9993209882531</v>
      </c>
      <c r="G62" s="112" t="s">
        <v>391</v>
      </c>
      <c r="H62" s="15"/>
      <c r="I62" s="16" t="s">
        <v>266</v>
      </c>
      <c r="J62" s="66"/>
      <c r="K62" s="66"/>
      <c r="L62" s="114" t="s">
        <v>995</v>
      </c>
      <c r="M62" s="94">
        <v>1.226291981517947</v>
      </c>
      <c r="N62" s="95">
        <v>7756.69677734375</v>
      </c>
      <c r="O62" s="95">
        <v>6146.4443359375</v>
      </c>
      <c r="P62" s="77"/>
      <c r="Q62" s="96"/>
      <c r="R62" s="96"/>
      <c r="S62" s="97"/>
      <c r="T62" s="51">
        <v>1</v>
      </c>
      <c r="U62" s="51">
        <v>1</v>
      </c>
      <c r="V62" s="52">
        <v>0</v>
      </c>
      <c r="W62" s="52">
        <v>0</v>
      </c>
      <c r="X62" s="52">
        <v>0</v>
      </c>
      <c r="Y62" s="52">
        <v>0.999992</v>
      </c>
      <c r="Z62" s="52">
        <v>0</v>
      </c>
      <c r="AA62" s="52" t="s">
        <v>1367</v>
      </c>
      <c r="AB62" s="82">
        <v>62</v>
      </c>
      <c r="AC62" s="82"/>
      <c r="AD62" s="98"/>
      <c r="AE62" s="85" t="s">
        <v>651</v>
      </c>
      <c r="AF62" s="85">
        <v>1154</v>
      </c>
      <c r="AG62" s="85">
        <v>446</v>
      </c>
      <c r="AH62" s="85">
        <v>4600</v>
      </c>
      <c r="AI62" s="85">
        <v>4890</v>
      </c>
      <c r="AJ62" s="85"/>
      <c r="AK62" s="85" t="s">
        <v>711</v>
      </c>
      <c r="AL62" s="85"/>
      <c r="AM62" s="85"/>
      <c r="AN62" s="85"/>
      <c r="AO62" s="87">
        <v>40829.45449074074</v>
      </c>
      <c r="AP62" s="90" t="s">
        <v>838</v>
      </c>
      <c r="AQ62" s="85" t="b">
        <v>1</v>
      </c>
      <c r="AR62" s="85" t="b">
        <v>0</v>
      </c>
      <c r="AS62" s="85" t="b">
        <v>0</v>
      </c>
      <c r="AT62" s="85" t="s">
        <v>531</v>
      </c>
      <c r="AU62" s="85">
        <v>11</v>
      </c>
      <c r="AV62" s="90" t="s">
        <v>847</v>
      </c>
      <c r="AW62" s="85" t="b">
        <v>0</v>
      </c>
      <c r="AX62" s="85" t="s">
        <v>868</v>
      </c>
      <c r="AY62" s="90" t="s">
        <v>928</v>
      </c>
      <c r="AZ62" s="85" t="s">
        <v>66</v>
      </c>
      <c r="BA62" s="85" t="str">
        <f>REPLACE(INDEX(GroupVertices[Group],MATCH(Vertices[[#This Row],[Vertex]],GroupVertices[Vertex],0)),1,1,"")</f>
        <v>2</v>
      </c>
      <c r="BB62" s="51"/>
      <c r="BC62" s="51"/>
      <c r="BD62" s="51"/>
      <c r="BE62" s="51"/>
      <c r="BF62" s="51" t="s">
        <v>332</v>
      </c>
      <c r="BG62" s="51" t="s">
        <v>332</v>
      </c>
      <c r="BH62" s="132" t="s">
        <v>1290</v>
      </c>
      <c r="BI62" s="132" t="s">
        <v>1290</v>
      </c>
      <c r="BJ62" s="132" t="s">
        <v>1317</v>
      </c>
      <c r="BK62" s="132" t="s">
        <v>1317</v>
      </c>
      <c r="BL62" s="132">
        <v>0</v>
      </c>
      <c r="BM62" s="135">
        <v>0</v>
      </c>
      <c r="BN62" s="132">
        <v>0</v>
      </c>
      <c r="BO62" s="135">
        <v>0</v>
      </c>
      <c r="BP62" s="132">
        <v>0</v>
      </c>
      <c r="BQ62" s="135">
        <v>0</v>
      </c>
      <c r="BR62" s="132">
        <v>13</v>
      </c>
      <c r="BS62" s="135">
        <v>100</v>
      </c>
      <c r="BT62" s="132">
        <v>13</v>
      </c>
      <c r="BU62" s="2"/>
      <c r="BV62" s="3"/>
      <c r="BW62" s="3"/>
      <c r="BX62" s="3"/>
      <c r="BY62" s="3"/>
    </row>
    <row r="63" spans="1:77" ht="41.45" customHeight="1">
      <c r="A63" s="14" t="s">
        <v>267</v>
      </c>
      <c r="C63" s="15"/>
      <c r="D63" s="15" t="s">
        <v>64</v>
      </c>
      <c r="E63" s="93">
        <v>167.68924956976176</v>
      </c>
      <c r="F63" s="81">
        <v>99.99933792505404</v>
      </c>
      <c r="G63" s="112" t="s">
        <v>864</v>
      </c>
      <c r="H63" s="15"/>
      <c r="I63" s="16" t="s">
        <v>267</v>
      </c>
      <c r="J63" s="66"/>
      <c r="K63" s="66"/>
      <c r="L63" s="114" t="s">
        <v>996</v>
      </c>
      <c r="M63" s="94">
        <v>1.2206475103236216</v>
      </c>
      <c r="N63" s="95">
        <v>9518.216796875</v>
      </c>
      <c r="O63" s="95">
        <v>2858.53759765625</v>
      </c>
      <c r="P63" s="77"/>
      <c r="Q63" s="96"/>
      <c r="R63" s="96"/>
      <c r="S63" s="97"/>
      <c r="T63" s="51">
        <v>0</v>
      </c>
      <c r="U63" s="51">
        <v>1</v>
      </c>
      <c r="V63" s="52">
        <v>0</v>
      </c>
      <c r="W63" s="52">
        <v>1</v>
      </c>
      <c r="X63" s="52">
        <v>0</v>
      </c>
      <c r="Y63" s="52">
        <v>0.999992</v>
      </c>
      <c r="Z63" s="52">
        <v>0</v>
      </c>
      <c r="AA63" s="52">
        <v>0</v>
      </c>
      <c r="AB63" s="82">
        <v>63</v>
      </c>
      <c r="AC63" s="82"/>
      <c r="AD63" s="98"/>
      <c r="AE63" s="85" t="s">
        <v>652</v>
      </c>
      <c r="AF63" s="85">
        <v>624</v>
      </c>
      <c r="AG63" s="85">
        <v>435</v>
      </c>
      <c r="AH63" s="85">
        <v>2249</v>
      </c>
      <c r="AI63" s="85">
        <v>13789</v>
      </c>
      <c r="AJ63" s="85"/>
      <c r="AK63" s="85" t="s">
        <v>712</v>
      </c>
      <c r="AL63" s="85"/>
      <c r="AM63" s="85"/>
      <c r="AN63" s="85"/>
      <c r="AO63" s="87">
        <v>41742.10435185185</v>
      </c>
      <c r="AP63" s="90" t="s">
        <v>839</v>
      </c>
      <c r="AQ63" s="85" t="b">
        <v>0</v>
      </c>
      <c r="AR63" s="85" t="b">
        <v>0</v>
      </c>
      <c r="AS63" s="85" t="b">
        <v>1</v>
      </c>
      <c r="AT63" s="85" t="s">
        <v>531</v>
      </c>
      <c r="AU63" s="85">
        <v>0</v>
      </c>
      <c r="AV63" s="90" t="s">
        <v>847</v>
      </c>
      <c r="AW63" s="85" t="b">
        <v>0</v>
      </c>
      <c r="AX63" s="85" t="s">
        <v>868</v>
      </c>
      <c r="AY63" s="90" t="s">
        <v>929</v>
      </c>
      <c r="AZ63" s="85" t="s">
        <v>66</v>
      </c>
      <c r="BA63" s="85" t="str">
        <f>REPLACE(INDEX(GroupVertices[Group],MATCH(Vertices[[#This Row],[Vertex]],GroupVertices[Vertex],0)),1,1,"")</f>
        <v>6</v>
      </c>
      <c r="BB63" s="51"/>
      <c r="BC63" s="51"/>
      <c r="BD63" s="51"/>
      <c r="BE63" s="51"/>
      <c r="BF63" s="51" t="s">
        <v>320</v>
      </c>
      <c r="BG63" s="51" t="s">
        <v>320</v>
      </c>
      <c r="BH63" s="132" t="s">
        <v>1291</v>
      </c>
      <c r="BI63" s="132" t="s">
        <v>1291</v>
      </c>
      <c r="BJ63" s="132" t="s">
        <v>1318</v>
      </c>
      <c r="BK63" s="132" t="s">
        <v>1318</v>
      </c>
      <c r="BL63" s="132">
        <v>3</v>
      </c>
      <c r="BM63" s="135">
        <v>16.666666666666668</v>
      </c>
      <c r="BN63" s="132">
        <v>0</v>
      </c>
      <c r="BO63" s="135">
        <v>0</v>
      </c>
      <c r="BP63" s="132">
        <v>0</v>
      </c>
      <c r="BQ63" s="135">
        <v>0</v>
      </c>
      <c r="BR63" s="132">
        <v>15</v>
      </c>
      <c r="BS63" s="135">
        <v>83.33333333333333</v>
      </c>
      <c r="BT63" s="132">
        <v>18</v>
      </c>
      <c r="BU63" s="2"/>
      <c r="BV63" s="3"/>
      <c r="BW63" s="3"/>
      <c r="BX63" s="3"/>
      <c r="BY63" s="3"/>
    </row>
    <row r="64" spans="1:77" ht="41.45" customHeight="1">
      <c r="A64" s="14" t="s">
        <v>276</v>
      </c>
      <c r="C64" s="15"/>
      <c r="D64" s="15" t="s">
        <v>64</v>
      </c>
      <c r="E64" s="93">
        <v>261.24432795996023</v>
      </c>
      <c r="F64" s="81">
        <v>99.98845064146595</v>
      </c>
      <c r="G64" s="112" t="s">
        <v>865</v>
      </c>
      <c r="H64" s="15"/>
      <c r="I64" s="16" t="s">
        <v>276</v>
      </c>
      <c r="J64" s="66"/>
      <c r="K64" s="66"/>
      <c r="L64" s="114" t="s">
        <v>997</v>
      </c>
      <c r="M64" s="94">
        <v>4.849016220784852</v>
      </c>
      <c r="N64" s="95">
        <v>9518.216796875</v>
      </c>
      <c r="O64" s="95">
        <v>1188.116455078125</v>
      </c>
      <c r="P64" s="77"/>
      <c r="Q64" s="96"/>
      <c r="R64" s="96"/>
      <c r="S64" s="97"/>
      <c r="T64" s="51">
        <v>1</v>
      </c>
      <c r="U64" s="51">
        <v>0</v>
      </c>
      <c r="V64" s="52">
        <v>0</v>
      </c>
      <c r="W64" s="52">
        <v>1</v>
      </c>
      <c r="X64" s="52">
        <v>0</v>
      </c>
      <c r="Y64" s="52">
        <v>0.999992</v>
      </c>
      <c r="Z64" s="52">
        <v>0</v>
      </c>
      <c r="AA64" s="52">
        <v>0</v>
      </c>
      <c r="AB64" s="82">
        <v>64</v>
      </c>
      <c r="AC64" s="82"/>
      <c r="AD64" s="98"/>
      <c r="AE64" s="85" t="s">
        <v>653</v>
      </c>
      <c r="AF64" s="85">
        <v>2516</v>
      </c>
      <c r="AG64" s="85">
        <v>7506</v>
      </c>
      <c r="AH64" s="85">
        <v>6834</v>
      </c>
      <c r="AI64" s="85">
        <v>5305</v>
      </c>
      <c r="AJ64" s="85"/>
      <c r="AK64" s="85" t="s">
        <v>713</v>
      </c>
      <c r="AL64" s="85" t="s">
        <v>761</v>
      </c>
      <c r="AM64" s="90" t="s">
        <v>782</v>
      </c>
      <c r="AN64" s="85"/>
      <c r="AO64" s="87">
        <v>40605.53155092592</v>
      </c>
      <c r="AP64" s="90" t="s">
        <v>840</v>
      </c>
      <c r="AQ64" s="85" t="b">
        <v>0</v>
      </c>
      <c r="AR64" s="85" t="b">
        <v>0</v>
      </c>
      <c r="AS64" s="85" t="b">
        <v>0</v>
      </c>
      <c r="AT64" s="85" t="s">
        <v>531</v>
      </c>
      <c r="AU64" s="85">
        <v>67</v>
      </c>
      <c r="AV64" s="90" t="s">
        <v>847</v>
      </c>
      <c r="AW64" s="85" t="b">
        <v>1</v>
      </c>
      <c r="AX64" s="85" t="s">
        <v>868</v>
      </c>
      <c r="AY64" s="90" t="s">
        <v>930</v>
      </c>
      <c r="AZ64" s="85" t="s">
        <v>65</v>
      </c>
      <c r="BA64" s="85" t="str">
        <f>REPLACE(INDEX(GroupVertices[Group],MATCH(Vertices[[#This Row],[Vertex]],GroupVertices[Vertex],0)),1,1,"")</f>
        <v>6</v>
      </c>
      <c r="BB64" s="51"/>
      <c r="BC64" s="51"/>
      <c r="BD64" s="51"/>
      <c r="BE64" s="51"/>
      <c r="BF64" s="51"/>
      <c r="BG64" s="51"/>
      <c r="BH64" s="51"/>
      <c r="BI64" s="51"/>
      <c r="BJ64" s="51"/>
      <c r="BK64" s="51"/>
      <c r="BL64" s="51"/>
      <c r="BM64" s="52"/>
      <c r="BN64" s="51"/>
      <c r="BO64" s="52"/>
      <c r="BP64" s="51"/>
      <c r="BQ64" s="52"/>
      <c r="BR64" s="51"/>
      <c r="BS64" s="52"/>
      <c r="BT64" s="51"/>
      <c r="BU64" s="2"/>
      <c r="BV64" s="3"/>
      <c r="BW64" s="3"/>
      <c r="BX64" s="3"/>
      <c r="BY64" s="3"/>
    </row>
    <row r="65" spans="1:77" ht="41.45" customHeight="1">
      <c r="A65" s="14" t="s">
        <v>268</v>
      </c>
      <c r="C65" s="15"/>
      <c r="D65" s="15" t="s">
        <v>64</v>
      </c>
      <c r="E65" s="93">
        <v>174.7280420607228</v>
      </c>
      <c r="F65" s="81">
        <v>99.99851879977206</v>
      </c>
      <c r="G65" s="112" t="s">
        <v>392</v>
      </c>
      <c r="H65" s="15"/>
      <c r="I65" s="16" t="s">
        <v>268</v>
      </c>
      <c r="J65" s="66"/>
      <c r="K65" s="66"/>
      <c r="L65" s="114" t="s">
        <v>998</v>
      </c>
      <c r="M65" s="94">
        <v>1.4936346626309862</v>
      </c>
      <c r="N65" s="95">
        <v>5412.87646484375</v>
      </c>
      <c r="O65" s="95">
        <v>4746.583984375</v>
      </c>
      <c r="P65" s="77"/>
      <c r="Q65" s="96"/>
      <c r="R65" s="96"/>
      <c r="S65" s="97"/>
      <c r="T65" s="51">
        <v>1</v>
      </c>
      <c r="U65" s="51">
        <v>1</v>
      </c>
      <c r="V65" s="52">
        <v>0</v>
      </c>
      <c r="W65" s="52">
        <v>0</v>
      </c>
      <c r="X65" s="52">
        <v>0</v>
      </c>
      <c r="Y65" s="52">
        <v>0.999992</v>
      </c>
      <c r="Z65" s="52">
        <v>0</v>
      </c>
      <c r="AA65" s="52" t="s">
        <v>1367</v>
      </c>
      <c r="AB65" s="82">
        <v>65</v>
      </c>
      <c r="AC65" s="82"/>
      <c r="AD65" s="98"/>
      <c r="AE65" s="85" t="s">
        <v>654</v>
      </c>
      <c r="AF65" s="85">
        <v>698</v>
      </c>
      <c r="AG65" s="85">
        <v>967</v>
      </c>
      <c r="AH65" s="85">
        <v>14859</v>
      </c>
      <c r="AI65" s="85">
        <v>1179</v>
      </c>
      <c r="AJ65" s="85"/>
      <c r="AK65" s="85" t="s">
        <v>714</v>
      </c>
      <c r="AL65" s="85" t="s">
        <v>762</v>
      </c>
      <c r="AM65" s="90" t="s">
        <v>783</v>
      </c>
      <c r="AN65" s="85"/>
      <c r="AO65" s="87">
        <v>39902.95721064815</v>
      </c>
      <c r="AP65" s="90" t="s">
        <v>841</v>
      </c>
      <c r="AQ65" s="85" t="b">
        <v>0</v>
      </c>
      <c r="AR65" s="85" t="b">
        <v>0</v>
      </c>
      <c r="AS65" s="85" t="b">
        <v>1</v>
      </c>
      <c r="AT65" s="85" t="s">
        <v>531</v>
      </c>
      <c r="AU65" s="85">
        <v>36</v>
      </c>
      <c r="AV65" s="90" t="s">
        <v>847</v>
      </c>
      <c r="AW65" s="85" t="b">
        <v>0</v>
      </c>
      <c r="AX65" s="85" t="s">
        <v>868</v>
      </c>
      <c r="AY65" s="90" t="s">
        <v>931</v>
      </c>
      <c r="AZ65" s="85" t="s">
        <v>66</v>
      </c>
      <c r="BA65" s="85" t="str">
        <f>REPLACE(INDEX(GroupVertices[Group],MATCH(Vertices[[#This Row],[Vertex]],GroupVertices[Vertex],0)),1,1,"")</f>
        <v>2</v>
      </c>
      <c r="BB65" s="51" t="s">
        <v>312</v>
      </c>
      <c r="BC65" s="51" t="s">
        <v>312</v>
      </c>
      <c r="BD65" s="51" t="s">
        <v>314</v>
      </c>
      <c r="BE65" s="51" t="s">
        <v>314</v>
      </c>
      <c r="BF65" s="51" t="s">
        <v>333</v>
      </c>
      <c r="BG65" s="51" t="s">
        <v>333</v>
      </c>
      <c r="BH65" s="132" t="s">
        <v>1292</v>
      </c>
      <c r="BI65" s="132" t="s">
        <v>1292</v>
      </c>
      <c r="BJ65" s="132" t="s">
        <v>1319</v>
      </c>
      <c r="BK65" s="132" t="s">
        <v>1319</v>
      </c>
      <c r="BL65" s="132">
        <v>0</v>
      </c>
      <c r="BM65" s="135">
        <v>0</v>
      </c>
      <c r="BN65" s="132">
        <v>0</v>
      </c>
      <c r="BO65" s="135">
        <v>0</v>
      </c>
      <c r="BP65" s="132">
        <v>0</v>
      </c>
      <c r="BQ65" s="135">
        <v>0</v>
      </c>
      <c r="BR65" s="132">
        <v>27</v>
      </c>
      <c r="BS65" s="135">
        <v>100</v>
      </c>
      <c r="BT65" s="132">
        <v>27</v>
      </c>
      <c r="BU65" s="2"/>
      <c r="BV65" s="3"/>
      <c r="BW65" s="3"/>
      <c r="BX65" s="3"/>
      <c r="BY65" s="3"/>
    </row>
    <row r="66" spans="1:77" ht="41.45" customHeight="1">
      <c r="A66" s="14" t="s">
        <v>269</v>
      </c>
      <c r="C66" s="15"/>
      <c r="D66" s="15" t="s">
        <v>64</v>
      </c>
      <c r="E66" s="93">
        <v>166.45878396513885</v>
      </c>
      <c r="F66" s="81">
        <v>99.99948111800747</v>
      </c>
      <c r="G66" s="112" t="s">
        <v>393</v>
      </c>
      <c r="H66" s="15"/>
      <c r="I66" s="16" t="s">
        <v>269</v>
      </c>
      <c r="J66" s="66"/>
      <c r="K66" s="66"/>
      <c r="L66" s="114" t="s">
        <v>999</v>
      </c>
      <c r="M66" s="94">
        <v>1.1729260720443269</v>
      </c>
      <c r="N66" s="95">
        <v>6975.4228515625</v>
      </c>
      <c r="O66" s="95">
        <v>6146.4443359375</v>
      </c>
      <c r="P66" s="77"/>
      <c r="Q66" s="96"/>
      <c r="R66" s="96"/>
      <c r="S66" s="97"/>
      <c r="T66" s="51">
        <v>1</v>
      </c>
      <c r="U66" s="51">
        <v>1</v>
      </c>
      <c r="V66" s="52">
        <v>0</v>
      </c>
      <c r="W66" s="52">
        <v>0</v>
      </c>
      <c r="X66" s="52">
        <v>0</v>
      </c>
      <c r="Y66" s="52">
        <v>0.999992</v>
      </c>
      <c r="Z66" s="52">
        <v>0</v>
      </c>
      <c r="AA66" s="52" t="s">
        <v>1367</v>
      </c>
      <c r="AB66" s="82">
        <v>66</v>
      </c>
      <c r="AC66" s="82"/>
      <c r="AD66" s="98"/>
      <c r="AE66" s="85" t="s">
        <v>655</v>
      </c>
      <c r="AF66" s="85">
        <v>243</v>
      </c>
      <c r="AG66" s="85">
        <v>342</v>
      </c>
      <c r="AH66" s="85">
        <v>8455</v>
      </c>
      <c r="AI66" s="85">
        <v>3372</v>
      </c>
      <c r="AJ66" s="85"/>
      <c r="AK66" s="85"/>
      <c r="AL66" s="85" t="s">
        <v>763</v>
      </c>
      <c r="AM66" s="85"/>
      <c r="AN66" s="85"/>
      <c r="AO66" s="87">
        <v>41057.91925925926</v>
      </c>
      <c r="AP66" s="90" t="s">
        <v>842</v>
      </c>
      <c r="AQ66" s="85" t="b">
        <v>1</v>
      </c>
      <c r="AR66" s="85" t="b">
        <v>0</v>
      </c>
      <c r="AS66" s="85" t="b">
        <v>1</v>
      </c>
      <c r="AT66" s="85" t="s">
        <v>531</v>
      </c>
      <c r="AU66" s="85">
        <v>0</v>
      </c>
      <c r="AV66" s="90" t="s">
        <v>847</v>
      </c>
      <c r="AW66" s="85" t="b">
        <v>0</v>
      </c>
      <c r="AX66" s="85" t="s">
        <v>868</v>
      </c>
      <c r="AY66" s="90" t="s">
        <v>932</v>
      </c>
      <c r="AZ66" s="85" t="s">
        <v>66</v>
      </c>
      <c r="BA66" s="85" t="str">
        <f>REPLACE(INDEX(GroupVertices[Group],MATCH(Vertices[[#This Row],[Vertex]],GroupVertices[Vertex],0)),1,1,"")</f>
        <v>2</v>
      </c>
      <c r="BB66" s="51"/>
      <c r="BC66" s="51"/>
      <c r="BD66" s="51"/>
      <c r="BE66" s="51"/>
      <c r="BF66" s="51" t="s">
        <v>320</v>
      </c>
      <c r="BG66" s="51" t="s">
        <v>320</v>
      </c>
      <c r="BH66" s="132" t="s">
        <v>1293</v>
      </c>
      <c r="BI66" s="132" t="s">
        <v>1293</v>
      </c>
      <c r="BJ66" s="132" t="s">
        <v>1320</v>
      </c>
      <c r="BK66" s="132" t="s">
        <v>1320</v>
      </c>
      <c r="BL66" s="132">
        <v>4</v>
      </c>
      <c r="BM66" s="135">
        <v>12.121212121212121</v>
      </c>
      <c r="BN66" s="132">
        <v>0</v>
      </c>
      <c r="BO66" s="135">
        <v>0</v>
      </c>
      <c r="BP66" s="132">
        <v>0</v>
      </c>
      <c r="BQ66" s="135">
        <v>0</v>
      </c>
      <c r="BR66" s="132">
        <v>29</v>
      </c>
      <c r="BS66" s="135">
        <v>87.87878787878788</v>
      </c>
      <c r="BT66" s="132">
        <v>33</v>
      </c>
      <c r="BU66" s="2"/>
      <c r="BV66" s="3"/>
      <c r="BW66" s="3"/>
      <c r="BX66" s="3"/>
      <c r="BY66" s="3"/>
    </row>
    <row r="67" spans="1:77" ht="41.45" customHeight="1">
      <c r="A67" s="14" t="s">
        <v>270</v>
      </c>
      <c r="C67" s="15"/>
      <c r="D67" s="15" t="s">
        <v>64</v>
      </c>
      <c r="E67" s="93">
        <v>164.36831551857523</v>
      </c>
      <c r="F67" s="81">
        <v>99.99972439205737</v>
      </c>
      <c r="G67" s="112" t="s">
        <v>394</v>
      </c>
      <c r="H67" s="15"/>
      <c r="I67" s="16" t="s">
        <v>270</v>
      </c>
      <c r="J67" s="66"/>
      <c r="K67" s="66"/>
      <c r="L67" s="114" t="s">
        <v>1000</v>
      </c>
      <c r="M67" s="94">
        <v>1.0918509403440193</v>
      </c>
      <c r="N67" s="95">
        <v>7033.0849609375</v>
      </c>
      <c r="O67" s="95">
        <v>2023.3270263671875</v>
      </c>
      <c r="P67" s="77"/>
      <c r="Q67" s="96"/>
      <c r="R67" s="96"/>
      <c r="S67" s="97"/>
      <c r="T67" s="51">
        <v>0</v>
      </c>
      <c r="U67" s="51">
        <v>2</v>
      </c>
      <c r="V67" s="52">
        <v>2</v>
      </c>
      <c r="W67" s="52">
        <v>0.5</v>
      </c>
      <c r="X67" s="52">
        <v>0</v>
      </c>
      <c r="Y67" s="52">
        <v>1.459447</v>
      </c>
      <c r="Z67" s="52">
        <v>0</v>
      </c>
      <c r="AA67" s="52">
        <v>0</v>
      </c>
      <c r="AB67" s="82">
        <v>67</v>
      </c>
      <c r="AC67" s="82"/>
      <c r="AD67" s="98"/>
      <c r="AE67" s="85" t="s">
        <v>656</v>
      </c>
      <c r="AF67" s="85">
        <v>428</v>
      </c>
      <c r="AG67" s="85">
        <v>184</v>
      </c>
      <c r="AH67" s="85">
        <v>148</v>
      </c>
      <c r="AI67" s="85">
        <v>646</v>
      </c>
      <c r="AJ67" s="85"/>
      <c r="AK67" s="85" t="s">
        <v>715</v>
      </c>
      <c r="AL67" s="85" t="s">
        <v>764</v>
      </c>
      <c r="AM67" s="90" t="s">
        <v>784</v>
      </c>
      <c r="AN67" s="85"/>
      <c r="AO67" s="87">
        <v>42586.10738425926</v>
      </c>
      <c r="AP67" s="85"/>
      <c r="AQ67" s="85" t="b">
        <v>0</v>
      </c>
      <c r="AR67" s="85" t="b">
        <v>0</v>
      </c>
      <c r="AS67" s="85" t="b">
        <v>1</v>
      </c>
      <c r="AT67" s="85" t="s">
        <v>531</v>
      </c>
      <c r="AU67" s="85">
        <v>0</v>
      </c>
      <c r="AV67" s="90" t="s">
        <v>847</v>
      </c>
      <c r="AW67" s="85" t="b">
        <v>0</v>
      </c>
      <c r="AX67" s="85" t="s">
        <v>868</v>
      </c>
      <c r="AY67" s="90" t="s">
        <v>933</v>
      </c>
      <c r="AZ67" s="85" t="s">
        <v>66</v>
      </c>
      <c r="BA67" s="85" t="str">
        <f>REPLACE(INDEX(GroupVertices[Group],MATCH(Vertices[[#This Row],[Vertex]],GroupVertices[Vertex],0)),1,1,"")</f>
        <v>5</v>
      </c>
      <c r="BB67" s="51"/>
      <c r="BC67" s="51"/>
      <c r="BD67" s="51"/>
      <c r="BE67" s="51"/>
      <c r="BF67" s="51" t="s">
        <v>320</v>
      </c>
      <c r="BG67" s="51" t="s">
        <v>320</v>
      </c>
      <c r="BH67" s="132" t="s">
        <v>1294</v>
      </c>
      <c r="BI67" s="132" t="s">
        <v>1294</v>
      </c>
      <c r="BJ67" s="132" t="s">
        <v>1321</v>
      </c>
      <c r="BK67" s="132" t="s">
        <v>1321</v>
      </c>
      <c r="BL67" s="132">
        <v>0</v>
      </c>
      <c r="BM67" s="135">
        <v>0</v>
      </c>
      <c r="BN67" s="132">
        <v>0</v>
      </c>
      <c r="BO67" s="135">
        <v>0</v>
      </c>
      <c r="BP67" s="132">
        <v>0</v>
      </c>
      <c r="BQ67" s="135">
        <v>0</v>
      </c>
      <c r="BR67" s="132">
        <v>14</v>
      </c>
      <c r="BS67" s="135">
        <v>100</v>
      </c>
      <c r="BT67" s="132">
        <v>14</v>
      </c>
      <c r="BU67" s="2"/>
      <c r="BV67" s="3"/>
      <c r="BW67" s="3"/>
      <c r="BX67" s="3"/>
      <c r="BY67" s="3"/>
    </row>
    <row r="68" spans="1:77" ht="41.45" customHeight="1">
      <c r="A68" s="14" t="s">
        <v>277</v>
      </c>
      <c r="C68" s="15"/>
      <c r="D68" s="15" t="s">
        <v>64</v>
      </c>
      <c r="E68" s="93">
        <v>368.95637620979835</v>
      </c>
      <c r="F68" s="81">
        <v>99.97591586905882</v>
      </c>
      <c r="G68" s="112" t="s">
        <v>866</v>
      </c>
      <c r="H68" s="15"/>
      <c r="I68" s="16" t="s">
        <v>277</v>
      </c>
      <c r="J68" s="66"/>
      <c r="K68" s="66"/>
      <c r="L68" s="114" t="s">
        <v>1001</v>
      </c>
      <c r="M68" s="94">
        <v>9.026438038330443</v>
      </c>
      <c r="N68" s="95">
        <v>7033.0849609375</v>
      </c>
      <c r="O68" s="95">
        <v>909.7127075195312</v>
      </c>
      <c r="P68" s="77"/>
      <c r="Q68" s="96"/>
      <c r="R68" s="96"/>
      <c r="S68" s="97"/>
      <c r="T68" s="51">
        <v>1</v>
      </c>
      <c r="U68" s="51">
        <v>0</v>
      </c>
      <c r="V68" s="52">
        <v>0</v>
      </c>
      <c r="W68" s="52">
        <v>0.333333</v>
      </c>
      <c r="X68" s="52">
        <v>0</v>
      </c>
      <c r="Y68" s="52">
        <v>0.770264</v>
      </c>
      <c r="Z68" s="52">
        <v>0</v>
      </c>
      <c r="AA68" s="52">
        <v>0</v>
      </c>
      <c r="AB68" s="82">
        <v>68</v>
      </c>
      <c r="AC68" s="82"/>
      <c r="AD68" s="98"/>
      <c r="AE68" s="85" t="s">
        <v>657</v>
      </c>
      <c r="AF68" s="85">
        <v>343</v>
      </c>
      <c r="AG68" s="85">
        <v>15647</v>
      </c>
      <c r="AH68" s="85">
        <v>1966</v>
      </c>
      <c r="AI68" s="85">
        <v>7214</v>
      </c>
      <c r="AJ68" s="85"/>
      <c r="AK68" s="85" t="s">
        <v>716</v>
      </c>
      <c r="AL68" s="85"/>
      <c r="AM68" s="90" t="s">
        <v>785</v>
      </c>
      <c r="AN68" s="85"/>
      <c r="AO68" s="87">
        <v>43212.901724537034</v>
      </c>
      <c r="AP68" s="90" t="s">
        <v>843</v>
      </c>
      <c r="AQ68" s="85" t="b">
        <v>1</v>
      </c>
      <c r="AR68" s="85" t="b">
        <v>0</v>
      </c>
      <c r="AS68" s="85" t="b">
        <v>0</v>
      </c>
      <c r="AT68" s="85" t="s">
        <v>531</v>
      </c>
      <c r="AU68" s="85">
        <v>35</v>
      </c>
      <c r="AV68" s="85"/>
      <c r="AW68" s="85" t="b">
        <v>0</v>
      </c>
      <c r="AX68" s="85" t="s">
        <v>868</v>
      </c>
      <c r="AY68" s="90" t="s">
        <v>934</v>
      </c>
      <c r="AZ68" s="85" t="s">
        <v>65</v>
      </c>
      <c r="BA68" s="85" t="str">
        <f>REPLACE(INDEX(GroupVertices[Group],MATCH(Vertices[[#This Row],[Vertex]],GroupVertices[Vertex],0)),1,1,"")</f>
        <v>5</v>
      </c>
      <c r="BB68" s="51"/>
      <c r="BC68" s="51"/>
      <c r="BD68" s="51"/>
      <c r="BE68" s="51"/>
      <c r="BF68" s="51"/>
      <c r="BG68" s="51"/>
      <c r="BH68" s="51"/>
      <c r="BI68" s="51"/>
      <c r="BJ68" s="51"/>
      <c r="BK68" s="51"/>
      <c r="BL68" s="51"/>
      <c r="BM68" s="52"/>
      <c r="BN68" s="51"/>
      <c r="BO68" s="52"/>
      <c r="BP68" s="51"/>
      <c r="BQ68" s="52"/>
      <c r="BR68" s="51"/>
      <c r="BS68" s="52"/>
      <c r="BT68" s="51"/>
      <c r="BU68" s="2"/>
      <c r="BV68" s="3"/>
      <c r="BW68" s="3"/>
      <c r="BX68" s="3"/>
      <c r="BY68" s="3"/>
    </row>
    <row r="69" spans="1:77" ht="41.45" customHeight="1">
      <c r="A69" s="99" t="s">
        <v>278</v>
      </c>
      <c r="C69" s="100"/>
      <c r="D69" s="100" t="s">
        <v>64</v>
      </c>
      <c r="E69" s="101">
        <v>162.17200056838814</v>
      </c>
      <c r="F69" s="102">
        <v>99.9999799837807</v>
      </c>
      <c r="G69" s="113" t="s">
        <v>867</v>
      </c>
      <c r="H69" s="100"/>
      <c r="I69" s="103" t="s">
        <v>278</v>
      </c>
      <c r="J69" s="104"/>
      <c r="K69" s="104"/>
      <c r="L69" s="115" t="s">
        <v>1002</v>
      </c>
      <c r="M69" s="105">
        <v>1.0066707386842024</v>
      </c>
      <c r="N69" s="106">
        <v>7033.0849609375</v>
      </c>
      <c r="O69" s="106">
        <v>3136.94140625</v>
      </c>
      <c r="P69" s="107"/>
      <c r="Q69" s="108"/>
      <c r="R69" s="108"/>
      <c r="S69" s="109"/>
      <c r="T69" s="51">
        <v>1</v>
      </c>
      <c r="U69" s="51">
        <v>0</v>
      </c>
      <c r="V69" s="52">
        <v>0</v>
      </c>
      <c r="W69" s="52">
        <v>0.333333</v>
      </c>
      <c r="X69" s="52">
        <v>0</v>
      </c>
      <c r="Y69" s="52">
        <v>0.770264</v>
      </c>
      <c r="Z69" s="52">
        <v>0</v>
      </c>
      <c r="AA69" s="52">
        <v>0</v>
      </c>
      <c r="AB69" s="110">
        <v>69</v>
      </c>
      <c r="AC69" s="110"/>
      <c r="AD69" s="111"/>
      <c r="AE69" s="85" t="s">
        <v>658</v>
      </c>
      <c r="AF69" s="85">
        <v>77</v>
      </c>
      <c r="AG69" s="85">
        <v>18</v>
      </c>
      <c r="AH69" s="85">
        <v>77</v>
      </c>
      <c r="AI69" s="85">
        <v>60</v>
      </c>
      <c r="AJ69" s="85"/>
      <c r="AK69" s="85" t="s">
        <v>717</v>
      </c>
      <c r="AL69" s="85" t="s">
        <v>765</v>
      </c>
      <c r="AM69" s="85"/>
      <c r="AN69" s="85"/>
      <c r="AO69" s="87">
        <v>40236.15951388889</v>
      </c>
      <c r="AP69" s="85"/>
      <c r="AQ69" s="85" t="b">
        <v>1</v>
      </c>
      <c r="AR69" s="85" t="b">
        <v>0</v>
      </c>
      <c r="AS69" s="85" t="b">
        <v>0</v>
      </c>
      <c r="AT69" s="85" t="s">
        <v>531</v>
      </c>
      <c r="AU69" s="85">
        <v>0</v>
      </c>
      <c r="AV69" s="90" t="s">
        <v>847</v>
      </c>
      <c r="AW69" s="85" t="b">
        <v>0</v>
      </c>
      <c r="AX69" s="85" t="s">
        <v>868</v>
      </c>
      <c r="AY69" s="90" t="s">
        <v>935</v>
      </c>
      <c r="AZ69" s="85" t="s">
        <v>65</v>
      </c>
      <c r="BA69" s="85" t="str">
        <f>REPLACE(INDEX(GroupVertices[Group],MATCH(Vertices[[#This Row],[Vertex]],GroupVertices[Vertex],0)),1,1,"")</f>
        <v>5</v>
      </c>
      <c r="BB69" s="51"/>
      <c r="BC69" s="51"/>
      <c r="BD69" s="51"/>
      <c r="BE69" s="51"/>
      <c r="BF69" s="51"/>
      <c r="BG69" s="51"/>
      <c r="BH69" s="51"/>
      <c r="BI69" s="51"/>
      <c r="BJ69" s="51"/>
      <c r="BK69" s="51"/>
      <c r="BL69" s="51"/>
      <c r="BM69" s="52"/>
      <c r="BN69" s="51"/>
      <c r="BO69" s="52"/>
      <c r="BP69" s="51"/>
      <c r="BQ69" s="52"/>
      <c r="BR69" s="51"/>
      <c r="BS69" s="52"/>
      <c r="BT69" s="51"/>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9"/>
    <dataValidation allowBlank="1" showInputMessage="1" promptTitle="Vertex Tooltip" prompt="Enter optional text that will pop up when the mouse is hovered over the vertex." errorTitle="Invalid Vertex Image Key" sqref="L3:L6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9"/>
    <dataValidation allowBlank="1" showInputMessage="1" promptTitle="Vertex Label Fill Color" prompt="To select an optional fill color for the Label shape, right-click and select Select Color on the right-click menu." sqref="J3:J69"/>
    <dataValidation allowBlank="1" showInputMessage="1" promptTitle="Vertex Image File" prompt="Enter the path to an image file.  Hover over the column header for examples." errorTitle="Invalid Vertex Image Key" sqref="G3:G69"/>
    <dataValidation allowBlank="1" showInputMessage="1" promptTitle="Vertex Color" prompt="To select an optional vertex color, right-click and select Select Color on the right-click menu." sqref="C3:C69"/>
    <dataValidation allowBlank="1" showInputMessage="1" promptTitle="Vertex Opacity" prompt="Enter an optional vertex opacity between 0 (transparent) and 100 (opaque)." errorTitle="Invalid Vertex Opacity" error="The optional vertex opacity must be a whole number between 0 and 10." sqref="F3:F69"/>
    <dataValidation type="list" allowBlank="1" showInputMessage="1" showErrorMessage="1" promptTitle="Vertex Shape" prompt="Select an optional vertex shape." errorTitle="Invalid Vertex Shape" error="You have entered an invalid vertex shape.  Try selecting from the drop-down list instead." sqref="D3:D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9">
      <formula1>ValidVertexLabelPositions</formula1>
    </dataValidation>
    <dataValidation allowBlank="1" showInputMessage="1" showErrorMessage="1" promptTitle="Vertex Name" prompt="Enter the name of the vertex." sqref="A3:A69"/>
  </dataValidations>
  <hyperlinks>
    <hyperlink ref="AM3" r:id="rId1" display="https://t.co/hdCaYd0UFl"/>
    <hyperlink ref="AM6" r:id="rId2" display="https://t.co/PY4h3ZTuqN"/>
    <hyperlink ref="AM9" r:id="rId3" display="https://t.co/BP579N8Xkk"/>
    <hyperlink ref="AM10" r:id="rId4" display="https://t.co/OyDjD1c8Ii"/>
    <hyperlink ref="AM17" r:id="rId5" display="https://t.co/00jCTZYGHd"/>
    <hyperlink ref="AM18" r:id="rId6" display="https://t.co/A3pdtfue78"/>
    <hyperlink ref="AM22" r:id="rId7" display="https://t.co/WLaL7Wjjiq"/>
    <hyperlink ref="AM29" r:id="rId8" display="https://t.co/in8vW08a8w"/>
    <hyperlink ref="AM31" r:id="rId9" display="https://t.co/gGuD81CQcX"/>
    <hyperlink ref="AM42" r:id="rId10" display="https://t.co/REdB88OXLI"/>
    <hyperlink ref="AM43" r:id="rId11" display="https://t.co/8wqXlcISt6"/>
    <hyperlink ref="AM54" r:id="rId12" display="https://t.co/dWrTohHnoJ"/>
    <hyperlink ref="AM55" r:id="rId13" display="https://t.co/IGzfP1wjaF"/>
    <hyperlink ref="AM58" r:id="rId14" display="https://t.co/3YzZqItDwV"/>
    <hyperlink ref="AM59" r:id="rId15" display="https://t.co/Fqs0dPNeeR"/>
    <hyperlink ref="AM61" r:id="rId16" display="https://t.co/3DqeFecZJX"/>
    <hyperlink ref="AM64" r:id="rId17" display="https://t.co/v5hNnecy0Z"/>
    <hyperlink ref="AM65" r:id="rId18" display="https://t.co/knlG0yOmqv"/>
    <hyperlink ref="AM67" r:id="rId19" display="https://t.co/bjrLkTOflJ"/>
    <hyperlink ref="AM68" r:id="rId20" display="https://t.co/TrCjoVn9rh"/>
    <hyperlink ref="AP3" r:id="rId21" display="https://pbs.twimg.com/profile_banners/286455005/1554749302"/>
    <hyperlink ref="AP4" r:id="rId22" display="https://pbs.twimg.com/profile_banners/3292685493/1454605210"/>
    <hyperlink ref="AP5" r:id="rId23" display="https://pbs.twimg.com/profile_banners/142208795/1538540437"/>
    <hyperlink ref="AP6" r:id="rId24" display="https://pbs.twimg.com/profile_banners/299767574/1469402377"/>
    <hyperlink ref="AP7" r:id="rId25" display="https://pbs.twimg.com/profile_banners/772859296522575872/1514438712"/>
    <hyperlink ref="AP8" r:id="rId26" display="https://pbs.twimg.com/profile_banners/89638147/1554254010"/>
    <hyperlink ref="AP9" r:id="rId27" display="https://pbs.twimg.com/profile_banners/335141638/1554217394"/>
    <hyperlink ref="AP10" r:id="rId28" display="https://pbs.twimg.com/profile_banners/2564128819/1555958484"/>
    <hyperlink ref="AP11" r:id="rId29" display="https://pbs.twimg.com/profile_banners/775034466536452097/1550189384"/>
    <hyperlink ref="AP12" r:id="rId30" display="https://pbs.twimg.com/profile_banners/2383871725/1546517718"/>
    <hyperlink ref="AP16" r:id="rId31" display="https://pbs.twimg.com/profile_banners/38049495/1529243311"/>
    <hyperlink ref="AP17" r:id="rId32" display="https://pbs.twimg.com/profile_banners/838525493368483841/1555857489"/>
    <hyperlink ref="AP18" r:id="rId33" display="https://pbs.twimg.com/profile_banners/41013626/1553955503"/>
    <hyperlink ref="AP19" r:id="rId34" display="https://pbs.twimg.com/profile_banners/726455185/1453924764"/>
    <hyperlink ref="AP20" r:id="rId35" display="https://pbs.twimg.com/profile_banners/607751643/1518118127"/>
    <hyperlink ref="AP21" r:id="rId36" display="https://pbs.twimg.com/profile_banners/3003886063/1555969368"/>
    <hyperlink ref="AP22" r:id="rId37" display="https://pbs.twimg.com/profile_banners/910329538005000192/1551866709"/>
    <hyperlink ref="AP23" r:id="rId38" display="https://pbs.twimg.com/profile_banners/810889655285583872/1487554834"/>
    <hyperlink ref="AP24" r:id="rId39" display="https://pbs.twimg.com/profile_banners/3247046804/1521273590"/>
    <hyperlink ref="AP25" r:id="rId40" display="https://pbs.twimg.com/profile_banners/109135492/1554654667"/>
    <hyperlink ref="AP26" r:id="rId41" display="https://pbs.twimg.com/profile_banners/237485961/1552780714"/>
    <hyperlink ref="AP27" r:id="rId42" display="https://pbs.twimg.com/profile_banners/497200393/1555827492"/>
    <hyperlink ref="AP28" r:id="rId43" display="https://pbs.twimg.com/profile_banners/1403261666/1538329526"/>
    <hyperlink ref="AP29" r:id="rId44" display="https://pbs.twimg.com/profile_banners/815708250217840640/1555604388"/>
    <hyperlink ref="AP30" r:id="rId45" display="https://pbs.twimg.com/profile_banners/21261414/1546774752"/>
    <hyperlink ref="AP31" r:id="rId46" display="https://pbs.twimg.com/profile_banners/22075159/1555413948"/>
    <hyperlink ref="AP32" r:id="rId47" display="https://pbs.twimg.com/profile_banners/823287122631102464/1526502707"/>
    <hyperlink ref="AP33" r:id="rId48" display="https://pbs.twimg.com/profile_banners/843434629994635265/1503791292"/>
    <hyperlink ref="AP34" r:id="rId49" display="https://pbs.twimg.com/profile_banners/110014280/1553097868"/>
    <hyperlink ref="AP35" r:id="rId50" display="https://pbs.twimg.com/profile_banners/915063600288555008/1519007439"/>
    <hyperlink ref="AP36" r:id="rId51" display="https://pbs.twimg.com/profile_banners/862486130/1519104916"/>
    <hyperlink ref="AP38" r:id="rId52" display="https://pbs.twimg.com/profile_banners/829696567472947200/1530495710"/>
    <hyperlink ref="AP39" r:id="rId53" display="https://pbs.twimg.com/profile_banners/816274068034961408/1525042240"/>
    <hyperlink ref="AP40" r:id="rId54" display="https://pbs.twimg.com/profile_banners/859992452022882304/1547631967"/>
    <hyperlink ref="AP41" r:id="rId55" display="https://pbs.twimg.com/profile_banners/845795943479959552/1550231693"/>
    <hyperlink ref="AP42" r:id="rId56" display="https://pbs.twimg.com/profile_banners/2262233888/1388028296"/>
    <hyperlink ref="AP43" r:id="rId57" display="https://pbs.twimg.com/profile_banners/14430086/1526731778"/>
    <hyperlink ref="AP45" r:id="rId58" display="https://pbs.twimg.com/profile_banners/872049236560556035/1549646904"/>
    <hyperlink ref="AP46" r:id="rId59" display="https://pbs.twimg.com/profile_banners/798145390096723968/1553756524"/>
    <hyperlink ref="AP47" r:id="rId60" display="https://pbs.twimg.com/profile_banners/30861321/1386486853"/>
    <hyperlink ref="AP48" r:id="rId61" display="https://pbs.twimg.com/profile_banners/1054227034182868992/1551332713"/>
    <hyperlink ref="AP49" r:id="rId62" display="https://pbs.twimg.com/profile_banners/808048613486039040/1481489495"/>
    <hyperlink ref="AP50" r:id="rId63" display="https://pbs.twimg.com/profile_banners/1112239824147230720/1555816118"/>
    <hyperlink ref="AP51" r:id="rId64" display="https://pbs.twimg.com/profile_banners/962768406360543233/1518377409"/>
    <hyperlink ref="AP52" r:id="rId65" display="https://pbs.twimg.com/profile_banners/15973804/1429304119"/>
    <hyperlink ref="AP54" r:id="rId66" display="https://pbs.twimg.com/profile_banners/4057888191/1448220254"/>
    <hyperlink ref="AP55" r:id="rId67" display="https://pbs.twimg.com/profile_banners/74350431/1379155887"/>
    <hyperlink ref="AP56" r:id="rId68" display="https://pbs.twimg.com/profile_banners/2161153882/1555775388"/>
    <hyperlink ref="AP57" r:id="rId69" display="https://pbs.twimg.com/profile_banners/997113153438830599/1526576225"/>
    <hyperlink ref="AP58" r:id="rId70" display="https://pbs.twimg.com/profile_banners/2869968431/1529698058"/>
    <hyperlink ref="AP59" r:id="rId71" display="https://pbs.twimg.com/profile_banners/776363741499756544/1547534641"/>
    <hyperlink ref="AP61" r:id="rId72" display="https://pbs.twimg.com/profile_banners/4622899512/1527930323"/>
    <hyperlink ref="AP62" r:id="rId73" display="https://pbs.twimg.com/profile_banners/390030823/1555960713"/>
    <hyperlink ref="AP63" r:id="rId74" display="https://pbs.twimg.com/profile_banners/2440891058/1556078350"/>
    <hyperlink ref="AP64" r:id="rId75" display="https://pbs.twimg.com/profile_banners/260215257/1542748195"/>
    <hyperlink ref="AP65" r:id="rId76" display="https://pbs.twimg.com/profile_banners/27753442/1355695038"/>
    <hyperlink ref="AP66" r:id="rId77" display="https://pbs.twimg.com/profile_banners/593184291/1551336455"/>
    <hyperlink ref="AP68" r:id="rId78" display="https://pbs.twimg.com/profile_banners/988170200972312576/1524437749"/>
    <hyperlink ref="AV3" r:id="rId79" display="http://abs.twimg.com/images/themes/theme10/bg.gif"/>
    <hyperlink ref="AV4" r:id="rId80" display="http://abs.twimg.com/images/themes/theme1/bg.png"/>
    <hyperlink ref="AV5" r:id="rId81" display="http://abs.twimg.com/images/themes/theme3/bg.gif"/>
    <hyperlink ref="AV6" r:id="rId82" display="http://abs.twimg.com/images/themes/theme19/bg.gif"/>
    <hyperlink ref="AV8" r:id="rId83" display="http://abs.twimg.com/images/themes/theme1/bg.png"/>
    <hyperlink ref="AV9" r:id="rId84" display="http://abs.twimg.com/images/themes/theme14/bg.gif"/>
    <hyperlink ref="AV10" r:id="rId85" display="http://abs.twimg.com/images/themes/theme1/bg.png"/>
    <hyperlink ref="AV12" r:id="rId86" display="http://abs.twimg.com/images/themes/theme1/bg.png"/>
    <hyperlink ref="AV13" r:id="rId87" display="http://abs.twimg.com/images/themes/theme1/bg.png"/>
    <hyperlink ref="AV14" r:id="rId88" display="http://abs.twimg.com/images/themes/theme1/bg.png"/>
    <hyperlink ref="AV16" r:id="rId89" display="http://abs.twimg.com/images/themes/theme8/bg.gif"/>
    <hyperlink ref="AV17" r:id="rId90" display="http://abs.twimg.com/images/themes/theme1/bg.png"/>
    <hyperlink ref="AV18" r:id="rId91" display="http://abs.twimg.com/images/themes/theme5/bg.gif"/>
    <hyperlink ref="AV19" r:id="rId92" display="http://abs.twimg.com/images/themes/theme19/bg.gif"/>
    <hyperlink ref="AV20" r:id="rId93" display="http://abs.twimg.com/images/themes/theme1/bg.png"/>
    <hyperlink ref="AV21" r:id="rId94" display="http://abs.twimg.com/images/themes/theme1/bg.png"/>
    <hyperlink ref="AV22" r:id="rId95" display="http://abs.twimg.com/images/themes/theme1/bg.png"/>
    <hyperlink ref="AV24" r:id="rId96" display="http://abs.twimg.com/images/themes/theme4/bg.gif"/>
    <hyperlink ref="AV25" r:id="rId97" display="http://abs.twimg.com/images/themes/theme4/bg.gif"/>
    <hyperlink ref="AV26" r:id="rId98" display="http://abs.twimg.com/images/themes/theme14/bg.gif"/>
    <hyperlink ref="AV27" r:id="rId99" display="http://abs.twimg.com/images/themes/theme1/bg.png"/>
    <hyperlink ref="AV28" r:id="rId100" display="http://abs.twimg.com/images/themes/theme1/bg.png"/>
    <hyperlink ref="AV29" r:id="rId101" display="http://abs.twimg.com/images/themes/theme1/bg.png"/>
    <hyperlink ref="AV30" r:id="rId102" display="http://abs.twimg.com/images/themes/theme1/bg.png"/>
    <hyperlink ref="AV31" r:id="rId103" display="http://abs.twimg.com/images/themes/theme4/bg.gif"/>
    <hyperlink ref="AV34" r:id="rId104" display="http://abs.twimg.com/images/themes/theme1/bg.png"/>
    <hyperlink ref="AV36" r:id="rId105" display="http://abs.twimg.com/images/themes/theme10/bg.gif"/>
    <hyperlink ref="AV37" r:id="rId106" display="http://abs.twimg.com/images/themes/theme1/bg.png"/>
    <hyperlink ref="AV38" r:id="rId107" display="http://abs.twimg.com/images/themes/theme1/bg.png"/>
    <hyperlink ref="AV40" r:id="rId108" display="http://abs.twimg.com/images/themes/theme1/bg.png"/>
    <hyperlink ref="AV41" r:id="rId109" display="http://abs.twimg.com/images/themes/theme1/bg.png"/>
    <hyperlink ref="AV42" r:id="rId110" display="http://abs.twimg.com/images/themes/theme1/bg.png"/>
    <hyperlink ref="AV43" r:id="rId111" display="http://abs.twimg.com/images/themes/theme14/bg.gif"/>
    <hyperlink ref="AV47" r:id="rId112" display="http://abs.twimg.com/images/themes/theme13/bg.gif"/>
    <hyperlink ref="AV52" r:id="rId113" display="http://abs.twimg.com/images/themes/theme5/bg.gif"/>
    <hyperlink ref="AV54" r:id="rId114" display="http://abs.twimg.com/images/themes/theme1/bg.png"/>
    <hyperlink ref="AV55" r:id="rId115" display="http://abs.twimg.com/images/themes/theme15/bg.png"/>
    <hyperlink ref="AV56" r:id="rId116" display="http://abs.twimg.com/images/themes/theme1/bg.png"/>
    <hyperlink ref="AV58" r:id="rId117" display="http://abs.twimg.com/images/themes/theme1/bg.png"/>
    <hyperlink ref="AV60" r:id="rId118" display="http://abs.twimg.com/images/themes/theme10/bg.gif"/>
    <hyperlink ref="AV61" r:id="rId119" display="http://abs.twimg.com/images/themes/theme1/bg.png"/>
    <hyperlink ref="AV62" r:id="rId120" display="http://abs.twimg.com/images/themes/theme1/bg.png"/>
    <hyperlink ref="AV63" r:id="rId121" display="http://abs.twimg.com/images/themes/theme1/bg.png"/>
    <hyperlink ref="AV64" r:id="rId122" display="http://abs.twimg.com/images/themes/theme1/bg.png"/>
    <hyperlink ref="AV65" r:id="rId123" display="http://abs.twimg.com/images/themes/theme1/bg.png"/>
    <hyperlink ref="AV66" r:id="rId124" display="http://abs.twimg.com/images/themes/theme1/bg.png"/>
    <hyperlink ref="AV67" r:id="rId125" display="http://abs.twimg.com/images/themes/theme1/bg.png"/>
    <hyperlink ref="AV69" r:id="rId126" display="http://abs.twimg.com/images/themes/theme1/bg.png"/>
    <hyperlink ref="G3" r:id="rId127" display="http://pbs.twimg.com/profile_images/1115325522953764865/dnurMgl1_normal.jpg"/>
    <hyperlink ref="G4" r:id="rId128" display="http://pbs.twimg.com/profile_images/695290292728119298/enLB7TJL_normal.jpg"/>
    <hyperlink ref="G5" r:id="rId129" display="http://pbs.twimg.com/profile_images/1034426272900886529/rvUqkF0p_normal.jpg"/>
    <hyperlink ref="G6" r:id="rId130" display="http://pbs.twimg.com/profile_images/1058545709513768962/d2d1pXT-_normal.jpg"/>
    <hyperlink ref="G7" r:id="rId131" display="http://pbs.twimg.com/profile_images/772860862944124930/sbjOEqCt_normal.jpg"/>
    <hyperlink ref="G8" r:id="rId132" display="http://pbs.twimg.com/profile_images/1118685110201737217/3YdBLtWV_normal.jpg"/>
    <hyperlink ref="G9" r:id="rId133" display="http://pbs.twimg.com/profile_images/1113094540863262720/u2uJJEfM_normal.jpg"/>
    <hyperlink ref="G10" r:id="rId134" display="http://pbs.twimg.com/profile_images/1105701477715243009/Uf4uDPNJ_normal.jpg"/>
    <hyperlink ref="G11" r:id="rId135" display="http://pbs.twimg.com/profile_images/1096199849781981186/IB_2RHVm_normal.jpg"/>
    <hyperlink ref="G12" r:id="rId136" display="http://pbs.twimg.com/profile_images/1080801147122798598/qSfNasjY_normal.jpg"/>
    <hyperlink ref="G13" r:id="rId137" display="http://pbs.twimg.com/profile_images/442835147608440832/c9wgMfrF_normal.jpeg"/>
    <hyperlink ref="G14" r:id="rId138" display="http://pbs.twimg.com/profile_images/817541042081857537/AtAXus8S_normal.jpg"/>
    <hyperlink ref="G15" r:id="rId139" display="http://pbs.twimg.com/profile_images/833791726628327424/GiiQArOn_normal.jpg"/>
    <hyperlink ref="G16" r:id="rId140" display="http://pbs.twimg.com/profile_images/1117065687078326274/WUjmq6u9_normal.png"/>
    <hyperlink ref="G17" r:id="rId141" display="http://pbs.twimg.com/profile_images/1096254951934832640/8uqsT6Zw_normal.jpg"/>
    <hyperlink ref="G18" r:id="rId142" display="http://pbs.twimg.com/profile_images/959912965095895040/2f1jiQMs_normal.jpg"/>
    <hyperlink ref="G19" r:id="rId143" display="http://pbs.twimg.com/profile_images/735154025939734528/VOC6XqDk_normal.jpg"/>
    <hyperlink ref="G20" r:id="rId144" display="http://pbs.twimg.com/profile_images/1114266309590753280/uzXBK6iS_normal.jpg"/>
    <hyperlink ref="G21" r:id="rId145" display="http://pbs.twimg.com/profile_images/1120095451552854017/iNDru7SG_normal.jpg"/>
    <hyperlink ref="G22" r:id="rId146" display="http://pbs.twimg.com/profile_images/1103235156545097728/UXbBPwuy_normal.png"/>
    <hyperlink ref="G23" r:id="rId147" display="http://pbs.twimg.com/profile_images/820758443229319170/P4CsoBfi_normal.jpg"/>
    <hyperlink ref="G24" r:id="rId148" display="http://pbs.twimg.com/profile_images/1092220064860909568/IJao7TXA_normal.jpg"/>
    <hyperlink ref="G25" r:id="rId149" display="http://pbs.twimg.com/profile_images/1114928974369628160/RMfIoavT_normal.jpg"/>
    <hyperlink ref="G26" r:id="rId150" display="http://pbs.twimg.com/profile_images/1107067706560249856/aI2Rq1kf_normal.jpg"/>
    <hyperlink ref="G27" r:id="rId151" display="http://pbs.twimg.com/profile_images/1064408342397825026/d7QASJpo_normal.jpg"/>
    <hyperlink ref="G28" r:id="rId152" display="http://pbs.twimg.com/profile_images/1088486955556524032/cKMnOpzE_normal.jpg"/>
    <hyperlink ref="G29" r:id="rId153" display="http://pbs.twimg.com/profile_images/1103071637426061312/7kbSghGA_normal.jpg"/>
    <hyperlink ref="G30" r:id="rId154" display="http://pbs.twimg.com/profile_images/1112748890753810437/BEJ4GOUV_normal.jpg"/>
    <hyperlink ref="G31" r:id="rId155" display="http://pbs.twimg.com/profile_images/1118514240040652800/uTC7NZXq_normal.jpg"/>
    <hyperlink ref="G32" r:id="rId156" display="http://pbs.twimg.com/profile_images/997118898104233984/xnvijiaf_normal.jpg"/>
    <hyperlink ref="G33" r:id="rId157" display="http://pbs.twimg.com/profile_images/843582470075404288/7y9f5NyE_normal.jpg"/>
    <hyperlink ref="G34" r:id="rId158" display="http://pbs.twimg.com/profile_images/1064615845362585600/Kow9USF2_normal.jpg"/>
    <hyperlink ref="G35" r:id="rId159" display="http://pbs.twimg.com/profile_images/1074379861014274048/X3Tt5gYj_normal.jpg"/>
    <hyperlink ref="G36" r:id="rId160" display="http://pbs.twimg.com/profile_images/966230835090276352/px3veHL7_normal.jpg"/>
    <hyperlink ref="G37" r:id="rId161" display="http://pbs.twimg.com/profile_images/1001096794309349376/y7nAgsFK_normal.jpg"/>
    <hyperlink ref="G38" r:id="rId162" display="http://pbs.twimg.com/profile_images/1087389776481636352/LXZNsxQ8_normal.jpg"/>
    <hyperlink ref="G39" r:id="rId163" display="http://pbs.twimg.com/profile_images/990725074687848448/b-yx1RCX_normal.jpg"/>
    <hyperlink ref="G40" r:id="rId164" display="http://pbs.twimg.com/profile_images/1078291283301597184/yKS09HKi_normal.jpg"/>
    <hyperlink ref="G41" r:id="rId165" display="http://pbs.twimg.com/profile_images/1096377297920241664/TnqbPT7F_normal.jpg"/>
    <hyperlink ref="G42" r:id="rId166" display="http://pbs.twimg.com/profile_images/1066421023166341120/cM7CyakZ_normal.jpg"/>
    <hyperlink ref="G43" r:id="rId167" display="http://pbs.twimg.com/profile_images/997945380196134912/8jb-9PMJ_normal.jpg"/>
    <hyperlink ref="G44" r:id="rId168" display="http://abs.twimg.com/sticky/default_profile_images/default_profile_normal.png"/>
    <hyperlink ref="G45" r:id="rId169" display="http://pbs.twimg.com/profile_images/1036572342099562496/pYT2Yqzl_normal.jpg"/>
    <hyperlink ref="G46" r:id="rId170" display="http://pbs.twimg.com/profile_images/937156233802399744/2qm1h_QZ_normal.jpg"/>
    <hyperlink ref="G47" r:id="rId171" display="http://pbs.twimg.com/profile_images/1021749694794530817/ysdTtM2L_normal.jpg"/>
    <hyperlink ref="G48" r:id="rId172" display="http://pbs.twimg.com/profile_images/1100995313769209856/x2boWOFR_normal.jpg"/>
    <hyperlink ref="G49" r:id="rId173" display="http://pbs.twimg.com/profile_images/1021238087538520067/HSTJR3gr_normal.jpg"/>
    <hyperlink ref="G50" r:id="rId174" display="http://pbs.twimg.com/profile_images/1117643057304932352/jBQn_B-d_normal.png"/>
    <hyperlink ref="G51" r:id="rId175" display="http://pbs.twimg.com/profile_images/1112359536508223489/M9FuNeAV_normal.jpg"/>
    <hyperlink ref="G52" r:id="rId176" display="http://pbs.twimg.com/profile_images/433374668964126720/obZUe9dG_normal.jpeg"/>
    <hyperlink ref="G53" r:id="rId177" display="http://pbs.twimg.com/profile_images/859894773569781762/Y2nSOwP2_normal.jpg"/>
    <hyperlink ref="G54" r:id="rId178" display="http://pbs.twimg.com/profile_images/668510519565807616/B-Se3lUr_normal.png"/>
    <hyperlink ref="G55" r:id="rId179" display="http://pbs.twimg.com/profile_images/597702467522953217/vHjyyFQT_normal.jpg"/>
    <hyperlink ref="G56" r:id="rId180" display="http://pbs.twimg.com/profile_images/1119629241518313474/oYxHMbEO_normal.jpg"/>
    <hyperlink ref="G57" r:id="rId181" display="http://pbs.twimg.com/profile_images/1119649526854430720/3Wq5Z5Y4_normal.jpg"/>
    <hyperlink ref="G58" r:id="rId182" display="http://pbs.twimg.com/profile_images/985901886011129856/PgTdN9zh_normal.jpg"/>
    <hyperlink ref="G59" r:id="rId183" display="http://pbs.twimg.com/profile_images/1109852651657838592/BjRvSQk1_normal.jpg"/>
    <hyperlink ref="G60" r:id="rId184" display="http://pbs.twimg.com/profile_images/660207199243735040/iAAHJSg6_normal.jpg"/>
    <hyperlink ref="G61" r:id="rId185" display="http://pbs.twimg.com/profile_images/1120996450706452480/dxs8yce5_normal.jpg"/>
    <hyperlink ref="G62" r:id="rId186" display="http://pbs.twimg.com/profile_images/1104840748766294018/OQKdELap_normal.jpg"/>
    <hyperlink ref="G63" r:id="rId187" display="http://pbs.twimg.com/profile_images/1084144321840975872/xSMIfBqW_normal.jpg"/>
    <hyperlink ref="G64" r:id="rId188" display="http://pbs.twimg.com/profile_images/982000791677419520/k-g40n3r_normal.jpg"/>
    <hyperlink ref="G65" r:id="rId189" display="http://pbs.twimg.com/profile_images/679496861607182336/xS1Q2Iwp_normal.jpg"/>
    <hyperlink ref="G66" r:id="rId190" display="http://pbs.twimg.com/profile_images/1013246564821848064/mQvTiHAv_normal.jpg"/>
    <hyperlink ref="G67" r:id="rId191" display="http://pbs.twimg.com/profile_images/844013574406066176/8TmOzWdj_normal.jpg"/>
    <hyperlink ref="G68" r:id="rId192" display="http://pbs.twimg.com/profile_images/988259668483952640/B9USIx1H_normal.jpg"/>
    <hyperlink ref="G69" r:id="rId193" display="http://pbs.twimg.com/profile_images/812877433128951809/a5CWTSxl_normal.jpg"/>
    <hyperlink ref="AY3" r:id="rId194" display="https://twitter.com/deee_voon"/>
    <hyperlink ref="AY4" r:id="rId195" display="https://twitter.com/anaamestoy"/>
    <hyperlink ref="AY5" r:id="rId196" display="https://twitter.com/iammaggimae"/>
    <hyperlink ref="AY6" r:id="rId197" display="https://twitter.com/brandaay23"/>
    <hyperlink ref="AY7" r:id="rId198" display="https://twitter.com/suzanneleathers"/>
    <hyperlink ref="AY8" r:id="rId199" display="https://twitter.com/danni1257"/>
    <hyperlink ref="AY9" r:id="rId200" display="https://twitter.com/bts_twt"/>
    <hyperlink ref="AY10" r:id="rId201" display="https://twitter.com/mean_adam"/>
    <hyperlink ref="AY11" r:id="rId202" display="https://twitter.com/meg_y12"/>
    <hyperlink ref="AY12" r:id="rId203" display="https://twitter.com/imontoyaresists"/>
    <hyperlink ref="AY13" r:id="rId204" display="https://twitter.com/roselynnkingsbu"/>
    <hyperlink ref="AY14" r:id="rId205" display="https://twitter.com/dmccall001"/>
    <hyperlink ref="AY15" r:id="rId206" display="https://twitter.com/petti_cash"/>
    <hyperlink ref="AY16" r:id="rId207" display="https://twitter.com/knittinglinda"/>
    <hyperlink ref="AY17" r:id="rId208" display="https://twitter.com/bellatrixx2020"/>
    <hyperlink ref="AY18" r:id="rId209" display="https://twitter.com/heartsisters"/>
    <hyperlink ref="AY19" r:id="rId210" display="https://twitter.com/tricern86"/>
    <hyperlink ref="AY20" r:id="rId211" display="https://twitter.com/joel40rnjoel"/>
    <hyperlink ref="AY21" r:id="rId212" display="https://twitter.com/sky_lee_1"/>
    <hyperlink ref="AY22" r:id="rId213" display="https://twitter.com/jbshealthcare"/>
    <hyperlink ref="AY23" r:id="rId214" display="https://twitter.com/cracraft_teresa"/>
    <hyperlink ref="AY24" r:id="rId215" display="https://twitter.com/astridtorchwood"/>
    <hyperlink ref="AY25" r:id="rId216" display="https://twitter.com/dropdeadredtx"/>
    <hyperlink ref="AY26" r:id="rId217" display="https://twitter.com/gene_g1960"/>
    <hyperlink ref="AY27" r:id="rId218" display="https://twitter.com/donnathorson"/>
    <hyperlink ref="AY28" r:id="rId219" display="https://twitter.com/romanticskeptc"/>
    <hyperlink ref="AY29" r:id="rId220" display="https://twitter.com/theswprincess"/>
    <hyperlink ref="AY30" r:id="rId221" display="https://twitter.com/mattwmom"/>
    <hyperlink ref="AY31" r:id="rId222" display="https://twitter.com/jersey_craig"/>
    <hyperlink ref="AY32" r:id="rId223" display="https://twitter.com/landseernewfie"/>
    <hyperlink ref="AY33" r:id="rId224" display="https://twitter.com/ryanjohncke"/>
    <hyperlink ref="AY34" r:id="rId225" display="https://twitter.com/bonnieinchgo"/>
    <hyperlink ref="AY35" r:id="rId226" display="https://twitter.com/warlickleslie"/>
    <hyperlink ref="AY36" r:id="rId227" display="https://twitter.com/lbkasey"/>
    <hyperlink ref="AY37" r:id="rId228" display="https://twitter.com/cynthiakiker"/>
    <hyperlink ref="AY38" r:id="rId229" display="https://twitter.com/captain_x_gogo"/>
    <hyperlink ref="AY39" r:id="rId230" display="https://twitter.com/shazjoyce42"/>
    <hyperlink ref="AY40" r:id="rId231" display="https://twitter.com/artistspo"/>
    <hyperlink ref="AY41" r:id="rId232" display="https://twitter.com/drbashir2018"/>
    <hyperlink ref="AY42" r:id="rId233" display="https://twitter.com/polished_nurse"/>
    <hyperlink ref="AY43" r:id="rId234" display="https://twitter.com/zdoggmd"/>
    <hyperlink ref="AY44" r:id="rId235" display="https://twitter.com/marilyndurbin2"/>
    <hyperlink ref="AY45" r:id="rId236" display="https://twitter.com/kentuckygrandma"/>
    <hyperlink ref="AY46" r:id="rId237" display="https://twitter.com/sstuart2016"/>
    <hyperlink ref="AY47" r:id="rId238" display="https://twitter.com/gigiperezrn"/>
    <hyperlink ref="AY48" r:id="rId239" display="https://twitter.com/sick_decent_rn"/>
    <hyperlink ref="AY49" r:id="rId240" display="https://twitter.com/publiusbenedict"/>
    <hyperlink ref="AY50" r:id="rId241" display="https://twitter.com/aflorida2019"/>
    <hyperlink ref="AY51" r:id="rId242" display="https://twitter.com/nicstylist2love"/>
    <hyperlink ref="AY52" r:id="rId243" display="https://twitter.com/beccalynnm"/>
    <hyperlink ref="AY53" r:id="rId244" display="https://twitter.com/klirakelly"/>
    <hyperlink ref="AY54" r:id="rId245" display="https://twitter.com/kindlecousins"/>
    <hyperlink ref="AY55" r:id="rId246" display="https://twitter.com/simplemind8605"/>
    <hyperlink ref="AY56" r:id="rId247" display="https://twitter.com/kl2195"/>
    <hyperlink ref="AY57" r:id="rId248" display="https://twitter.com/kimdangis"/>
    <hyperlink ref="AY58" r:id="rId249" display="https://twitter.com/hardlywarckens"/>
    <hyperlink ref="AY59" r:id="rId250" display="https://twitter.com/unconquerable"/>
    <hyperlink ref="AY60" r:id="rId251" display="https://twitter.com/mollyjones99"/>
    <hyperlink ref="AY61" r:id="rId252" display="https://twitter.com/imnortherr"/>
    <hyperlink ref="AY62" r:id="rId253" display="https://twitter.com/hannahcbaker84"/>
    <hyperlink ref="AY63" r:id="rId254" display="https://twitter.com/ktrob18"/>
    <hyperlink ref="AY64" r:id="rId255" display="https://twitter.com/3mlittmann"/>
    <hyperlink ref="AY65" r:id="rId256" display="https://twitter.com/medsoulbrother"/>
    <hyperlink ref="AY66" r:id="rId257" display="https://twitter.com/kimberlylaurenb"/>
    <hyperlink ref="AY67" r:id="rId258" display="https://twitter.com/lizumberfield"/>
    <hyperlink ref="AY68" r:id="rId259" display="https://twitter.com/docaroundthclok"/>
    <hyperlink ref="AY69" r:id="rId260" display="https://twitter.com/mooskar"/>
  </hyperlinks>
  <printOptions/>
  <pageMargins left="0.7" right="0.7" top="0.75" bottom="0.75" header="0.3" footer="0.3"/>
  <pageSetup horizontalDpi="600" verticalDpi="600" orientation="portrait" r:id="rId265"/>
  <drawing r:id="rId264"/>
  <legacyDrawing r:id="rId262"/>
  <tableParts>
    <tablePart r:id="rId26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1086</v>
      </c>
      <c r="Z2" s="13" t="s">
        <v>1097</v>
      </c>
      <c r="AA2" s="13" t="s">
        <v>1122</v>
      </c>
      <c r="AB2" s="13" t="s">
        <v>1175</v>
      </c>
      <c r="AC2" s="13" t="s">
        <v>1216</v>
      </c>
      <c r="AD2" s="13" t="s">
        <v>1239</v>
      </c>
      <c r="AE2" s="13" t="s">
        <v>1241</v>
      </c>
      <c r="AF2" s="13" t="s">
        <v>1252</v>
      </c>
      <c r="AG2" s="67" t="s">
        <v>1356</v>
      </c>
      <c r="AH2" s="67" t="s">
        <v>1357</v>
      </c>
      <c r="AI2" s="67" t="s">
        <v>1358</v>
      </c>
      <c r="AJ2" s="67" t="s">
        <v>1359</v>
      </c>
      <c r="AK2" s="67" t="s">
        <v>1360</v>
      </c>
      <c r="AL2" s="67" t="s">
        <v>1361</v>
      </c>
      <c r="AM2" s="67" t="s">
        <v>1362</v>
      </c>
      <c r="AN2" s="67" t="s">
        <v>1363</v>
      </c>
      <c r="AO2" s="67" t="s">
        <v>1366</v>
      </c>
    </row>
    <row r="3" spans="1:41" ht="15">
      <c r="A3" s="126" t="s">
        <v>1042</v>
      </c>
      <c r="B3" s="127" t="s">
        <v>1050</v>
      </c>
      <c r="C3" s="127" t="s">
        <v>56</v>
      </c>
      <c r="D3" s="118"/>
      <c r="E3" s="117"/>
      <c r="F3" s="119" t="s">
        <v>1371</v>
      </c>
      <c r="G3" s="120"/>
      <c r="H3" s="120"/>
      <c r="I3" s="121">
        <v>3</v>
      </c>
      <c r="J3" s="122"/>
      <c r="K3" s="51">
        <v>33</v>
      </c>
      <c r="L3" s="51">
        <v>33</v>
      </c>
      <c r="M3" s="51">
        <v>0</v>
      </c>
      <c r="N3" s="51">
        <v>33</v>
      </c>
      <c r="O3" s="51">
        <v>1</v>
      </c>
      <c r="P3" s="52">
        <v>0</v>
      </c>
      <c r="Q3" s="52">
        <v>0</v>
      </c>
      <c r="R3" s="51">
        <v>1</v>
      </c>
      <c r="S3" s="51">
        <v>0</v>
      </c>
      <c r="T3" s="51">
        <v>33</v>
      </c>
      <c r="U3" s="51">
        <v>33</v>
      </c>
      <c r="V3" s="51">
        <v>2</v>
      </c>
      <c r="W3" s="52">
        <v>1.880624</v>
      </c>
      <c r="X3" s="52">
        <v>0.030303030303030304</v>
      </c>
      <c r="Y3" s="85"/>
      <c r="Z3" s="85"/>
      <c r="AA3" s="85" t="s">
        <v>331</v>
      </c>
      <c r="AB3" s="91" t="s">
        <v>1176</v>
      </c>
      <c r="AC3" s="91" t="s">
        <v>1217</v>
      </c>
      <c r="AD3" s="91"/>
      <c r="AE3" s="91" t="s">
        <v>263</v>
      </c>
      <c r="AF3" s="91" t="s">
        <v>1253</v>
      </c>
      <c r="AG3" s="132">
        <v>35</v>
      </c>
      <c r="AH3" s="135">
        <v>4.1420118343195265</v>
      </c>
      <c r="AI3" s="132">
        <v>0</v>
      </c>
      <c r="AJ3" s="135">
        <v>0</v>
      </c>
      <c r="AK3" s="132">
        <v>0</v>
      </c>
      <c r="AL3" s="135">
        <v>0</v>
      </c>
      <c r="AM3" s="132">
        <v>810</v>
      </c>
      <c r="AN3" s="135">
        <v>95.85798816568047</v>
      </c>
      <c r="AO3" s="132">
        <v>845</v>
      </c>
    </row>
    <row r="4" spans="1:41" ht="15">
      <c r="A4" s="126" t="s">
        <v>1043</v>
      </c>
      <c r="B4" s="127" t="s">
        <v>1051</v>
      </c>
      <c r="C4" s="127" t="s">
        <v>56</v>
      </c>
      <c r="D4" s="123"/>
      <c r="E4" s="100"/>
      <c r="F4" s="103" t="s">
        <v>1372</v>
      </c>
      <c r="G4" s="107"/>
      <c r="H4" s="107"/>
      <c r="I4" s="124">
        <v>4</v>
      </c>
      <c r="J4" s="110"/>
      <c r="K4" s="51">
        <v>14</v>
      </c>
      <c r="L4" s="51">
        <v>14</v>
      </c>
      <c r="M4" s="51">
        <v>0</v>
      </c>
      <c r="N4" s="51">
        <v>14</v>
      </c>
      <c r="O4" s="51">
        <v>14</v>
      </c>
      <c r="P4" s="52" t="s">
        <v>1367</v>
      </c>
      <c r="Q4" s="52" t="s">
        <v>1367</v>
      </c>
      <c r="R4" s="51">
        <v>14</v>
      </c>
      <c r="S4" s="51">
        <v>14</v>
      </c>
      <c r="T4" s="51">
        <v>1</v>
      </c>
      <c r="U4" s="51">
        <v>1</v>
      </c>
      <c r="V4" s="51">
        <v>0</v>
      </c>
      <c r="W4" s="52">
        <v>0</v>
      </c>
      <c r="X4" s="52">
        <v>0</v>
      </c>
      <c r="Y4" s="85" t="s">
        <v>1087</v>
      </c>
      <c r="Z4" s="85" t="s">
        <v>1098</v>
      </c>
      <c r="AA4" s="85" t="s">
        <v>1123</v>
      </c>
      <c r="AB4" s="91" t="s">
        <v>1177</v>
      </c>
      <c r="AC4" s="91" t="s">
        <v>526</v>
      </c>
      <c r="AD4" s="91"/>
      <c r="AE4" s="91" t="s">
        <v>1222</v>
      </c>
      <c r="AF4" s="91" t="s">
        <v>1254</v>
      </c>
      <c r="AG4" s="132">
        <v>11</v>
      </c>
      <c r="AH4" s="135">
        <v>3.7037037037037037</v>
      </c>
      <c r="AI4" s="132">
        <v>2</v>
      </c>
      <c r="AJ4" s="135">
        <v>0.6734006734006734</v>
      </c>
      <c r="AK4" s="132">
        <v>0</v>
      </c>
      <c r="AL4" s="135">
        <v>0</v>
      </c>
      <c r="AM4" s="132">
        <v>284</v>
      </c>
      <c r="AN4" s="135">
        <v>95.62289562289563</v>
      </c>
      <c r="AO4" s="132">
        <v>297</v>
      </c>
    </row>
    <row r="5" spans="1:41" ht="15">
      <c r="A5" s="126" t="s">
        <v>1044</v>
      </c>
      <c r="B5" s="127" t="s">
        <v>1052</v>
      </c>
      <c r="C5" s="127" t="s">
        <v>56</v>
      </c>
      <c r="D5" s="123"/>
      <c r="E5" s="100"/>
      <c r="F5" s="103" t="s">
        <v>1373</v>
      </c>
      <c r="G5" s="107"/>
      <c r="H5" s="107"/>
      <c r="I5" s="124">
        <v>5</v>
      </c>
      <c r="J5" s="110"/>
      <c r="K5" s="51">
        <v>7</v>
      </c>
      <c r="L5" s="51">
        <v>6</v>
      </c>
      <c r="M5" s="51">
        <v>3</v>
      </c>
      <c r="N5" s="51">
        <v>9</v>
      </c>
      <c r="O5" s="51">
        <v>3</v>
      </c>
      <c r="P5" s="52">
        <v>0</v>
      </c>
      <c r="Q5" s="52">
        <v>0</v>
      </c>
      <c r="R5" s="51">
        <v>1</v>
      </c>
      <c r="S5" s="51">
        <v>0</v>
      </c>
      <c r="T5" s="51">
        <v>7</v>
      </c>
      <c r="U5" s="51">
        <v>9</v>
      </c>
      <c r="V5" s="51">
        <v>2</v>
      </c>
      <c r="W5" s="52">
        <v>1.469388</v>
      </c>
      <c r="X5" s="52">
        <v>0.14285714285714285</v>
      </c>
      <c r="Y5" s="85"/>
      <c r="Z5" s="85"/>
      <c r="AA5" s="85" t="s">
        <v>1124</v>
      </c>
      <c r="AB5" s="91" t="s">
        <v>1178</v>
      </c>
      <c r="AC5" s="91" t="s">
        <v>1218</v>
      </c>
      <c r="AD5" s="91"/>
      <c r="AE5" s="91" t="s">
        <v>271</v>
      </c>
      <c r="AF5" s="91" t="s">
        <v>1255</v>
      </c>
      <c r="AG5" s="132">
        <v>1</v>
      </c>
      <c r="AH5" s="135">
        <v>0.4291845493562232</v>
      </c>
      <c r="AI5" s="132">
        <v>8</v>
      </c>
      <c r="AJ5" s="135">
        <v>3.4334763948497855</v>
      </c>
      <c r="AK5" s="132">
        <v>0</v>
      </c>
      <c r="AL5" s="135">
        <v>0</v>
      </c>
      <c r="AM5" s="132">
        <v>224</v>
      </c>
      <c r="AN5" s="135">
        <v>96.13733905579399</v>
      </c>
      <c r="AO5" s="132">
        <v>233</v>
      </c>
    </row>
    <row r="6" spans="1:41" ht="15">
      <c r="A6" s="126" t="s">
        <v>1045</v>
      </c>
      <c r="B6" s="127" t="s">
        <v>1053</v>
      </c>
      <c r="C6" s="127" t="s">
        <v>56</v>
      </c>
      <c r="D6" s="123"/>
      <c r="E6" s="100"/>
      <c r="F6" s="103" t="s">
        <v>1374</v>
      </c>
      <c r="G6" s="107"/>
      <c r="H6" s="107"/>
      <c r="I6" s="124">
        <v>6</v>
      </c>
      <c r="J6" s="110"/>
      <c r="K6" s="51">
        <v>4</v>
      </c>
      <c r="L6" s="51">
        <v>4</v>
      </c>
      <c r="M6" s="51">
        <v>0</v>
      </c>
      <c r="N6" s="51">
        <v>4</v>
      </c>
      <c r="O6" s="51">
        <v>0</v>
      </c>
      <c r="P6" s="52">
        <v>0</v>
      </c>
      <c r="Q6" s="52">
        <v>0</v>
      </c>
      <c r="R6" s="51">
        <v>1</v>
      </c>
      <c r="S6" s="51">
        <v>0</v>
      </c>
      <c r="T6" s="51">
        <v>4</v>
      </c>
      <c r="U6" s="51">
        <v>4</v>
      </c>
      <c r="V6" s="51">
        <v>2</v>
      </c>
      <c r="W6" s="52">
        <v>1</v>
      </c>
      <c r="X6" s="52">
        <v>0.3333333333333333</v>
      </c>
      <c r="Y6" s="85"/>
      <c r="Z6" s="85"/>
      <c r="AA6" s="85" t="s">
        <v>329</v>
      </c>
      <c r="AB6" s="91" t="s">
        <v>1179</v>
      </c>
      <c r="AC6" s="91" t="s">
        <v>1219</v>
      </c>
      <c r="AD6" s="91" t="s">
        <v>1240</v>
      </c>
      <c r="AE6" s="91" t="s">
        <v>1242</v>
      </c>
      <c r="AF6" s="91" t="s">
        <v>1256</v>
      </c>
      <c r="AG6" s="132">
        <v>0</v>
      </c>
      <c r="AH6" s="135">
        <v>0</v>
      </c>
      <c r="AI6" s="132">
        <v>5</v>
      </c>
      <c r="AJ6" s="135">
        <v>7.6923076923076925</v>
      </c>
      <c r="AK6" s="132">
        <v>0</v>
      </c>
      <c r="AL6" s="135">
        <v>0</v>
      </c>
      <c r="AM6" s="132">
        <v>60</v>
      </c>
      <c r="AN6" s="135">
        <v>92.3076923076923</v>
      </c>
      <c r="AO6" s="132">
        <v>65</v>
      </c>
    </row>
    <row r="7" spans="1:41" ht="15">
      <c r="A7" s="126" t="s">
        <v>1046</v>
      </c>
      <c r="B7" s="127" t="s">
        <v>1054</v>
      </c>
      <c r="C7" s="127" t="s">
        <v>56</v>
      </c>
      <c r="D7" s="123"/>
      <c r="E7" s="100"/>
      <c r="F7" s="103" t="s">
        <v>1046</v>
      </c>
      <c r="G7" s="107"/>
      <c r="H7" s="107"/>
      <c r="I7" s="124">
        <v>7</v>
      </c>
      <c r="J7" s="110"/>
      <c r="K7" s="51">
        <v>3</v>
      </c>
      <c r="L7" s="51">
        <v>2</v>
      </c>
      <c r="M7" s="51">
        <v>0</v>
      </c>
      <c r="N7" s="51">
        <v>2</v>
      </c>
      <c r="O7" s="51">
        <v>0</v>
      </c>
      <c r="P7" s="52">
        <v>0</v>
      </c>
      <c r="Q7" s="52">
        <v>0</v>
      </c>
      <c r="R7" s="51">
        <v>1</v>
      </c>
      <c r="S7" s="51">
        <v>0</v>
      </c>
      <c r="T7" s="51">
        <v>3</v>
      </c>
      <c r="U7" s="51">
        <v>2</v>
      </c>
      <c r="V7" s="51">
        <v>2</v>
      </c>
      <c r="W7" s="52">
        <v>0.888889</v>
      </c>
      <c r="X7" s="52">
        <v>0.3333333333333333</v>
      </c>
      <c r="Y7" s="85"/>
      <c r="Z7" s="85"/>
      <c r="AA7" s="85" t="s">
        <v>320</v>
      </c>
      <c r="AB7" s="91" t="s">
        <v>526</v>
      </c>
      <c r="AC7" s="91" t="s">
        <v>526</v>
      </c>
      <c r="AD7" s="91" t="s">
        <v>278</v>
      </c>
      <c r="AE7" s="91" t="s">
        <v>277</v>
      </c>
      <c r="AF7" s="91" t="s">
        <v>1257</v>
      </c>
      <c r="AG7" s="132">
        <v>0</v>
      </c>
      <c r="AH7" s="135">
        <v>0</v>
      </c>
      <c r="AI7" s="132">
        <v>0</v>
      </c>
      <c r="AJ7" s="135">
        <v>0</v>
      </c>
      <c r="AK7" s="132">
        <v>0</v>
      </c>
      <c r="AL7" s="135">
        <v>0</v>
      </c>
      <c r="AM7" s="132">
        <v>14</v>
      </c>
      <c r="AN7" s="135">
        <v>100</v>
      </c>
      <c r="AO7" s="132">
        <v>14</v>
      </c>
    </row>
    <row r="8" spans="1:41" ht="15">
      <c r="A8" s="126" t="s">
        <v>1047</v>
      </c>
      <c r="B8" s="127" t="s">
        <v>1055</v>
      </c>
      <c r="C8" s="127" t="s">
        <v>56</v>
      </c>
      <c r="D8" s="123"/>
      <c r="E8" s="100"/>
      <c r="F8" s="103" t="s">
        <v>1047</v>
      </c>
      <c r="G8" s="107"/>
      <c r="H8" s="107"/>
      <c r="I8" s="124">
        <v>8</v>
      </c>
      <c r="J8" s="110"/>
      <c r="K8" s="51">
        <v>2</v>
      </c>
      <c r="L8" s="51">
        <v>1</v>
      </c>
      <c r="M8" s="51">
        <v>0</v>
      </c>
      <c r="N8" s="51">
        <v>1</v>
      </c>
      <c r="O8" s="51">
        <v>0</v>
      </c>
      <c r="P8" s="52">
        <v>0</v>
      </c>
      <c r="Q8" s="52">
        <v>0</v>
      </c>
      <c r="R8" s="51">
        <v>1</v>
      </c>
      <c r="S8" s="51">
        <v>0</v>
      </c>
      <c r="T8" s="51">
        <v>2</v>
      </c>
      <c r="U8" s="51">
        <v>1</v>
      </c>
      <c r="V8" s="51">
        <v>1</v>
      </c>
      <c r="W8" s="52">
        <v>0.5</v>
      </c>
      <c r="X8" s="52">
        <v>0.5</v>
      </c>
      <c r="Y8" s="85"/>
      <c r="Z8" s="85"/>
      <c r="AA8" s="85" t="s">
        <v>320</v>
      </c>
      <c r="AB8" s="91" t="s">
        <v>526</v>
      </c>
      <c r="AC8" s="91" t="s">
        <v>526</v>
      </c>
      <c r="AD8" s="91"/>
      <c r="AE8" s="91" t="s">
        <v>276</v>
      </c>
      <c r="AF8" s="91" t="s">
        <v>1258</v>
      </c>
      <c r="AG8" s="132">
        <v>3</v>
      </c>
      <c r="AH8" s="135">
        <v>16.666666666666668</v>
      </c>
      <c r="AI8" s="132">
        <v>0</v>
      </c>
      <c r="AJ8" s="135">
        <v>0</v>
      </c>
      <c r="AK8" s="132">
        <v>0</v>
      </c>
      <c r="AL8" s="135">
        <v>0</v>
      </c>
      <c r="AM8" s="132">
        <v>15</v>
      </c>
      <c r="AN8" s="135">
        <v>83.33333333333333</v>
      </c>
      <c r="AO8" s="132">
        <v>18</v>
      </c>
    </row>
    <row r="9" spans="1:41" ht="15">
      <c r="A9" s="126" t="s">
        <v>1048</v>
      </c>
      <c r="B9" s="127" t="s">
        <v>1056</v>
      </c>
      <c r="C9" s="127" t="s">
        <v>56</v>
      </c>
      <c r="D9" s="123"/>
      <c r="E9" s="100"/>
      <c r="F9" s="103" t="s">
        <v>1375</v>
      </c>
      <c r="G9" s="107"/>
      <c r="H9" s="107"/>
      <c r="I9" s="124">
        <v>9</v>
      </c>
      <c r="J9" s="110"/>
      <c r="K9" s="51">
        <v>2</v>
      </c>
      <c r="L9" s="51">
        <v>1</v>
      </c>
      <c r="M9" s="51">
        <v>0</v>
      </c>
      <c r="N9" s="51">
        <v>1</v>
      </c>
      <c r="O9" s="51">
        <v>0</v>
      </c>
      <c r="P9" s="52">
        <v>0</v>
      </c>
      <c r="Q9" s="52">
        <v>0</v>
      </c>
      <c r="R9" s="51">
        <v>1</v>
      </c>
      <c r="S9" s="51">
        <v>0</v>
      </c>
      <c r="T9" s="51">
        <v>2</v>
      </c>
      <c r="U9" s="51">
        <v>1</v>
      </c>
      <c r="V9" s="51">
        <v>1</v>
      </c>
      <c r="W9" s="52">
        <v>0.5</v>
      </c>
      <c r="X9" s="52">
        <v>0.5</v>
      </c>
      <c r="Y9" s="85" t="s">
        <v>310</v>
      </c>
      <c r="Z9" s="85" t="s">
        <v>314</v>
      </c>
      <c r="AA9" s="85" t="s">
        <v>324</v>
      </c>
      <c r="AB9" s="91" t="s">
        <v>1173</v>
      </c>
      <c r="AC9" s="91" t="s">
        <v>526</v>
      </c>
      <c r="AD9" s="91"/>
      <c r="AE9" s="91" t="s">
        <v>273</v>
      </c>
      <c r="AF9" s="91" t="s">
        <v>1259</v>
      </c>
      <c r="AG9" s="132">
        <v>1</v>
      </c>
      <c r="AH9" s="135">
        <v>3.0303030303030303</v>
      </c>
      <c r="AI9" s="132">
        <v>1</v>
      </c>
      <c r="AJ9" s="135">
        <v>3.0303030303030303</v>
      </c>
      <c r="AK9" s="132">
        <v>0</v>
      </c>
      <c r="AL9" s="135">
        <v>0</v>
      </c>
      <c r="AM9" s="132">
        <v>31</v>
      </c>
      <c r="AN9" s="135">
        <v>93.93939393939394</v>
      </c>
      <c r="AO9" s="132">
        <v>33</v>
      </c>
    </row>
    <row r="10" spans="1:41" ht="14.25" customHeight="1">
      <c r="A10" s="126" t="s">
        <v>1049</v>
      </c>
      <c r="B10" s="127" t="s">
        <v>1057</v>
      </c>
      <c r="C10" s="127" t="s">
        <v>56</v>
      </c>
      <c r="D10" s="123"/>
      <c r="E10" s="100"/>
      <c r="F10" s="103" t="s">
        <v>1049</v>
      </c>
      <c r="G10" s="107"/>
      <c r="H10" s="107"/>
      <c r="I10" s="124">
        <v>10</v>
      </c>
      <c r="J10" s="110"/>
      <c r="K10" s="51">
        <v>2</v>
      </c>
      <c r="L10" s="51">
        <v>1</v>
      </c>
      <c r="M10" s="51">
        <v>0</v>
      </c>
      <c r="N10" s="51">
        <v>1</v>
      </c>
      <c r="O10" s="51">
        <v>0</v>
      </c>
      <c r="P10" s="52">
        <v>0</v>
      </c>
      <c r="Q10" s="52">
        <v>0</v>
      </c>
      <c r="R10" s="51">
        <v>1</v>
      </c>
      <c r="S10" s="51">
        <v>0</v>
      </c>
      <c r="T10" s="51">
        <v>2</v>
      </c>
      <c r="U10" s="51">
        <v>1</v>
      </c>
      <c r="V10" s="51">
        <v>1</v>
      </c>
      <c r="W10" s="52">
        <v>0.5</v>
      </c>
      <c r="X10" s="52">
        <v>0.5</v>
      </c>
      <c r="Y10" s="85"/>
      <c r="Z10" s="85"/>
      <c r="AA10" s="85" t="s">
        <v>320</v>
      </c>
      <c r="AB10" s="91" t="s">
        <v>526</v>
      </c>
      <c r="AC10" s="91" t="s">
        <v>526</v>
      </c>
      <c r="AD10" s="91" t="s">
        <v>272</v>
      </c>
      <c r="AE10" s="91"/>
      <c r="AF10" s="91" t="s">
        <v>1260</v>
      </c>
      <c r="AG10" s="132">
        <v>0</v>
      </c>
      <c r="AH10" s="135">
        <v>0</v>
      </c>
      <c r="AI10" s="132">
        <v>0</v>
      </c>
      <c r="AJ10" s="135">
        <v>0</v>
      </c>
      <c r="AK10" s="132">
        <v>0</v>
      </c>
      <c r="AL10" s="135">
        <v>0</v>
      </c>
      <c r="AM10" s="132">
        <v>5</v>
      </c>
      <c r="AN10" s="135">
        <v>100</v>
      </c>
      <c r="AO10" s="132">
        <v>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1042</v>
      </c>
      <c r="B2" s="91" t="s">
        <v>264</v>
      </c>
      <c r="C2" s="85">
        <f>VLOOKUP(GroupVertices[[#This Row],[Vertex]],Vertices[],MATCH("ID",Vertices[[#Headers],[Vertex]:[Vertex Content Word Count]],0),FALSE)</f>
        <v>60</v>
      </c>
    </row>
    <row r="3" spans="1:3" ht="15">
      <c r="A3" s="85" t="s">
        <v>1042</v>
      </c>
      <c r="B3" s="91" t="s">
        <v>263</v>
      </c>
      <c r="C3" s="85">
        <f>VLOOKUP(GroupVertices[[#This Row],[Vertex]],Vertices[],MATCH("ID",Vertices[[#Headers],[Vertex]:[Vertex Content Word Count]],0),FALSE)</f>
        <v>11</v>
      </c>
    </row>
    <row r="4" spans="1:3" ht="15">
      <c r="A4" s="85" t="s">
        <v>1042</v>
      </c>
      <c r="B4" s="91" t="s">
        <v>262</v>
      </c>
      <c r="C4" s="85">
        <f>VLOOKUP(GroupVertices[[#This Row],[Vertex]],Vertices[],MATCH("ID",Vertices[[#Headers],[Vertex]:[Vertex Content Word Count]],0),FALSE)</f>
        <v>59</v>
      </c>
    </row>
    <row r="5" spans="1:3" ht="15">
      <c r="A5" s="85" t="s">
        <v>1042</v>
      </c>
      <c r="B5" s="91" t="s">
        <v>255</v>
      </c>
      <c r="C5" s="85">
        <f>VLOOKUP(GroupVertices[[#This Row],[Vertex]],Vertices[],MATCH("ID",Vertices[[#Headers],[Vertex]:[Vertex Content Word Count]],0),FALSE)</f>
        <v>50</v>
      </c>
    </row>
    <row r="6" spans="1:3" ht="15">
      <c r="A6" s="85" t="s">
        <v>1042</v>
      </c>
      <c r="B6" s="91" t="s">
        <v>254</v>
      </c>
      <c r="C6" s="85">
        <f>VLOOKUP(GroupVertices[[#This Row],[Vertex]],Vertices[],MATCH("ID",Vertices[[#Headers],[Vertex]:[Vertex Content Word Count]],0),FALSE)</f>
        <v>49</v>
      </c>
    </row>
    <row r="7" spans="1:3" ht="15">
      <c r="A7" s="85" t="s">
        <v>1042</v>
      </c>
      <c r="B7" s="91" t="s">
        <v>250</v>
      </c>
      <c r="C7" s="85">
        <f>VLOOKUP(GroupVertices[[#This Row],[Vertex]],Vertices[],MATCH("ID",Vertices[[#Headers],[Vertex]:[Vertex Content Word Count]],0),FALSE)</f>
        <v>45</v>
      </c>
    </row>
    <row r="8" spans="1:3" ht="15">
      <c r="A8" s="85" t="s">
        <v>1042</v>
      </c>
      <c r="B8" s="91" t="s">
        <v>247</v>
      </c>
      <c r="C8" s="85">
        <f>VLOOKUP(GroupVertices[[#This Row],[Vertex]],Vertices[],MATCH("ID",Vertices[[#Headers],[Vertex]:[Vertex Content Word Count]],0),FALSE)</f>
        <v>41</v>
      </c>
    </row>
    <row r="9" spans="1:3" ht="15">
      <c r="A9" s="85" t="s">
        <v>1042</v>
      </c>
      <c r="B9" s="91" t="s">
        <v>246</v>
      </c>
      <c r="C9" s="85">
        <f>VLOOKUP(GroupVertices[[#This Row],[Vertex]],Vertices[],MATCH("ID",Vertices[[#Headers],[Vertex]:[Vertex Content Word Count]],0),FALSE)</f>
        <v>40</v>
      </c>
    </row>
    <row r="10" spans="1:3" ht="15">
      <c r="A10" s="85" t="s">
        <v>1042</v>
      </c>
      <c r="B10" s="91" t="s">
        <v>245</v>
      </c>
      <c r="C10" s="85">
        <f>VLOOKUP(GroupVertices[[#This Row],[Vertex]],Vertices[],MATCH("ID",Vertices[[#Headers],[Vertex]:[Vertex Content Word Count]],0),FALSE)</f>
        <v>39</v>
      </c>
    </row>
    <row r="11" spans="1:3" ht="15">
      <c r="A11" s="85" t="s">
        <v>1042</v>
      </c>
      <c r="B11" s="91" t="s">
        <v>244</v>
      </c>
      <c r="C11" s="85">
        <f>VLOOKUP(GroupVertices[[#This Row],[Vertex]],Vertices[],MATCH("ID",Vertices[[#Headers],[Vertex]:[Vertex Content Word Count]],0),FALSE)</f>
        <v>38</v>
      </c>
    </row>
    <row r="12" spans="1:3" ht="15">
      <c r="A12" s="85" t="s">
        <v>1042</v>
      </c>
      <c r="B12" s="91" t="s">
        <v>243</v>
      </c>
      <c r="C12" s="85">
        <f>VLOOKUP(GroupVertices[[#This Row],[Vertex]],Vertices[],MATCH("ID",Vertices[[#Headers],[Vertex]:[Vertex Content Word Count]],0),FALSE)</f>
        <v>37</v>
      </c>
    </row>
    <row r="13" spans="1:3" ht="15">
      <c r="A13" s="85" t="s">
        <v>1042</v>
      </c>
      <c r="B13" s="91" t="s">
        <v>242</v>
      </c>
      <c r="C13" s="85">
        <f>VLOOKUP(GroupVertices[[#This Row],[Vertex]],Vertices[],MATCH("ID",Vertices[[#Headers],[Vertex]:[Vertex Content Word Count]],0),FALSE)</f>
        <v>36</v>
      </c>
    </row>
    <row r="14" spans="1:3" ht="15">
      <c r="A14" s="85" t="s">
        <v>1042</v>
      </c>
      <c r="B14" s="91" t="s">
        <v>241</v>
      </c>
      <c r="C14" s="85">
        <f>VLOOKUP(GroupVertices[[#This Row],[Vertex]],Vertices[],MATCH("ID",Vertices[[#Headers],[Vertex]:[Vertex Content Word Count]],0),FALSE)</f>
        <v>35</v>
      </c>
    </row>
    <row r="15" spans="1:3" ht="15">
      <c r="A15" s="85" t="s">
        <v>1042</v>
      </c>
      <c r="B15" s="91" t="s">
        <v>240</v>
      </c>
      <c r="C15" s="85">
        <f>VLOOKUP(GroupVertices[[#This Row],[Vertex]],Vertices[],MATCH("ID",Vertices[[#Headers],[Vertex]:[Vertex Content Word Count]],0),FALSE)</f>
        <v>34</v>
      </c>
    </row>
    <row r="16" spans="1:3" ht="15">
      <c r="A16" s="85" t="s">
        <v>1042</v>
      </c>
      <c r="B16" s="91" t="s">
        <v>239</v>
      </c>
      <c r="C16" s="85">
        <f>VLOOKUP(GroupVertices[[#This Row],[Vertex]],Vertices[],MATCH("ID",Vertices[[#Headers],[Vertex]:[Vertex Content Word Count]],0),FALSE)</f>
        <v>33</v>
      </c>
    </row>
    <row r="17" spans="1:3" ht="15">
      <c r="A17" s="85" t="s">
        <v>1042</v>
      </c>
      <c r="B17" s="91" t="s">
        <v>238</v>
      </c>
      <c r="C17" s="85">
        <f>VLOOKUP(GroupVertices[[#This Row],[Vertex]],Vertices[],MATCH("ID",Vertices[[#Headers],[Vertex]:[Vertex Content Word Count]],0),FALSE)</f>
        <v>32</v>
      </c>
    </row>
    <row r="18" spans="1:3" ht="15">
      <c r="A18" s="85" t="s">
        <v>1042</v>
      </c>
      <c r="B18" s="91" t="s">
        <v>237</v>
      </c>
      <c r="C18" s="85">
        <f>VLOOKUP(GroupVertices[[#This Row],[Vertex]],Vertices[],MATCH("ID",Vertices[[#Headers],[Vertex]:[Vertex Content Word Count]],0),FALSE)</f>
        <v>31</v>
      </c>
    </row>
    <row r="19" spans="1:3" ht="15">
      <c r="A19" s="85" t="s">
        <v>1042</v>
      </c>
      <c r="B19" s="91" t="s">
        <v>236</v>
      </c>
      <c r="C19" s="85">
        <f>VLOOKUP(GroupVertices[[#This Row],[Vertex]],Vertices[],MATCH("ID",Vertices[[#Headers],[Vertex]:[Vertex Content Word Count]],0),FALSE)</f>
        <v>30</v>
      </c>
    </row>
    <row r="20" spans="1:3" ht="15">
      <c r="A20" s="85" t="s">
        <v>1042</v>
      </c>
      <c r="B20" s="91" t="s">
        <v>235</v>
      </c>
      <c r="C20" s="85">
        <f>VLOOKUP(GroupVertices[[#This Row],[Vertex]],Vertices[],MATCH("ID",Vertices[[#Headers],[Vertex]:[Vertex Content Word Count]],0),FALSE)</f>
        <v>29</v>
      </c>
    </row>
    <row r="21" spans="1:3" ht="15">
      <c r="A21" s="85" t="s">
        <v>1042</v>
      </c>
      <c r="B21" s="91" t="s">
        <v>234</v>
      </c>
      <c r="C21" s="85">
        <f>VLOOKUP(GroupVertices[[#This Row],[Vertex]],Vertices[],MATCH("ID",Vertices[[#Headers],[Vertex]:[Vertex Content Word Count]],0),FALSE)</f>
        <v>28</v>
      </c>
    </row>
    <row r="22" spans="1:3" ht="15">
      <c r="A22" s="85" t="s">
        <v>1042</v>
      </c>
      <c r="B22" s="91" t="s">
        <v>233</v>
      </c>
      <c r="C22" s="85">
        <f>VLOOKUP(GroupVertices[[#This Row],[Vertex]],Vertices[],MATCH("ID",Vertices[[#Headers],[Vertex]:[Vertex Content Word Count]],0),FALSE)</f>
        <v>27</v>
      </c>
    </row>
    <row r="23" spans="1:3" ht="15">
      <c r="A23" s="85" t="s">
        <v>1042</v>
      </c>
      <c r="B23" s="91" t="s">
        <v>232</v>
      </c>
      <c r="C23" s="85">
        <f>VLOOKUP(GroupVertices[[#This Row],[Vertex]],Vertices[],MATCH("ID",Vertices[[#Headers],[Vertex]:[Vertex Content Word Count]],0),FALSE)</f>
        <v>26</v>
      </c>
    </row>
    <row r="24" spans="1:3" ht="15">
      <c r="A24" s="85" t="s">
        <v>1042</v>
      </c>
      <c r="B24" s="91" t="s">
        <v>231</v>
      </c>
      <c r="C24" s="85">
        <f>VLOOKUP(GroupVertices[[#This Row],[Vertex]],Vertices[],MATCH("ID",Vertices[[#Headers],[Vertex]:[Vertex Content Word Count]],0),FALSE)</f>
        <v>25</v>
      </c>
    </row>
    <row r="25" spans="1:3" ht="15">
      <c r="A25" s="85" t="s">
        <v>1042</v>
      </c>
      <c r="B25" s="91" t="s">
        <v>230</v>
      </c>
      <c r="C25" s="85">
        <f>VLOOKUP(GroupVertices[[#This Row],[Vertex]],Vertices[],MATCH("ID",Vertices[[#Headers],[Vertex]:[Vertex Content Word Count]],0),FALSE)</f>
        <v>24</v>
      </c>
    </row>
    <row r="26" spans="1:3" ht="15">
      <c r="A26" s="85" t="s">
        <v>1042</v>
      </c>
      <c r="B26" s="91" t="s">
        <v>229</v>
      </c>
      <c r="C26" s="85">
        <f>VLOOKUP(GroupVertices[[#This Row],[Vertex]],Vertices[],MATCH("ID",Vertices[[#Headers],[Vertex]:[Vertex Content Word Count]],0),FALSE)</f>
        <v>23</v>
      </c>
    </row>
    <row r="27" spans="1:3" ht="15">
      <c r="A27" s="85" t="s">
        <v>1042</v>
      </c>
      <c r="B27" s="91" t="s">
        <v>227</v>
      </c>
      <c r="C27" s="85">
        <f>VLOOKUP(GroupVertices[[#This Row],[Vertex]],Vertices[],MATCH("ID",Vertices[[#Headers],[Vertex]:[Vertex Content Word Count]],0),FALSE)</f>
        <v>21</v>
      </c>
    </row>
    <row r="28" spans="1:3" ht="15">
      <c r="A28" s="85" t="s">
        <v>1042</v>
      </c>
      <c r="B28" s="91" t="s">
        <v>224</v>
      </c>
      <c r="C28" s="85">
        <f>VLOOKUP(GroupVertices[[#This Row],[Vertex]],Vertices[],MATCH("ID",Vertices[[#Headers],[Vertex]:[Vertex Content Word Count]],0),FALSE)</f>
        <v>17</v>
      </c>
    </row>
    <row r="29" spans="1:3" ht="15">
      <c r="A29" s="85" t="s">
        <v>1042</v>
      </c>
      <c r="B29" s="91" t="s">
        <v>223</v>
      </c>
      <c r="C29" s="85">
        <f>VLOOKUP(GroupVertices[[#This Row],[Vertex]],Vertices[],MATCH("ID",Vertices[[#Headers],[Vertex]:[Vertex Content Word Count]],0),FALSE)</f>
        <v>16</v>
      </c>
    </row>
    <row r="30" spans="1:3" ht="15">
      <c r="A30" s="85" t="s">
        <v>1042</v>
      </c>
      <c r="B30" s="91" t="s">
        <v>222</v>
      </c>
      <c r="C30" s="85">
        <f>VLOOKUP(GroupVertices[[#This Row],[Vertex]],Vertices[],MATCH("ID",Vertices[[#Headers],[Vertex]:[Vertex Content Word Count]],0),FALSE)</f>
        <v>15</v>
      </c>
    </row>
    <row r="31" spans="1:3" ht="15">
      <c r="A31" s="85" t="s">
        <v>1042</v>
      </c>
      <c r="B31" s="91" t="s">
        <v>221</v>
      </c>
      <c r="C31" s="85">
        <f>VLOOKUP(GroupVertices[[#This Row],[Vertex]],Vertices[],MATCH("ID",Vertices[[#Headers],[Vertex]:[Vertex Content Word Count]],0),FALSE)</f>
        <v>14</v>
      </c>
    </row>
    <row r="32" spans="1:3" ht="15">
      <c r="A32" s="85" t="s">
        <v>1042</v>
      </c>
      <c r="B32" s="91" t="s">
        <v>220</v>
      </c>
      <c r="C32" s="85">
        <f>VLOOKUP(GroupVertices[[#This Row],[Vertex]],Vertices[],MATCH("ID",Vertices[[#Headers],[Vertex]:[Vertex Content Word Count]],0),FALSE)</f>
        <v>13</v>
      </c>
    </row>
    <row r="33" spans="1:3" ht="15">
      <c r="A33" s="85" t="s">
        <v>1042</v>
      </c>
      <c r="B33" s="91" t="s">
        <v>219</v>
      </c>
      <c r="C33" s="85">
        <f>VLOOKUP(GroupVertices[[#This Row],[Vertex]],Vertices[],MATCH("ID",Vertices[[#Headers],[Vertex]:[Vertex Content Word Count]],0),FALSE)</f>
        <v>12</v>
      </c>
    </row>
    <row r="34" spans="1:3" ht="15">
      <c r="A34" s="85" t="s">
        <v>1042</v>
      </c>
      <c r="B34" s="91" t="s">
        <v>218</v>
      </c>
      <c r="C34" s="85">
        <f>VLOOKUP(GroupVertices[[#This Row],[Vertex]],Vertices[],MATCH("ID",Vertices[[#Headers],[Vertex]:[Vertex Content Word Count]],0),FALSE)</f>
        <v>10</v>
      </c>
    </row>
    <row r="35" spans="1:3" ht="15">
      <c r="A35" s="85" t="s">
        <v>1043</v>
      </c>
      <c r="B35" s="91" t="s">
        <v>212</v>
      </c>
      <c r="C35" s="85">
        <f>VLOOKUP(GroupVertices[[#This Row],[Vertex]],Vertices[],MATCH("ID",Vertices[[#Headers],[Vertex]:[Vertex Content Word Count]],0),FALSE)</f>
        <v>3</v>
      </c>
    </row>
    <row r="36" spans="1:3" ht="15">
      <c r="A36" s="85" t="s">
        <v>1043</v>
      </c>
      <c r="B36" s="91" t="s">
        <v>213</v>
      </c>
      <c r="C36" s="85">
        <f>VLOOKUP(GroupVertices[[#This Row],[Vertex]],Vertices[],MATCH("ID",Vertices[[#Headers],[Vertex]:[Vertex Content Word Count]],0),FALSE)</f>
        <v>4</v>
      </c>
    </row>
    <row r="37" spans="1:3" ht="15">
      <c r="A37" s="85" t="s">
        <v>1043</v>
      </c>
      <c r="B37" s="91" t="s">
        <v>214</v>
      </c>
      <c r="C37" s="85">
        <f>VLOOKUP(GroupVertices[[#This Row],[Vertex]],Vertices[],MATCH("ID",Vertices[[#Headers],[Vertex]:[Vertex Content Word Count]],0),FALSE)</f>
        <v>5</v>
      </c>
    </row>
    <row r="38" spans="1:3" ht="15">
      <c r="A38" s="85" t="s">
        <v>1043</v>
      </c>
      <c r="B38" s="91" t="s">
        <v>215</v>
      </c>
      <c r="C38" s="85">
        <f>VLOOKUP(GroupVertices[[#This Row],[Vertex]],Vertices[],MATCH("ID",Vertices[[#Headers],[Vertex]:[Vertex Content Word Count]],0),FALSE)</f>
        <v>6</v>
      </c>
    </row>
    <row r="39" spans="1:3" ht="15">
      <c r="A39" s="85" t="s">
        <v>1043</v>
      </c>
      <c r="B39" s="91" t="s">
        <v>216</v>
      </c>
      <c r="C39" s="85">
        <f>VLOOKUP(GroupVertices[[#This Row],[Vertex]],Vertices[],MATCH("ID",Vertices[[#Headers],[Vertex]:[Vertex Content Word Count]],0),FALSE)</f>
        <v>7</v>
      </c>
    </row>
    <row r="40" spans="1:3" ht="15">
      <c r="A40" s="85" t="s">
        <v>1043</v>
      </c>
      <c r="B40" s="91" t="s">
        <v>228</v>
      </c>
      <c r="C40" s="85">
        <f>VLOOKUP(GroupVertices[[#This Row],[Vertex]],Vertices[],MATCH("ID",Vertices[[#Headers],[Vertex]:[Vertex Content Word Count]],0),FALSE)</f>
        <v>22</v>
      </c>
    </row>
    <row r="41" spans="1:3" ht="15">
      <c r="A41" s="85" t="s">
        <v>1043</v>
      </c>
      <c r="B41" s="91" t="s">
        <v>253</v>
      </c>
      <c r="C41" s="85">
        <f>VLOOKUP(GroupVertices[[#This Row],[Vertex]],Vertices[],MATCH("ID",Vertices[[#Headers],[Vertex]:[Vertex Content Word Count]],0),FALSE)</f>
        <v>48</v>
      </c>
    </row>
    <row r="42" spans="1:3" ht="15">
      <c r="A42" s="85" t="s">
        <v>1043</v>
      </c>
      <c r="B42" s="91" t="s">
        <v>256</v>
      </c>
      <c r="C42" s="85">
        <f>VLOOKUP(GroupVertices[[#This Row],[Vertex]],Vertices[],MATCH("ID",Vertices[[#Headers],[Vertex]:[Vertex Content Word Count]],0),FALSE)</f>
        <v>51</v>
      </c>
    </row>
    <row r="43" spans="1:3" ht="15">
      <c r="A43" s="85" t="s">
        <v>1043</v>
      </c>
      <c r="B43" s="91" t="s">
        <v>257</v>
      </c>
      <c r="C43" s="85">
        <f>VLOOKUP(GroupVertices[[#This Row],[Vertex]],Vertices[],MATCH("ID",Vertices[[#Headers],[Vertex]:[Vertex Content Word Count]],0),FALSE)</f>
        <v>52</v>
      </c>
    </row>
    <row r="44" spans="1:3" ht="15">
      <c r="A44" s="85" t="s">
        <v>1043</v>
      </c>
      <c r="B44" s="91" t="s">
        <v>261</v>
      </c>
      <c r="C44" s="85">
        <f>VLOOKUP(GroupVertices[[#This Row],[Vertex]],Vertices[],MATCH("ID",Vertices[[#Headers],[Vertex]:[Vertex Content Word Count]],0),FALSE)</f>
        <v>58</v>
      </c>
    </row>
    <row r="45" spans="1:3" ht="15">
      <c r="A45" s="85" t="s">
        <v>1043</v>
      </c>
      <c r="B45" s="91" t="s">
        <v>265</v>
      </c>
      <c r="C45" s="85">
        <f>VLOOKUP(GroupVertices[[#This Row],[Vertex]],Vertices[],MATCH("ID",Vertices[[#Headers],[Vertex]:[Vertex Content Word Count]],0),FALSE)</f>
        <v>61</v>
      </c>
    </row>
    <row r="46" spans="1:3" ht="15">
      <c r="A46" s="85" t="s">
        <v>1043</v>
      </c>
      <c r="B46" s="91" t="s">
        <v>266</v>
      </c>
      <c r="C46" s="85">
        <f>VLOOKUP(GroupVertices[[#This Row],[Vertex]],Vertices[],MATCH("ID",Vertices[[#Headers],[Vertex]:[Vertex Content Word Count]],0),FALSE)</f>
        <v>62</v>
      </c>
    </row>
    <row r="47" spans="1:3" ht="15">
      <c r="A47" s="85" t="s">
        <v>1043</v>
      </c>
      <c r="B47" s="91" t="s">
        <v>268</v>
      </c>
      <c r="C47" s="85">
        <f>VLOOKUP(GroupVertices[[#This Row],[Vertex]],Vertices[],MATCH("ID",Vertices[[#Headers],[Vertex]:[Vertex Content Word Count]],0),FALSE)</f>
        <v>65</v>
      </c>
    </row>
    <row r="48" spans="1:3" ht="15">
      <c r="A48" s="85" t="s">
        <v>1043</v>
      </c>
      <c r="B48" s="91" t="s">
        <v>269</v>
      </c>
      <c r="C48" s="85">
        <f>VLOOKUP(GroupVertices[[#This Row],[Vertex]],Vertices[],MATCH("ID",Vertices[[#Headers],[Vertex]:[Vertex Content Word Count]],0),FALSE)</f>
        <v>66</v>
      </c>
    </row>
    <row r="49" spans="1:3" ht="15">
      <c r="A49" s="85" t="s">
        <v>1044</v>
      </c>
      <c r="B49" s="91" t="s">
        <v>258</v>
      </c>
      <c r="C49" s="85">
        <f>VLOOKUP(GroupVertices[[#This Row],[Vertex]],Vertices[],MATCH("ID",Vertices[[#Headers],[Vertex]:[Vertex Content Word Count]],0),FALSE)</f>
        <v>53</v>
      </c>
    </row>
    <row r="50" spans="1:3" ht="15">
      <c r="A50" s="85" t="s">
        <v>1044</v>
      </c>
      <c r="B50" s="91" t="s">
        <v>271</v>
      </c>
      <c r="C50" s="85">
        <f>VLOOKUP(GroupVertices[[#This Row],[Vertex]],Vertices[],MATCH("ID",Vertices[[#Headers],[Vertex]:[Vertex Content Word Count]],0),FALSE)</f>
        <v>19</v>
      </c>
    </row>
    <row r="51" spans="1:3" ht="15">
      <c r="A51" s="85" t="s">
        <v>1044</v>
      </c>
      <c r="B51" s="91" t="s">
        <v>252</v>
      </c>
      <c r="C51" s="85">
        <f>VLOOKUP(GroupVertices[[#This Row],[Vertex]],Vertices[],MATCH("ID",Vertices[[#Headers],[Vertex]:[Vertex Content Word Count]],0),FALSE)</f>
        <v>47</v>
      </c>
    </row>
    <row r="52" spans="1:3" ht="15">
      <c r="A52" s="85" t="s">
        <v>1044</v>
      </c>
      <c r="B52" s="91" t="s">
        <v>251</v>
      </c>
      <c r="C52" s="85">
        <f>VLOOKUP(GroupVertices[[#This Row],[Vertex]],Vertices[],MATCH("ID",Vertices[[#Headers],[Vertex]:[Vertex Content Word Count]],0),FALSE)</f>
        <v>46</v>
      </c>
    </row>
    <row r="53" spans="1:3" ht="15">
      <c r="A53" s="85" t="s">
        <v>1044</v>
      </c>
      <c r="B53" s="91" t="s">
        <v>249</v>
      </c>
      <c r="C53" s="85">
        <f>VLOOKUP(GroupVertices[[#This Row],[Vertex]],Vertices[],MATCH("ID",Vertices[[#Headers],[Vertex]:[Vertex Content Word Count]],0),FALSE)</f>
        <v>44</v>
      </c>
    </row>
    <row r="54" spans="1:3" ht="15">
      <c r="A54" s="85" t="s">
        <v>1044</v>
      </c>
      <c r="B54" s="91" t="s">
        <v>226</v>
      </c>
      <c r="C54" s="85">
        <f>VLOOKUP(GroupVertices[[#This Row],[Vertex]],Vertices[],MATCH("ID",Vertices[[#Headers],[Vertex]:[Vertex Content Word Count]],0),FALSE)</f>
        <v>20</v>
      </c>
    </row>
    <row r="55" spans="1:3" ht="15">
      <c r="A55" s="85" t="s">
        <v>1044</v>
      </c>
      <c r="B55" s="91" t="s">
        <v>225</v>
      </c>
      <c r="C55" s="85">
        <f>VLOOKUP(GroupVertices[[#This Row],[Vertex]],Vertices[],MATCH("ID",Vertices[[#Headers],[Vertex]:[Vertex Content Word Count]],0),FALSE)</f>
        <v>18</v>
      </c>
    </row>
    <row r="56" spans="1:3" ht="15">
      <c r="A56" s="85" t="s">
        <v>1045</v>
      </c>
      <c r="B56" s="91" t="s">
        <v>260</v>
      </c>
      <c r="C56" s="85">
        <f>VLOOKUP(GroupVertices[[#This Row],[Vertex]],Vertices[],MATCH("ID",Vertices[[#Headers],[Vertex]:[Vertex Content Word Count]],0),FALSE)</f>
        <v>57</v>
      </c>
    </row>
    <row r="57" spans="1:3" ht="15">
      <c r="A57" s="85" t="s">
        <v>1045</v>
      </c>
      <c r="B57" s="91" t="s">
        <v>259</v>
      </c>
      <c r="C57" s="85">
        <f>VLOOKUP(GroupVertices[[#This Row],[Vertex]],Vertices[],MATCH("ID",Vertices[[#Headers],[Vertex]:[Vertex Content Word Count]],0),FALSE)</f>
        <v>54</v>
      </c>
    </row>
    <row r="58" spans="1:3" ht="15">
      <c r="A58" s="85" t="s">
        <v>1045</v>
      </c>
      <c r="B58" s="91" t="s">
        <v>275</v>
      </c>
      <c r="C58" s="85">
        <f>VLOOKUP(GroupVertices[[#This Row],[Vertex]],Vertices[],MATCH("ID",Vertices[[#Headers],[Vertex]:[Vertex Content Word Count]],0),FALSE)</f>
        <v>56</v>
      </c>
    </row>
    <row r="59" spans="1:3" ht="15">
      <c r="A59" s="85" t="s">
        <v>1045</v>
      </c>
      <c r="B59" s="91" t="s">
        <v>274</v>
      </c>
      <c r="C59" s="85">
        <f>VLOOKUP(GroupVertices[[#This Row],[Vertex]],Vertices[],MATCH("ID",Vertices[[#Headers],[Vertex]:[Vertex Content Word Count]],0),FALSE)</f>
        <v>55</v>
      </c>
    </row>
    <row r="60" spans="1:3" ht="15">
      <c r="A60" s="85" t="s">
        <v>1046</v>
      </c>
      <c r="B60" s="91" t="s">
        <v>270</v>
      </c>
      <c r="C60" s="85">
        <f>VLOOKUP(GroupVertices[[#This Row],[Vertex]],Vertices[],MATCH("ID",Vertices[[#Headers],[Vertex]:[Vertex Content Word Count]],0),FALSE)</f>
        <v>67</v>
      </c>
    </row>
    <row r="61" spans="1:3" ht="15">
      <c r="A61" s="85" t="s">
        <v>1046</v>
      </c>
      <c r="B61" s="91" t="s">
        <v>278</v>
      </c>
      <c r="C61" s="85">
        <f>VLOOKUP(GroupVertices[[#This Row],[Vertex]],Vertices[],MATCH("ID",Vertices[[#Headers],[Vertex]:[Vertex Content Word Count]],0),FALSE)</f>
        <v>69</v>
      </c>
    </row>
    <row r="62" spans="1:3" ht="15">
      <c r="A62" s="85" t="s">
        <v>1046</v>
      </c>
      <c r="B62" s="91" t="s">
        <v>277</v>
      </c>
      <c r="C62" s="85">
        <f>VLOOKUP(GroupVertices[[#This Row],[Vertex]],Vertices[],MATCH("ID",Vertices[[#Headers],[Vertex]:[Vertex Content Word Count]],0),FALSE)</f>
        <v>68</v>
      </c>
    </row>
    <row r="63" spans="1:3" ht="15">
      <c r="A63" s="85" t="s">
        <v>1047</v>
      </c>
      <c r="B63" s="91" t="s">
        <v>267</v>
      </c>
      <c r="C63" s="85">
        <f>VLOOKUP(GroupVertices[[#This Row],[Vertex]],Vertices[],MATCH("ID",Vertices[[#Headers],[Vertex]:[Vertex Content Word Count]],0),FALSE)</f>
        <v>63</v>
      </c>
    </row>
    <row r="64" spans="1:3" ht="15">
      <c r="A64" s="85" t="s">
        <v>1047</v>
      </c>
      <c r="B64" s="91" t="s">
        <v>276</v>
      </c>
      <c r="C64" s="85">
        <f>VLOOKUP(GroupVertices[[#This Row],[Vertex]],Vertices[],MATCH("ID",Vertices[[#Headers],[Vertex]:[Vertex Content Word Count]],0),FALSE)</f>
        <v>64</v>
      </c>
    </row>
    <row r="65" spans="1:3" ht="15">
      <c r="A65" s="85" t="s">
        <v>1048</v>
      </c>
      <c r="B65" s="91" t="s">
        <v>248</v>
      </c>
      <c r="C65" s="85">
        <f>VLOOKUP(GroupVertices[[#This Row],[Vertex]],Vertices[],MATCH("ID",Vertices[[#Headers],[Vertex]:[Vertex Content Word Count]],0),FALSE)</f>
        <v>42</v>
      </c>
    </row>
    <row r="66" spans="1:3" ht="15">
      <c r="A66" s="85" t="s">
        <v>1048</v>
      </c>
      <c r="B66" s="91" t="s">
        <v>273</v>
      </c>
      <c r="C66" s="85">
        <f>VLOOKUP(GroupVertices[[#This Row],[Vertex]],Vertices[],MATCH("ID",Vertices[[#Headers],[Vertex]:[Vertex Content Word Count]],0),FALSE)</f>
        <v>43</v>
      </c>
    </row>
    <row r="67" spans="1:3" ht="15">
      <c r="A67" s="85" t="s">
        <v>1049</v>
      </c>
      <c r="B67" s="91" t="s">
        <v>217</v>
      </c>
      <c r="C67" s="85">
        <f>VLOOKUP(GroupVertices[[#This Row],[Vertex]],Vertices[],MATCH("ID",Vertices[[#Headers],[Vertex]:[Vertex Content Word Count]],0),FALSE)</f>
        <v>8</v>
      </c>
    </row>
    <row r="68" spans="1:3" ht="15">
      <c r="A68" s="85" t="s">
        <v>1049</v>
      </c>
      <c r="B68" s="91" t="s">
        <v>272</v>
      </c>
      <c r="C68" s="85">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1064</v>
      </c>
      <c r="B2" s="36" t="s">
        <v>1003</v>
      </c>
      <c r="D2" s="33">
        <f>MIN(Vertices[Degree])</f>
        <v>0</v>
      </c>
      <c r="E2" s="3">
        <f>COUNTIF(Vertices[Degree],"&gt;= "&amp;D2)-COUNTIF(Vertices[Degree],"&gt;="&amp;D3)</f>
        <v>0</v>
      </c>
      <c r="F2" s="39">
        <f>MIN(Vertices[In-Degree])</f>
        <v>0</v>
      </c>
      <c r="G2" s="40">
        <f>COUNTIF(Vertices[In-Degree],"&gt;= "&amp;F2)-COUNTIF(Vertices[In-Degree],"&gt;="&amp;F3)</f>
        <v>43</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65</v>
      </c>
      <c r="L2" s="39">
        <f>MIN(Vertices[Closeness Centrality])</f>
        <v>0</v>
      </c>
      <c r="M2" s="40">
        <f>COUNTIF(Vertices[Closeness Centrality],"&gt;= "&amp;L2)-COUNTIF(Vertices[Closeness Centrality],"&gt;="&amp;L3)</f>
        <v>46</v>
      </c>
      <c r="N2" s="39">
        <f>MIN(Vertices[Eigenvector Centrality])</f>
        <v>0</v>
      </c>
      <c r="O2" s="40">
        <f>COUNTIF(Vertices[Eigenvector Centrality],"&gt;= "&amp;N2)-COUNTIF(Vertices[Eigenvector Centrality],"&gt;="&amp;N3)</f>
        <v>34</v>
      </c>
      <c r="P2" s="39">
        <f>MIN(Vertices[PageRank])</f>
        <v>0.548169</v>
      </c>
      <c r="Q2" s="40">
        <f>COUNTIF(Vertices[PageRank],"&gt;= "&amp;P2)-COUNTIF(Vertices[PageRank],"&gt;="&amp;P3)</f>
        <v>41</v>
      </c>
      <c r="R2" s="39">
        <f>MIN(Vertices[Clustering Coefficient])</f>
        <v>0</v>
      </c>
      <c r="S2" s="45">
        <f>COUNTIF(Vertices[Clustering Coefficient],"&gt;= "&amp;R2)-COUNTIF(Vertices[Clustering Coefficient],"&gt;="&amp;R3)</f>
        <v>64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0"/>
      <c r="B3" s="130"/>
      <c r="D3" s="34">
        <f aca="true" t="shared" si="1" ref="D3:D26">D2+($D$57-$D$2)/BinDivisor</f>
        <v>0</v>
      </c>
      <c r="E3" s="3">
        <f>COUNTIF(Vertices[Degree],"&gt;= "&amp;D3)-COUNTIF(Vertices[Degree],"&gt;="&amp;D4)</f>
        <v>0</v>
      </c>
      <c r="F3" s="41">
        <f aca="true" t="shared" si="2" ref="F3:F26">F2+($F$57-$F$2)/BinDivisor</f>
        <v>0.6</v>
      </c>
      <c r="G3" s="42">
        <f>COUNTIF(Vertices[In-Degree],"&gt;= "&amp;F3)-COUNTIF(Vertices[In-Degree],"&gt;="&amp;F4)</f>
        <v>21</v>
      </c>
      <c r="H3" s="41">
        <f aca="true" t="shared" si="3" ref="H3:H26">H2+($H$57-$H$2)/BinDivisor</f>
        <v>0.03636363636363636</v>
      </c>
      <c r="I3" s="42">
        <f>COUNTIF(Vertices[Out-Degree],"&gt;= "&amp;H3)-COUNTIF(Vertices[Out-Degree],"&gt;="&amp;H4)</f>
        <v>0</v>
      </c>
      <c r="J3" s="41">
        <f aca="true" t="shared" si="4" ref="J3:J26">J2+($J$57-$J$2)/BinDivisor</f>
        <v>18.036363636363635</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v>
      </c>
      <c r="N3" s="41">
        <f aca="true" t="shared" si="6" ref="N3:N26">N2+($N$57-$N$2)/BinDivisor</f>
        <v>0.0029425636363636367</v>
      </c>
      <c r="O3" s="42">
        <f>COUNTIF(Vertices[Eigenvector Centrality],"&gt;= "&amp;N3)-COUNTIF(Vertices[Eigenvector Centrality],"&gt;="&amp;N4)</f>
        <v>0</v>
      </c>
      <c r="P3" s="41">
        <f aca="true" t="shared" si="7" ref="P3:P26">P2+($P$57-$P$2)/BinDivisor</f>
        <v>0.8192629454545455</v>
      </c>
      <c r="Q3" s="42">
        <f>COUNTIF(Vertices[PageRank],"&gt;= "&amp;P3)-COUNTIF(Vertices[PageRank],"&gt;="&amp;P4)</f>
        <v>22</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67</v>
      </c>
      <c r="D4" s="34">
        <f t="shared" si="1"/>
        <v>0</v>
      </c>
      <c r="E4" s="3">
        <f>COUNTIF(Vertices[Degree],"&gt;= "&amp;D4)-COUNTIF(Vertices[Degree],"&gt;="&amp;D5)</f>
        <v>0</v>
      </c>
      <c r="F4" s="39">
        <f t="shared" si="2"/>
        <v>1.2</v>
      </c>
      <c r="G4" s="40">
        <f>COUNTIF(Vertices[In-Degree],"&gt;= "&amp;F4)-COUNTIF(Vertices[In-Degree],"&gt;="&amp;F5)</f>
        <v>0</v>
      </c>
      <c r="H4" s="39">
        <f t="shared" si="3"/>
        <v>0.07272727272727272</v>
      </c>
      <c r="I4" s="40">
        <f>COUNTIF(Vertices[Out-Degree],"&gt;= "&amp;H4)-COUNTIF(Vertices[Out-Degree],"&gt;="&amp;H5)</f>
        <v>0</v>
      </c>
      <c r="J4" s="39">
        <f t="shared" si="4"/>
        <v>36.07272727272727</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0.0058851272727272735</v>
      </c>
      <c r="O4" s="40">
        <f>COUNTIF(Vertices[Eigenvector Centrality],"&gt;= "&amp;N4)-COUNTIF(Vertices[Eigenvector Centrality],"&gt;="&amp;N5)</f>
        <v>0</v>
      </c>
      <c r="P4" s="39">
        <f t="shared" si="7"/>
        <v>1.0903568909090908</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1.7999999999999998</v>
      </c>
      <c r="G5" s="42">
        <f>COUNTIF(Vertices[In-Degree],"&gt;= "&amp;F5)-COUNTIF(Vertices[In-Degree],"&gt;="&amp;F6)</f>
        <v>1</v>
      </c>
      <c r="H5" s="41">
        <f t="shared" si="3"/>
        <v>0.10909090909090909</v>
      </c>
      <c r="I5" s="42">
        <f>COUNTIF(Vertices[Out-Degree],"&gt;= "&amp;H5)-COUNTIF(Vertices[Out-Degree],"&gt;="&amp;H6)</f>
        <v>0</v>
      </c>
      <c r="J5" s="41">
        <f t="shared" si="4"/>
        <v>54.10909090909091</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0.00882769090909091</v>
      </c>
      <c r="O5" s="42">
        <f>COUNTIF(Vertices[Eigenvector Centrality],"&gt;= "&amp;N5)-COUNTIF(Vertices[Eigenvector Centrality],"&gt;="&amp;N6)</f>
        <v>0</v>
      </c>
      <c r="P5" s="41">
        <f t="shared" si="7"/>
        <v>1.3614508363636362</v>
      </c>
      <c r="Q5" s="42">
        <f>COUNTIF(Vertices[PageRank],"&gt;= "&amp;P5)-COUNTIF(Vertices[PageRank],"&gt;="&amp;P6)</f>
        <v>2</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62</v>
      </c>
      <c r="D6" s="34">
        <f t="shared" si="1"/>
        <v>0</v>
      </c>
      <c r="E6" s="3">
        <f>COUNTIF(Vertices[Degree],"&gt;= "&amp;D6)-COUNTIF(Vertices[Degree],"&gt;="&amp;D7)</f>
        <v>0</v>
      </c>
      <c r="F6" s="39">
        <f t="shared" si="2"/>
        <v>2.4</v>
      </c>
      <c r="G6" s="40">
        <f>COUNTIF(Vertices[In-Degree],"&gt;= "&amp;F6)-COUNTIF(Vertices[In-Degree],"&gt;="&amp;F7)</f>
        <v>0</v>
      </c>
      <c r="H6" s="39">
        <f t="shared" si="3"/>
        <v>0.14545454545454545</v>
      </c>
      <c r="I6" s="40">
        <f>COUNTIF(Vertices[Out-Degree],"&gt;= "&amp;H6)-COUNTIF(Vertices[Out-Degree],"&gt;="&amp;H7)</f>
        <v>0</v>
      </c>
      <c r="J6" s="39">
        <f t="shared" si="4"/>
        <v>72.14545454545454</v>
      </c>
      <c r="K6" s="40">
        <f>COUNTIF(Vertices[Betweenness Centrality],"&gt;= "&amp;J6)-COUNTIF(Vertices[Betweenness Centrality],"&gt;="&amp;J7)</f>
        <v>0</v>
      </c>
      <c r="L6" s="39">
        <f t="shared" si="5"/>
        <v>0.07272727272727272</v>
      </c>
      <c r="M6" s="40">
        <f>COUNTIF(Vertices[Closeness Centrality],"&gt;= "&amp;L6)-COUNTIF(Vertices[Closeness Centrality],"&gt;="&amp;L7)</f>
        <v>6</v>
      </c>
      <c r="N6" s="39">
        <f t="shared" si="6"/>
        <v>0.011770254545454547</v>
      </c>
      <c r="O6" s="40">
        <f>COUNTIF(Vertices[Eigenvector Centrality],"&gt;= "&amp;N6)-COUNTIF(Vertices[Eigenvector Centrality],"&gt;="&amp;N7)</f>
        <v>0</v>
      </c>
      <c r="P6" s="39">
        <f t="shared" si="7"/>
        <v>1.6325447818181815</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3</v>
      </c>
      <c r="G7" s="42">
        <f>COUNTIF(Vertices[In-Degree],"&gt;= "&amp;F7)-COUNTIF(Vertices[In-Degree],"&gt;="&amp;F8)</f>
        <v>0</v>
      </c>
      <c r="H7" s="41">
        <f t="shared" si="3"/>
        <v>0.18181818181818182</v>
      </c>
      <c r="I7" s="42">
        <f>COUNTIF(Vertices[Out-Degree],"&gt;= "&amp;H7)-COUNTIF(Vertices[Out-Degree],"&gt;="&amp;H8)</f>
        <v>0</v>
      </c>
      <c r="J7" s="41">
        <f t="shared" si="4"/>
        <v>90.18181818181817</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0.014712818181818185</v>
      </c>
      <c r="O7" s="42">
        <f>COUNTIF(Vertices[Eigenvector Centrality],"&gt;= "&amp;N7)-COUNTIF(Vertices[Eigenvector Centrality],"&gt;="&amp;N8)</f>
        <v>0</v>
      </c>
      <c r="P7" s="41">
        <f t="shared" si="7"/>
        <v>1.9036387272727269</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65</v>
      </c>
      <c r="D8" s="34">
        <f t="shared" si="1"/>
        <v>0</v>
      </c>
      <c r="E8" s="3">
        <f>COUNTIF(Vertices[Degree],"&gt;= "&amp;D8)-COUNTIF(Vertices[Degree],"&gt;="&amp;D9)</f>
        <v>0</v>
      </c>
      <c r="F8" s="39">
        <f t="shared" si="2"/>
        <v>3.6</v>
      </c>
      <c r="G8" s="40">
        <f>COUNTIF(Vertices[In-Degree],"&gt;= "&amp;F8)-COUNTIF(Vertices[In-Degree],"&gt;="&amp;F9)</f>
        <v>0</v>
      </c>
      <c r="H8" s="39">
        <f t="shared" si="3"/>
        <v>0.2181818181818182</v>
      </c>
      <c r="I8" s="40">
        <f>COUNTIF(Vertices[Out-Degree],"&gt;= "&amp;H8)-COUNTIF(Vertices[Out-Degree],"&gt;="&amp;H9)</f>
        <v>0</v>
      </c>
      <c r="J8" s="39">
        <f t="shared" si="4"/>
        <v>108.2181818181818</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0.017655381818181822</v>
      </c>
      <c r="O8" s="40">
        <f>COUNTIF(Vertices[Eigenvector Centrality],"&gt;= "&amp;N8)-COUNTIF(Vertices[Eigenvector Centrality],"&gt;="&amp;N9)</f>
        <v>0</v>
      </c>
      <c r="P8" s="39">
        <f t="shared" si="7"/>
        <v>2.174732672727272</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4.2</v>
      </c>
      <c r="G9" s="42">
        <f>COUNTIF(Vertices[In-Degree],"&gt;= "&amp;F9)-COUNTIF(Vertices[In-Degree],"&gt;="&amp;F10)</f>
        <v>0</v>
      </c>
      <c r="H9" s="41">
        <f t="shared" si="3"/>
        <v>0.2545454545454546</v>
      </c>
      <c r="I9" s="42">
        <f>COUNTIF(Vertices[Out-Degree],"&gt;= "&amp;H9)-COUNTIF(Vertices[Out-Degree],"&gt;="&amp;H10)</f>
        <v>0</v>
      </c>
      <c r="J9" s="41">
        <f t="shared" si="4"/>
        <v>126.25454545454544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0.02059794545454546</v>
      </c>
      <c r="O9" s="42">
        <f>COUNTIF(Vertices[Eigenvector Centrality],"&gt;= "&amp;N9)-COUNTIF(Vertices[Eigenvector Centrality],"&gt;="&amp;N10)</f>
        <v>0</v>
      </c>
      <c r="P9" s="41">
        <f t="shared" si="7"/>
        <v>2.4458266181818176</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18</v>
      </c>
      <c r="D10" s="34">
        <f t="shared" si="1"/>
        <v>0</v>
      </c>
      <c r="E10" s="3">
        <f>COUNTIF(Vertices[Degree],"&gt;= "&amp;D10)-COUNTIF(Vertices[Degree],"&gt;="&amp;D11)</f>
        <v>0</v>
      </c>
      <c r="F10" s="39">
        <f t="shared" si="2"/>
        <v>4.8</v>
      </c>
      <c r="G10" s="40">
        <f>COUNTIF(Vertices[In-Degree],"&gt;= "&amp;F10)-COUNTIF(Vertices[In-Degree],"&gt;="&amp;F11)</f>
        <v>0</v>
      </c>
      <c r="H10" s="39">
        <f t="shared" si="3"/>
        <v>0.29090909090909095</v>
      </c>
      <c r="I10" s="40">
        <f>COUNTIF(Vertices[Out-Degree],"&gt;= "&amp;H10)-COUNTIF(Vertices[Out-Degree],"&gt;="&amp;H11)</f>
        <v>0</v>
      </c>
      <c r="J10" s="39">
        <f t="shared" si="4"/>
        <v>144.29090909090908</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0.023540509090909097</v>
      </c>
      <c r="O10" s="40">
        <f>COUNTIF(Vertices[Eigenvector Centrality],"&gt;= "&amp;N10)-COUNTIF(Vertices[Eigenvector Centrality],"&gt;="&amp;N11)</f>
        <v>32</v>
      </c>
      <c r="P10" s="39">
        <f t="shared" si="7"/>
        <v>2.716920563636363</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0"/>
      <c r="B11" s="130"/>
      <c r="D11" s="34">
        <f t="shared" si="1"/>
        <v>0</v>
      </c>
      <c r="E11" s="3">
        <f>COUNTIF(Vertices[Degree],"&gt;= "&amp;D11)-COUNTIF(Vertices[Degree],"&gt;="&amp;D12)</f>
        <v>0</v>
      </c>
      <c r="F11" s="41">
        <f t="shared" si="2"/>
        <v>5.3999999999999995</v>
      </c>
      <c r="G11" s="42">
        <f>COUNTIF(Vertices[In-Degree],"&gt;= "&amp;F11)-COUNTIF(Vertices[In-Degree],"&gt;="&amp;F12)</f>
        <v>0</v>
      </c>
      <c r="H11" s="41">
        <f t="shared" si="3"/>
        <v>0.3272727272727273</v>
      </c>
      <c r="I11" s="42">
        <f>COUNTIF(Vertices[Out-Degree],"&gt;= "&amp;H11)-COUNTIF(Vertices[Out-Degree],"&gt;="&amp;H12)</f>
        <v>0</v>
      </c>
      <c r="J11" s="41">
        <f t="shared" si="4"/>
        <v>162.3272727272727</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0.026483072727272735</v>
      </c>
      <c r="O11" s="42">
        <f>COUNTIF(Vertices[Eigenvector Centrality],"&gt;= "&amp;N11)-COUNTIF(Vertices[Eigenvector Centrality],"&gt;="&amp;N12)</f>
        <v>0</v>
      </c>
      <c r="P11" s="41">
        <f t="shared" si="7"/>
        <v>2.9880145090909083</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5.999999999999999</v>
      </c>
      <c r="G12" s="40">
        <f>COUNTIF(Vertices[In-Degree],"&gt;= "&amp;F12)-COUNTIF(Vertices[In-Degree],"&gt;="&amp;F13)</f>
        <v>0</v>
      </c>
      <c r="H12" s="39">
        <f t="shared" si="3"/>
        <v>0.3636363636363637</v>
      </c>
      <c r="I12" s="40">
        <f>COUNTIF(Vertices[Out-Degree],"&gt;= "&amp;H12)-COUNTIF(Vertices[Out-Degree],"&gt;="&amp;H13)</f>
        <v>0</v>
      </c>
      <c r="J12" s="39">
        <f t="shared" si="4"/>
        <v>180.36363636363635</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0.029425636363636373</v>
      </c>
      <c r="O12" s="40">
        <f>COUNTIF(Vertices[Eigenvector Centrality],"&gt;= "&amp;N12)-COUNTIF(Vertices[Eigenvector Centrality],"&gt;="&amp;N13)</f>
        <v>0</v>
      </c>
      <c r="P12" s="39">
        <f t="shared" si="7"/>
        <v>3.2591084545454536</v>
      </c>
      <c r="Q12" s="40">
        <f>COUNTIF(Vertices[PageRank],"&gt;= "&amp;P12)-COUNTIF(Vertices[PageRank],"&gt;="&amp;P13)</f>
        <v>1</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6.599999999999999</v>
      </c>
      <c r="G13" s="42">
        <f>COUNTIF(Vertices[In-Degree],"&gt;= "&amp;F13)-COUNTIF(Vertices[In-Degree],"&gt;="&amp;F14)</f>
        <v>1</v>
      </c>
      <c r="H13" s="41">
        <f t="shared" si="3"/>
        <v>0.4000000000000001</v>
      </c>
      <c r="I13" s="42">
        <f>COUNTIF(Vertices[Out-Degree],"&gt;= "&amp;H13)-COUNTIF(Vertices[Out-Degree],"&gt;="&amp;H14)</f>
        <v>0</v>
      </c>
      <c r="J13" s="41">
        <f t="shared" si="4"/>
        <v>198.39999999999998</v>
      </c>
      <c r="K13" s="42">
        <f>COUNTIF(Vertices[Betweenness Centrality],"&gt;= "&amp;J13)-COUNTIF(Vertices[Betweenness Centrality],"&gt;="&amp;J14)</f>
        <v>0</v>
      </c>
      <c r="L13" s="41">
        <f t="shared" si="5"/>
        <v>0.20000000000000004</v>
      </c>
      <c r="M13" s="42">
        <f>COUNTIF(Vertices[Closeness Centrality],"&gt;= "&amp;L13)-COUNTIF(Vertices[Closeness Centrality],"&gt;="&amp;L14)</f>
        <v>1</v>
      </c>
      <c r="N13" s="41">
        <f t="shared" si="6"/>
        <v>0.03236820000000001</v>
      </c>
      <c r="O13" s="42">
        <f>COUNTIF(Vertices[Eigenvector Centrality],"&gt;= "&amp;N13)-COUNTIF(Vertices[Eigenvector Centrality],"&gt;="&amp;N14)</f>
        <v>0</v>
      </c>
      <c r="P13" s="41">
        <f t="shared" si="7"/>
        <v>3.530202399999999</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0"/>
      <c r="B14" s="130"/>
      <c r="D14" s="34">
        <f t="shared" si="1"/>
        <v>0</v>
      </c>
      <c r="E14" s="3">
        <f>COUNTIF(Vertices[Degree],"&gt;= "&amp;D14)-COUNTIF(Vertices[Degree],"&gt;="&amp;D15)</f>
        <v>0</v>
      </c>
      <c r="F14" s="39">
        <f t="shared" si="2"/>
        <v>7.199999999999998</v>
      </c>
      <c r="G14" s="40">
        <f>COUNTIF(Vertices[In-Degree],"&gt;= "&amp;F14)-COUNTIF(Vertices[In-Degree],"&gt;="&amp;F15)</f>
        <v>0</v>
      </c>
      <c r="H14" s="39">
        <f t="shared" si="3"/>
        <v>0.43636363636363645</v>
      </c>
      <c r="I14" s="40">
        <f>COUNTIF(Vertices[Out-Degree],"&gt;= "&amp;H14)-COUNTIF(Vertices[Out-Degree],"&gt;="&amp;H15)</f>
        <v>0</v>
      </c>
      <c r="J14" s="39">
        <f t="shared" si="4"/>
        <v>216.4363636363636</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0.035310763636363644</v>
      </c>
      <c r="O14" s="40">
        <f>COUNTIF(Vertices[Eigenvector Centrality],"&gt;= "&amp;N14)-COUNTIF(Vertices[Eigenvector Centrality],"&gt;="&amp;N15)</f>
        <v>0</v>
      </c>
      <c r="P14" s="39">
        <f t="shared" si="7"/>
        <v>3.8012963454545443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21</v>
      </c>
      <c r="D15" s="34">
        <f t="shared" si="1"/>
        <v>0</v>
      </c>
      <c r="E15" s="3">
        <f>COUNTIF(Vertices[Degree],"&gt;= "&amp;D15)-COUNTIF(Vertices[Degree],"&gt;="&amp;D16)</f>
        <v>0</v>
      </c>
      <c r="F15" s="41">
        <f t="shared" si="2"/>
        <v>7.799999999999998</v>
      </c>
      <c r="G15" s="42">
        <f>COUNTIF(Vertices[In-Degree],"&gt;= "&amp;F15)-COUNTIF(Vertices[In-Degree],"&gt;="&amp;F16)</f>
        <v>0</v>
      </c>
      <c r="H15" s="41">
        <f t="shared" si="3"/>
        <v>0.47272727272727283</v>
      </c>
      <c r="I15" s="42">
        <f>COUNTIF(Vertices[Out-Degree],"&gt;= "&amp;H15)-COUNTIF(Vertices[Out-Degree],"&gt;="&amp;H16)</f>
        <v>0</v>
      </c>
      <c r="J15" s="41">
        <f t="shared" si="4"/>
        <v>234.47272727272724</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0.03825332727272728</v>
      </c>
      <c r="O15" s="42">
        <f>COUNTIF(Vertices[Eigenvector Centrality],"&gt;= "&amp;N15)-COUNTIF(Vertices[Eigenvector Centrality],"&gt;="&amp;N16)</f>
        <v>0</v>
      </c>
      <c r="P15" s="41">
        <f t="shared" si="7"/>
        <v>4.07239029090909</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14</v>
      </c>
      <c r="D16" s="34">
        <f t="shared" si="1"/>
        <v>0</v>
      </c>
      <c r="E16" s="3">
        <f>COUNTIF(Vertices[Degree],"&gt;= "&amp;D16)-COUNTIF(Vertices[Degree],"&gt;="&amp;D17)</f>
        <v>0</v>
      </c>
      <c r="F16" s="39">
        <f t="shared" si="2"/>
        <v>8.399999999999999</v>
      </c>
      <c r="G16" s="40">
        <f>COUNTIF(Vertices[In-Degree],"&gt;= "&amp;F16)-COUNTIF(Vertices[In-Degree],"&gt;="&amp;F17)</f>
        <v>0</v>
      </c>
      <c r="H16" s="39">
        <f t="shared" si="3"/>
        <v>0.5090909090909091</v>
      </c>
      <c r="I16" s="40">
        <f>COUNTIF(Vertices[Out-Degree],"&gt;= "&amp;H16)-COUNTIF(Vertices[Out-Degree],"&gt;="&amp;H17)</f>
        <v>0</v>
      </c>
      <c r="J16" s="39">
        <f t="shared" si="4"/>
        <v>252.50909090909087</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0.04119589090909092</v>
      </c>
      <c r="O16" s="40">
        <f>COUNTIF(Vertices[Eigenvector Centrality],"&gt;= "&amp;N16)-COUNTIF(Vertices[Eigenvector Centrality],"&gt;="&amp;N17)</f>
        <v>0</v>
      </c>
      <c r="P16" s="39">
        <f t="shared" si="7"/>
        <v>4.3434842363636355</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33</v>
      </c>
      <c r="D17" s="34">
        <f t="shared" si="1"/>
        <v>0</v>
      </c>
      <c r="E17" s="3">
        <f>COUNTIF(Vertices[Degree],"&gt;= "&amp;D17)-COUNTIF(Vertices[Degree],"&gt;="&amp;D18)</f>
        <v>0</v>
      </c>
      <c r="F17" s="41">
        <f t="shared" si="2"/>
        <v>8.999999999999998</v>
      </c>
      <c r="G17" s="42">
        <f>COUNTIF(Vertices[In-Degree],"&gt;= "&amp;F17)-COUNTIF(Vertices[In-Degree],"&gt;="&amp;F18)</f>
        <v>0</v>
      </c>
      <c r="H17" s="41">
        <f t="shared" si="3"/>
        <v>0.5454545454545455</v>
      </c>
      <c r="I17" s="42">
        <f>COUNTIF(Vertices[Out-Degree],"&gt;= "&amp;H17)-COUNTIF(Vertices[Out-Degree],"&gt;="&amp;H18)</f>
        <v>0</v>
      </c>
      <c r="J17" s="41">
        <f t="shared" si="4"/>
        <v>270.5454545454545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0.04413845454545456</v>
      </c>
      <c r="O17" s="42">
        <f>COUNTIF(Vertices[Eigenvector Centrality],"&gt;= "&amp;N17)-COUNTIF(Vertices[Eigenvector Centrality],"&gt;="&amp;N18)</f>
        <v>0</v>
      </c>
      <c r="P17" s="41">
        <f t="shared" si="7"/>
        <v>4.614578181818181</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33</v>
      </c>
      <c r="D18" s="34">
        <f t="shared" si="1"/>
        <v>0</v>
      </c>
      <c r="E18" s="3">
        <f>COUNTIF(Vertices[Degree],"&gt;= "&amp;D18)-COUNTIF(Vertices[Degree],"&gt;="&amp;D19)</f>
        <v>0</v>
      </c>
      <c r="F18" s="39">
        <f t="shared" si="2"/>
        <v>9.599999999999998</v>
      </c>
      <c r="G18" s="40">
        <f>COUNTIF(Vertices[In-Degree],"&gt;= "&amp;F18)-COUNTIF(Vertices[In-Degree],"&gt;="&amp;F19)</f>
        <v>0</v>
      </c>
      <c r="H18" s="39">
        <f t="shared" si="3"/>
        <v>0.5818181818181819</v>
      </c>
      <c r="I18" s="40">
        <f>COUNTIF(Vertices[Out-Degree],"&gt;= "&amp;H18)-COUNTIF(Vertices[Out-Degree],"&gt;="&amp;H19)</f>
        <v>0</v>
      </c>
      <c r="J18" s="39">
        <f t="shared" si="4"/>
        <v>288.58181818181816</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0.047081018181818195</v>
      </c>
      <c r="O18" s="40">
        <f>COUNTIF(Vertices[Eigenvector Centrality],"&gt;= "&amp;N18)-COUNTIF(Vertices[Eigenvector Centrality],"&gt;="&amp;N19)</f>
        <v>0</v>
      </c>
      <c r="P18" s="39">
        <f t="shared" si="7"/>
        <v>4.885672127272726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0"/>
      <c r="B19" s="130"/>
      <c r="D19" s="34">
        <f t="shared" si="1"/>
        <v>0</v>
      </c>
      <c r="E19" s="3">
        <f>COUNTIF(Vertices[Degree],"&gt;= "&amp;D19)-COUNTIF(Vertices[Degree],"&gt;="&amp;D20)</f>
        <v>0</v>
      </c>
      <c r="F19" s="41">
        <f t="shared" si="2"/>
        <v>10.199999999999998</v>
      </c>
      <c r="G19" s="42">
        <f>COUNTIF(Vertices[In-Degree],"&gt;= "&amp;F19)-COUNTIF(Vertices[In-Degree],"&gt;="&amp;F20)</f>
        <v>0</v>
      </c>
      <c r="H19" s="41">
        <f t="shared" si="3"/>
        <v>0.6181818181818183</v>
      </c>
      <c r="I19" s="42">
        <f>COUNTIF(Vertices[Out-Degree],"&gt;= "&amp;H19)-COUNTIF(Vertices[Out-Degree],"&gt;="&amp;H20)</f>
        <v>0</v>
      </c>
      <c r="J19" s="41">
        <f t="shared" si="4"/>
        <v>306.6181818181818</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0.05002358181818183</v>
      </c>
      <c r="O19" s="42">
        <f>COUNTIF(Vertices[Eigenvector Centrality],"&gt;= "&amp;N19)-COUNTIF(Vertices[Eigenvector Centrality],"&gt;="&amp;N20)</f>
        <v>0</v>
      </c>
      <c r="P19" s="41">
        <f t="shared" si="7"/>
        <v>5.1567660727272715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10.799999999999997</v>
      </c>
      <c r="G20" s="40">
        <f>COUNTIF(Vertices[In-Degree],"&gt;= "&amp;F20)-COUNTIF(Vertices[In-Degree],"&gt;="&amp;F21)</f>
        <v>0</v>
      </c>
      <c r="H20" s="39">
        <f t="shared" si="3"/>
        <v>0.6545454545454547</v>
      </c>
      <c r="I20" s="40">
        <f>COUNTIF(Vertices[Out-Degree],"&gt;= "&amp;H20)-COUNTIF(Vertices[Out-Degree],"&gt;="&amp;H21)</f>
        <v>0</v>
      </c>
      <c r="J20" s="39">
        <f t="shared" si="4"/>
        <v>324.6545454545455</v>
      </c>
      <c r="K20" s="40">
        <f>COUNTIF(Vertices[Betweenness Centrality],"&gt;= "&amp;J20)-COUNTIF(Vertices[Betweenness Centrality],"&gt;="&amp;J21)</f>
        <v>0</v>
      </c>
      <c r="L20" s="39">
        <f t="shared" si="5"/>
        <v>0.3272727272727273</v>
      </c>
      <c r="M20" s="40">
        <f>COUNTIF(Vertices[Closeness Centrality],"&gt;= "&amp;L20)-COUNTIF(Vertices[Closeness Centrality],"&gt;="&amp;L21)</f>
        <v>3</v>
      </c>
      <c r="N20" s="39">
        <f t="shared" si="6"/>
        <v>0.05296614545454547</v>
      </c>
      <c r="O20" s="40">
        <f>COUNTIF(Vertices[Eigenvector Centrality],"&gt;= "&amp;N20)-COUNTIF(Vertices[Eigenvector Centrality],"&gt;="&amp;N21)</f>
        <v>0</v>
      </c>
      <c r="P20" s="39">
        <f t="shared" si="7"/>
        <v>5.427860018181817</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157</v>
      </c>
      <c r="B21" s="36">
        <v>1.808242</v>
      </c>
      <c r="D21" s="34">
        <f t="shared" si="1"/>
        <v>0</v>
      </c>
      <c r="E21" s="3">
        <f>COUNTIF(Vertices[Degree],"&gt;= "&amp;D21)-COUNTIF(Vertices[Degree],"&gt;="&amp;D22)</f>
        <v>0</v>
      </c>
      <c r="F21" s="41">
        <f t="shared" si="2"/>
        <v>11.399999999999997</v>
      </c>
      <c r="G21" s="42">
        <f>COUNTIF(Vertices[In-Degree],"&gt;= "&amp;F21)-COUNTIF(Vertices[In-Degree],"&gt;="&amp;F22)</f>
        <v>0</v>
      </c>
      <c r="H21" s="41">
        <f t="shared" si="3"/>
        <v>0.690909090909091</v>
      </c>
      <c r="I21" s="42">
        <f>COUNTIF(Vertices[Out-Degree],"&gt;= "&amp;H21)-COUNTIF(Vertices[Out-Degree],"&gt;="&amp;H22)</f>
        <v>0</v>
      </c>
      <c r="J21" s="41">
        <f t="shared" si="4"/>
        <v>342.69090909090914</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0.05590870909090911</v>
      </c>
      <c r="O21" s="42">
        <f>COUNTIF(Vertices[Eigenvector Centrality],"&gt;= "&amp;N21)-COUNTIF(Vertices[Eigenvector Centrality],"&gt;="&amp;N22)</f>
        <v>0</v>
      </c>
      <c r="P21" s="41">
        <f t="shared" si="7"/>
        <v>5.698953963636362</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11.999999999999996</v>
      </c>
      <c r="G22" s="40">
        <f>COUNTIF(Vertices[In-Degree],"&gt;= "&amp;F22)-COUNTIF(Vertices[In-Degree],"&gt;="&amp;F23)</f>
        <v>0</v>
      </c>
      <c r="H22" s="39">
        <f t="shared" si="3"/>
        <v>0.7272727272727274</v>
      </c>
      <c r="I22" s="40">
        <f>COUNTIF(Vertices[Out-Degree],"&gt;= "&amp;H22)-COUNTIF(Vertices[Out-Degree],"&gt;="&amp;H23)</f>
        <v>0</v>
      </c>
      <c r="J22" s="39">
        <f t="shared" si="4"/>
        <v>360.7272727272728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0.058851272727272745</v>
      </c>
      <c r="O22" s="40">
        <f>COUNTIF(Vertices[Eigenvector Centrality],"&gt;= "&amp;N22)-COUNTIF(Vertices[Eigenvector Centrality],"&gt;="&amp;N23)</f>
        <v>0</v>
      </c>
      <c r="P22" s="39">
        <f t="shared" si="7"/>
        <v>5.9700479090909075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0.010628674807779286</v>
      </c>
      <c r="D23" s="34">
        <f t="shared" si="1"/>
        <v>0</v>
      </c>
      <c r="E23" s="3">
        <f>COUNTIF(Vertices[Degree],"&gt;= "&amp;D23)-COUNTIF(Vertices[Degree],"&gt;="&amp;D24)</f>
        <v>0</v>
      </c>
      <c r="F23" s="41">
        <f t="shared" si="2"/>
        <v>12.599999999999996</v>
      </c>
      <c r="G23" s="42">
        <f>COUNTIF(Vertices[In-Degree],"&gt;= "&amp;F23)-COUNTIF(Vertices[In-Degree],"&gt;="&amp;F24)</f>
        <v>0</v>
      </c>
      <c r="H23" s="41">
        <f t="shared" si="3"/>
        <v>0.7636363636363638</v>
      </c>
      <c r="I23" s="42">
        <f>COUNTIF(Vertices[Out-Degree],"&gt;= "&amp;H23)-COUNTIF(Vertices[Out-Degree],"&gt;="&amp;H24)</f>
        <v>0</v>
      </c>
      <c r="J23" s="41">
        <f t="shared" si="4"/>
        <v>378.76363636363646</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0.06179383636363638</v>
      </c>
      <c r="O23" s="42">
        <f>COUNTIF(Vertices[Eigenvector Centrality],"&gt;= "&amp;N23)-COUNTIF(Vertices[Eigenvector Centrality],"&gt;="&amp;N24)</f>
        <v>0</v>
      </c>
      <c r="P23" s="41">
        <f t="shared" si="7"/>
        <v>6.241141854545453</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1065</v>
      </c>
      <c r="B24" s="36">
        <v>0.569112</v>
      </c>
      <c r="D24" s="34">
        <f t="shared" si="1"/>
        <v>0</v>
      </c>
      <c r="E24" s="3">
        <f>COUNTIF(Vertices[Degree],"&gt;= "&amp;D24)-COUNTIF(Vertices[Degree],"&gt;="&amp;D25)</f>
        <v>0</v>
      </c>
      <c r="F24" s="39">
        <f t="shared" si="2"/>
        <v>13.199999999999996</v>
      </c>
      <c r="G24" s="40">
        <f>COUNTIF(Vertices[In-Degree],"&gt;= "&amp;F24)-COUNTIF(Vertices[In-Degree],"&gt;="&amp;F25)</f>
        <v>0</v>
      </c>
      <c r="H24" s="39">
        <f t="shared" si="3"/>
        <v>0.8000000000000002</v>
      </c>
      <c r="I24" s="40">
        <f>COUNTIF(Vertices[Out-Degree],"&gt;= "&amp;H24)-COUNTIF(Vertices[Out-Degree],"&gt;="&amp;H25)</f>
        <v>0</v>
      </c>
      <c r="J24" s="39">
        <f t="shared" si="4"/>
        <v>396.8000000000001</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0.06473640000000001</v>
      </c>
      <c r="O24" s="40">
        <f>COUNTIF(Vertices[Eigenvector Centrality],"&gt;= "&amp;N24)-COUNTIF(Vertices[Eigenvector Centrality],"&gt;="&amp;N25)</f>
        <v>0</v>
      </c>
      <c r="P24" s="39">
        <f t="shared" si="7"/>
        <v>6.512235799999998</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0"/>
      <c r="B25" s="130"/>
      <c r="D25" s="34">
        <f t="shared" si="1"/>
        <v>0</v>
      </c>
      <c r="E25" s="3">
        <f>COUNTIF(Vertices[Degree],"&gt;= "&amp;D25)-COUNTIF(Vertices[Degree],"&gt;="&amp;D26)</f>
        <v>0</v>
      </c>
      <c r="F25" s="41">
        <f t="shared" si="2"/>
        <v>13.799999999999995</v>
      </c>
      <c r="G25" s="42">
        <f>COUNTIF(Vertices[In-Degree],"&gt;= "&amp;F25)-COUNTIF(Vertices[In-Degree],"&gt;="&amp;F26)</f>
        <v>0</v>
      </c>
      <c r="H25" s="41">
        <f t="shared" si="3"/>
        <v>0.8363636363636365</v>
      </c>
      <c r="I25" s="42">
        <f>COUNTIF(Vertices[Out-Degree],"&gt;= "&amp;H25)-COUNTIF(Vertices[Out-Degree],"&gt;="&amp;H26)</f>
        <v>0</v>
      </c>
      <c r="J25" s="41">
        <f t="shared" si="4"/>
        <v>414.8363636363638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0.06767896363636365</v>
      </c>
      <c r="O25" s="42">
        <f>COUNTIF(Vertices[Eigenvector Centrality],"&gt;= "&amp;N25)-COUNTIF(Vertices[Eigenvector Centrality],"&gt;="&amp;N26)</f>
        <v>0</v>
      </c>
      <c r="P25" s="41">
        <f t="shared" si="7"/>
        <v>6.783329745454544</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1066</v>
      </c>
      <c r="B26" s="36" t="s">
        <v>1067</v>
      </c>
      <c r="D26" s="34">
        <f t="shared" si="1"/>
        <v>0</v>
      </c>
      <c r="E26" s="3">
        <f>COUNTIF(Vertices[Degree],"&gt;= "&amp;D26)-COUNTIF(Vertices[Degree],"&gt;="&amp;D28)</f>
        <v>0</v>
      </c>
      <c r="F26" s="39">
        <f t="shared" si="2"/>
        <v>14.399999999999995</v>
      </c>
      <c r="G26" s="40">
        <f>COUNTIF(Vertices[In-Degree],"&gt;= "&amp;F26)-COUNTIF(Vertices[In-Degree],"&gt;="&amp;F28)</f>
        <v>0</v>
      </c>
      <c r="H26" s="39">
        <f t="shared" si="3"/>
        <v>0.8727272727272729</v>
      </c>
      <c r="I26" s="40">
        <f>COUNTIF(Vertices[Out-Degree],"&gt;= "&amp;H26)-COUNTIF(Vertices[Out-Degree],"&gt;="&amp;H28)</f>
        <v>0</v>
      </c>
      <c r="J26" s="39">
        <f t="shared" si="4"/>
        <v>432.87272727272745</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0.07062152727272729</v>
      </c>
      <c r="O26" s="40">
        <f>COUNTIF(Vertices[Eigenvector Centrality],"&gt;= "&amp;N26)-COUNTIF(Vertices[Eigenvector Centrality],"&gt;="&amp;N28)</f>
        <v>0</v>
      </c>
      <c r="P26" s="39">
        <f t="shared" si="7"/>
        <v>7.054423690909089</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v>
      </c>
      <c r="H27" s="78"/>
      <c r="I27" s="79">
        <f>COUNTIF(Vertices[Out-Degree],"&gt;= "&amp;H27)-COUNTIF(Vertices[Out-Degree],"&gt;="&amp;H28)</f>
        <v>-60</v>
      </c>
      <c r="J27" s="78"/>
      <c r="K27" s="79">
        <f>COUNTIF(Vertices[Betweenness Centrality],"&gt;= "&amp;J27)-COUNTIF(Vertices[Betweenness Centrality],"&gt;="&amp;J28)</f>
        <v>-1</v>
      </c>
      <c r="L27" s="78"/>
      <c r="M27" s="79">
        <f>COUNTIF(Vertices[Closeness Centrality],"&gt;= "&amp;L27)-COUNTIF(Vertices[Closeness Centrality],"&gt;="&amp;L28)</f>
        <v>-7</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14.999999999999995</v>
      </c>
      <c r="G28" s="42">
        <f>COUNTIF(Vertices[In-Degree],"&gt;= "&amp;F28)-COUNTIF(Vertices[In-Degree],"&gt;="&amp;F40)</f>
        <v>0</v>
      </c>
      <c r="H28" s="41">
        <f>H26+($H$57-$H$2)/BinDivisor</f>
        <v>0.9090909090909093</v>
      </c>
      <c r="I28" s="42">
        <f>COUNTIF(Vertices[Out-Degree],"&gt;= "&amp;H28)-COUNTIF(Vertices[Out-Degree],"&gt;="&amp;H40)</f>
        <v>0</v>
      </c>
      <c r="J28" s="41">
        <f>J26+($J$57-$J$2)/BinDivisor</f>
        <v>450.9090909090911</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0.07356409090909093</v>
      </c>
      <c r="O28" s="42">
        <f>COUNTIF(Vertices[Eigenvector Centrality],"&gt;= "&amp;N28)-COUNTIF(Vertices[Eigenvector Centrality],"&gt;="&amp;N40)</f>
        <v>0</v>
      </c>
      <c r="P28" s="41">
        <f>P26+($P$57-$P$2)/BinDivisor</f>
        <v>7.325517636363634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-60</v>
      </c>
      <c r="J38" s="78"/>
      <c r="K38" s="79">
        <f>COUNTIF(Vertices[Betweenness Centrality],"&gt;= "&amp;J38)-COUNTIF(Vertices[Betweenness Centrality],"&gt;="&amp;J40)</f>
        <v>-1</v>
      </c>
      <c r="L38" s="78"/>
      <c r="M38" s="79">
        <f>COUNTIF(Vertices[Closeness Centrality],"&gt;= "&amp;L38)-COUNTIF(Vertices[Closeness Centrality],"&gt;="&amp;L40)</f>
        <v>-7</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-60</v>
      </c>
      <c r="J39" s="78"/>
      <c r="K39" s="79">
        <f>COUNTIF(Vertices[Betweenness Centrality],"&gt;= "&amp;J39)-COUNTIF(Vertices[Betweenness Centrality],"&gt;="&amp;J40)</f>
        <v>-1</v>
      </c>
      <c r="L39" s="78"/>
      <c r="M39" s="79">
        <f>COUNTIF(Vertices[Closeness Centrality],"&gt;= "&amp;L39)-COUNTIF(Vertices[Closeness Centrality],"&gt;="&amp;L40)</f>
        <v>-7</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15.599999999999994</v>
      </c>
      <c r="G40" s="40">
        <f>COUNTIF(Vertices[In-Degree],"&gt;= "&amp;F40)-COUNTIF(Vertices[In-Degree],"&gt;="&amp;F41)</f>
        <v>0</v>
      </c>
      <c r="H40" s="39">
        <f>H28+($H$57-$H$2)/BinDivisor</f>
        <v>0.9454545454545457</v>
      </c>
      <c r="I40" s="40">
        <f>COUNTIF(Vertices[Out-Degree],"&gt;= "&amp;H40)-COUNTIF(Vertices[Out-Degree],"&gt;="&amp;H41)</f>
        <v>0</v>
      </c>
      <c r="J40" s="39">
        <f>J28+($J$57-$J$2)/BinDivisor</f>
        <v>468.94545454545477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0.07650665454545456</v>
      </c>
      <c r="O40" s="40">
        <f>COUNTIF(Vertices[Eigenvector Centrality],"&gt;= "&amp;N40)-COUNTIF(Vertices[Eigenvector Centrality],"&gt;="&amp;N41)</f>
        <v>0</v>
      </c>
      <c r="P40" s="39">
        <f>P28+($P$57-$P$2)/BinDivisor</f>
        <v>7.59661158181818</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16.199999999999996</v>
      </c>
      <c r="G41" s="42">
        <f>COUNTIF(Vertices[In-Degree],"&gt;= "&amp;F41)-COUNTIF(Vertices[In-Degree],"&gt;="&amp;F42)</f>
        <v>0</v>
      </c>
      <c r="H41" s="41">
        <f aca="true" t="shared" si="12" ref="H41:H56">H40+($H$57-$H$2)/BinDivisor</f>
        <v>0.981818181818182</v>
      </c>
      <c r="I41" s="42">
        <f>COUNTIF(Vertices[Out-Degree],"&gt;= "&amp;H41)-COUNTIF(Vertices[Out-Degree],"&gt;="&amp;H42)</f>
        <v>57</v>
      </c>
      <c r="J41" s="41">
        <f aca="true" t="shared" si="13" ref="J41:J56">J40+($J$57-$J$2)/BinDivisor</f>
        <v>486.9818181818184</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0.0794492181818182</v>
      </c>
      <c r="O41" s="42">
        <f>COUNTIF(Vertices[Eigenvector Centrality],"&gt;= "&amp;N41)-COUNTIF(Vertices[Eigenvector Centrality],"&gt;="&amp;N42)</f>
        <v>0</v>
      </c>
      <c r="P41" s="41">
        <f aca="true" t="shared" si="16" ref="P41:P56">P40+($P$57-$P$2)/BinDivisor</f>
        <v>7.867705527272725</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16.799999999999997</v>
      </c>
      <c r="G42" s="40">
        <f>COUNTIF(Vertices[In-Degree],"&gt;= "&amp;F42)-COUNTIF(Vertices[In-Degree],"&gt;="&amp;F43)</f>
        <v>0</v>
      </c>
      <c r="H42" s="39">
        <f t="shared" si="12"/>
        <v>1.0181818181818183</v>
      </c>
      <c r="I42" s="40">
        <f>COUNTIF(Vertices[Out-Degree],"&gt;= "&amp;H42)-COUNTIF(Vertices[Out-Degree],"&gt;="&amp;H43)</f>
        <v>0</v>
      </c>
      <c r="J42" s="39">
        <f t="shared" si="13"/>
        <v>505.0181818181821</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0.08239178181818184</v>
      </c>
      <c r="O42" s="40">
        <f>COUNTIF(Vertices[Eigenvector Centrality],"&gt;= "&amp;N42)-COUNTIF(Vertices[Eigenvector Centrality],"&gt;="&amp;N43)</f>
        <v>0</v>
      </c>
      <c r="P42" s="39">
        <f t="shared" si="16"/>
        <v>8.138799472727271</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17.4</v>
      </c>
      <c r="G43" s="42">
        <f>COUNTIF(Vertices[In-Degree],"&gt;= "&amp;F43)-COUNTIF(Vertices[In-Degree],"&gt;="&amp;F44)</f>
        <v>0</v>
      </c>
      <c r="H43" s="41">
        <f t="shared" si="12"/>
        <v>1.0545454545454547</v>
      </c>
      <c r="I43" s="42">
        <f>COUNTIF(Vertices[Out-Degree],"&gt;= "&amp;H43)-COUNTIF(Vertices[Out-Degree],"&gt;="&amp;H44)</f>
        <v>0</v>
      </c>
      <c r="J43" s="41">
        <f t="shared" si="13"/>
        <v>523.0545454545457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0.08533434545454548</v>
      </c>
      <c r="O43" s="42">
        <f>COUNTIF(Vertices[Eigenvector Centrality],"&gt;= "&amp;N43)-COUNTIF(Vertices[Eigenvector Centrality],"&gt;="&amp;N44)</f>
        <v>0</v>
      </c>
      <c r="P43" s="41">
        <f t="shared" si="16"/>
        <v>8.409893418181817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18</v>
      </c>
      <c r="G44" s="40">
        <f>COUNTIF(Vertices[In-Degree],"&gt;= "&amp;F44)-COUNTIF(Vertices[In-Degree],"&gt;="&amp;F45)</f>
        <v>0</v>
      </c>
      <c r="H44" s="39">
        <f t="shared" si="12"/>
        <v>1.090909090909091</v>
      </c>
      <c r="I44" s="40">
        <f>COUNTIF(Vertices[Out-Degree],"&gt;= "&amp;H44)-COUNTIF(Vertices[Out-Degree],"&gt;="&amp;H45)</f>
        <v>0</v>
      </c>
      <c r="J44" s="39">
        <f t="shared" si="13"/>
        <v>541.0909090909093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0.08827690909090911</v>
      </c>
      <c r="O44" s="40">
        <f>COUNTIF(Vertices[Eigenvector Centrality],"&gt;= "&amp;N44)-COUNTIF(Vertices[Eigenvector Centrality],"&gt;="&amp;N45)</f>
        <v>0</v>
      </c>
      <c r="P44" s="39">
        <f t="shared" si="16"/>
        <v>8.680987363636362</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18.6</v>
      </c>
      <c r="G45" s="42">
        <f>COUNTIF(Vertices[In-Degree],"&gt;= "&amp;F45)-COUNTIF(Vertices[In-Degree],"&gt;="&amp;F46)</f>
        <v>0</v>
      </c>
      <c r="H45" s="41">
        <f t="shared" si="12"/>
        <v>1.1272727272727274</v>
      </c>
      <c r="I45" s="42">
        <f>COUNTIF(Vertices[Out-Degree],"&gt;= "&amp;H45)-COUNTIF(Vertices[Out-Degree],"&gt;="&amp;H46)</f>
        <v>0</v>
      </c>
      <c r="J45" s="41">
        <f t="shared" si="13"/>
        <v>559.127272727273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0.09121947272727275</v>
      </c>
      <c r="O45" s="42">
        <f>COUNTIF(Vertices[Eigenvector Centrality],"&gt;= "&amp;N45)-COUNTIF(Vertices[Eigenvector Centrality],"&gt;="&amp;N46)</f>
        <v>0</v>
      </c>
      <c r="P45" s="41">
        <f t="shared" si="16"/>
        <v>8.952081309090907</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19.200000000000003</v>
      </c>
      <c r="G46" s="40">
        <f>COUNTIF(Vertices[In-Degree],"&gt;= "&amp;F46)-COUNTIF(Vertices[In-Degree],"&gt;="&amp;F47)</f>
        <v>0</v>
      </c>
      <c r="H46" s="39">
        <f t="shared" si="12"/>
        <v>1.1636363636363638</v>
      </c>
      <c r="I46" s="40">
        <f>COUNTIF(Vertices[Out-Degree],"&gt;= "&amp;H46)-COUNTIF(Vertices[Out-Degree],"&gt;="&amp;H47)</f>
        <v>0</v>
      </c>
      <c r="J46" s="39">
        <f t="shared" si="13"/>
        <v>577.1636363636366</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0.09416203636363639</v>
      </c>
      <c r="O46" s="40">
        <f>COUNTIF(Vertices[Eigenvector Centrality],"&gt;= "&amp;N46)-COUNTIF(Vertices[Eigenvector Centrality],"&gt;="&amp;N47)</f>
        <v>0</v>
      </c>
      <c r="P46" s="39">
        <f t="shared" si="16"/>
        <v>9.223175254545453</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19.800000000000004</v>
      </c>
      <c r="G47" s="42">
        <f>COUNTIF(Vertices[In-Degree],"&gt;= "&amp;F47)-COUNTIF(Vertices[In-Degree],"&gt;="&amp;F48)</f>
        <v>0</v>
      </c>
      <c r="H47" s="41">
        <f t="shared" si="12"/>
        <v>1.2000000000000002</v>
      </c>
      <c r="I47" s="42">
        <f>COUNTIF(Vertices[Out-Degree],"&gt;= "&amp;H47)-COUNTIF(Vertices[Out-Degree],"&gt;="&amp;H48)</f>
        <v>0</v>
      </c>
      <c r="J47" s="41">
        <f t="shared" si="13"/>
        <v>595.2000000000002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0.09710460000000003</v>
      </c>
      <c r="O47" s="42">
        <f>COUNTIF(Vertices[Eigenvector Centrality],"&gt;= "&amp;N47)-COUNTIF(Vertices[Eigenvector Centrality],"&gt;="&amp;N48)</f>
        <v>0</v>
      </c>
      <c r="P47" s="41">
        <f t="shared" si="16"/>
        <v>9.494269199999998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20.400000000000006</v>
      </c>
      <c r="G48" s="40">
        <f>COUNTIF(Vertices[In-Degree],"&gt;= "&amp;F48)-COUNTIF(Vertices[In-Degree],"&gt;="&amp;F49)</f>
        <v>0</v>
      </c>
      <c r="H48" s="39">
        <f t="shared" si="12"/>
        <v>1.2363636363636366</v>
      </c>
      <c r="I48" s="40">
        <f>COUNTIF(Vertices[Out-Degree],"&gt;= "&amp;H48)-COUNTIF(Vertices[Out-Degree],"&gt;="&amp;H49)</f>
        <v>0</v>
      </c>
      <c r="J48" s="39">
        <f t="shared" si="13"/>
        <v>613.2363636363638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0.10004716363636366</v>
      </c>
      <c r="O48" s="40">
        <f>COUNTIF(Vertices[Eigenvector Centrality],"&gt;= "&amp;N48)-COUNTIF(Vertices[Eigenvector Centrality],"&gt;="&amp;N49)</f>
        <v>0</v>
      </c>
      <c r="P48" s="39">
        <f t="shared" si="16"/>
        <v>9.765363145454543</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21.000000000000007</v>
      </c>
      <c r="G49" s="42">
        <f>COUNTIF(Vertices[In-Degree],"&gt;= "&amp;F49)-COUNTIF(Vertices[In-Degree],"&gt;="&amp;F50)</f>
        <v>0</v>
      </c>
      <c r="H49" s="41">
        <f t="shared" si="12"/>
        <v>1.272727272727273</v>
      </c>
      <c r="I49" s="42">
        <f>COUNTIF(Vertices[Out-Degree],"&gt;= "&amp;H49)-COUNTIF(Vertices[Out-Degree],"&gt;="&amp;H50)</f>
        <v>0</v>
      </c>
      <c r="J49" s="41">
        <f t="shared" si="13"/>
        <v>631.2727272727274</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0.1029897272727273</v>
      </c>
      <c r="O49" s="42">
        <f>COUNTIF(Vertices[Eigenvector Centrality],"&gt;= "&amp;N49)-COUNTIF(Vertices[Eigenvector Centrality],"&gt;="&amp;N50)</f>
        <v>0</v>
      </c>
      <c r="P49" s="41">
        <f t="shared" si="16"/>
        <v>10.036457090909089</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21.60000000000001</v>
      </c>
      <c r="G50" s="40">
        <f>COUNTIF(Vertices[In-Degree],"&gt;= "&amp;F50)-COUNTIF(Vertices[In-Degree],"&gt;="&amp;F51)</f>
        <v>0</v>
      </c>
      <c r="H50" s="39">
        <f t="shared" si="12"/>
        <v>1.3090909090909093</v>
      </c>
      <c r="I50" s="40">
        <f>COUNTIF(Vertices[Out-Degree],"&gt;= "&amp;H50)-COUNTIF(Vertices[Out-Degree],"&gt;="&amp;H51)</f>
        <v>0</v>
      </c>
      <c r="J50" s="39">
        <f t="shared" si="13"/>
        <v>649.309090909091</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0.10593229090909094</v>
      </c>
      <c r="O50" s="40">
        <f>COUNTIF(Vertices[Eigenvector Centrality],"&gt;= "&amp;N50)-COUNTIF(Vertices[Eigenvector Centrality],"&gt;="&amp;N51)</f>
        <v>0</v>
      </c>
      <c r="P50" s="39">
        <f t="shared" si="16"/>
        <v>10.307551036363634</v>
      </c>
      <c r="Q50" s="40">
        <f>COUNTIF(Vertices[PageRank],"&gt;= "&amp;P50)-COUNTIF(Vertices[PageRank],"&gt;="&amp;P51)</f>
        <v>0</v>
      </c>
      <c r="R50" s="39">
        <f t="shared" si="17"/>
        <v>0.3272727272727273</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22.20000000000001</v>
      </c>
      <c r="G51" s="42">
        <f>COUNTIF(Vertices[In-Degree],"&gt;= "&amp;F51)-COUNTIF(Vertices[In-Degree],"&gt;="&amp;F52)</f>
        <v>0</v>
      </c>
      <c r="H51" s="41">
        <f t="shared" si="12"/>
        <v>1.3454545454545457</v>
      </c>
      <c r="I51" s="42">
        <f>COUNTIF(Vertices[Out-Degree],"&gt;= "&amp;H51)-COUNTIF(Vertices[Out-Degree],"&gt;="&amp;H52)</f>
        <v>0</v>
      </c>
      <c r="J51" s="41">
        <f t="shared" si="13"/>
        <v>667.3454545454546</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0.10887485454545458</v>
      </c>
      <c r="O51" s="42">
        <f>COUNTIF(Vertices[Eigenvector Centrality],"&gt;= "&amp;N51)-COUNTIF(Vertices[Eigenvector Centrality],"&gt;="&amp;N52)</f>
        <v>0</v>
      </c>
      <c r="P51" s="41">
        <f t="shared" si="16"/>
        <v>10.57864498181818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22.80000000000001</v>
      </c>
      <c r="G52" s="40">
        <f>COUNTIF(Vertices[In-Degree],"&gt;= "&amp;F52)-COUNTIF(Vertices[In-Degree],"&gt;="&amp;F53)</f>
        <v>0</v>
      </c>
      <c r="H52" s="39">
        <f t="shared" si="12"/>
        <v>1.381818181818182</v>
      </c>
      <c r="I52" s="40">
        <f>COUNTIF(Vertices[Out-Degree],"&gt;= "&amp;H52)-COUNTIF(Vertices[Out-Degree],"&gt;="&amp;H53)</f>
        <v>0</v>
      </c>
      <c r="J52" s="39">
        <f t="shared" si="13"/>
        <v>685.3818181818182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0.11181741818181822</v>
      </c>
      <c r="O52" s="40">
        <f>COUNTIF(Vertices[Eigenvector Centrality],"&gt;= "&amp;N52)-COUNTIF(Vertices[Eigenvector Centrality],"&gt;="&amp;N53)</f>
        <v>0</v>
      </c>
      <c r="P52" s="39">
        <f t="shared" si="16"/>
        <v>10.849738927272725</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23.400000000000013</v>
      </c>
      <c r="G53" s="42">
        <f>COUNTIF(Vertices[In-Degree],"&gt;= "&amp;F53)-COUNTIF(Vertices[In-Degree],"&gt;="&amp;F54)</f>
        <v>0</v>
      </c>
      <c r="H53" s="41">
        <f t="shared" si="12"/>
        <v>1.4181818181818184</v>
      </c>
      <c r="I53" s="42">
        <f>COUNTIF(Vertices[Out-Degree],"&gt;= "&amp;H53)-COUNTIF(Vertices[Out-Degree],"&gt;="&amp;H54)</f>
        <v>0</v>
      </c>
      <c r="J53" s="41">
        <f t="shared" si="13"/>
        <v>703.4181818181818</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0.11475998181818185</v>
      </c>
      <c r="O53" s="42">
        <f>COUNTIF(Vertices[Eigenvector Centrality],"&gt;= "&amp;N53)-COUNTIF(Vertices[Eigenvector Centrality],"&gt;="&amp;N54)</f>
        <v>0</v>
      </c>
      <c r="P53" s="41">
        <f t="shared" si="16"/>
        <v>11.12083287272727</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24.000000000000014</v>
      </c>
      <c r="G54" s="40">
        <f>COUNTIF(Vertices[In-Degree],"&gt;= "&amp;F54)-COUNTIF(Vertices[In-Degree],"&gt;="&amp;F55)</f>
        <v>0</v>
      </c>
      <c r="H54" s="39">
        <f t="shared" si="12"/>
        <v>1.4545454545454548</v>
      </c>
      <c r="I54" s="40">
        <f>COUNTIF(Vertices[Out-Degree],"&gt;= "&amp;H54)-COUNTIF(Vertices[Out-Degree],"&gt;="&amp;H55)</f>
        <v>0</v>
      </c>
      <c r="J54" s="39">
        <f t="shared" si="13"/>
        <v>721.4545454545454</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0.11770254545454549</v>
      </c>
      <c r="O54" s="40">
        <f>COUNTIF(Vertices[Eigenvector Centrality],"&gt;= "&amp;N54)-COUNTIF(Vertices[Eigenvector Centrality],"&gt;="&amp;N55)</f>
        <v>0</v>
      </c>
      <c r="P54" s="39">
        <f t="shared" si="16"/>
        <v>11.391926818181815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24.600000000000016</v>
      </c>
      <c r="G55" s="42">
        <f>COUNTIF(Vertices[In-Degree],"&gt;= "&amp;F55)-COUNTIF(Vertices[In-Degree],"&gt;="&amp;F56)</f>
        <v>0</v>
      </c>
      <c r="H55" s="41">
        <f t="shared" si="12"/>
        <v>1.4909090909090912</v>
      </c>
      <c r="I55" s="42">
        <f>COUNTIF(Vertices[Out-Degree],"&gt;= "&amp;H55)-COUNTIF(Vertices[Out-Degree],"&gt;="&amp;H56)</f>
        <v>0</v>
      </c>
      <c r="J55" s="41">
        <f t="shared" si="13"/>
        <v>739.490909090909</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0.12064510909090913</v>
      </c>
      <c r="O55" s="42">
        <f>COUNTIF(Vertices[Eigenvector Centrality],"&gt;= "&amp;N55)-COUNTIF(Vertices[Eigenvector Centrality],"&gt;="&amp;N56)</f>
        <v>0</v>
      </c>
      <c r="P55" s="41">
        <f t="shared" si="16"/>
        <v>11.66302076363636</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25.200000000000017</v>
      </c>
      <c r="G56" s="40">
        <f>COUNTIF(Vertices[In-Degree],"&gt;= "&amp;F56)-COUNTIF(Vertices[In-Degree],"&gt;="&amp;F57)</f>
        <v>0</v>
      </c>
      <c r="H56" s="39">
        <f t="shared" si="12"/>
        <v>1.5272727272727276</v>
      </c>
      <c r="I56" s="40">
        <f>COUNTIF(Vertices[Out-Degree],"&gt;= "&amp;H56)-COUNTIF(Vertices[Out-Degree],"&gt;="&amp;H57)</f>
        <v>0</v>
      </c>
      <c r="J56" s="39">
        <f t="shared" si="13"/>
        <v>757.5272727272726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0.12358767272727277</v>
      </c>
      <c r="O56" s="40">
        <f>COUNTIF(Vertices[Eigenvector Centrality],"&gt;= "&amp;N56)-COUNTIF(Vertices[Eigenvector Centrality],"&gt;="&amp;N57)</f>
        <v>0</v>
      </c>
      <c r="P56" s="39">
        <f t="shared" si="16"/>
        <v>11.934114709090906</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33</v>
      </c>
      <c r="G57" s="44">
        <f>COUNTIF(Vertices[In-Degree],"&gt;= "&amp;F57)-COUNTIF(Vertices[In-Degree],"&gt;="&amp;F58)</f>
        <v>1</v>
      </c>
      <c r="H57" s="43">
        <f>MAX(Vertices[Out-Degree])</f>
        <v>2</v>
      </c>
      <c r="I57" s="44">
        <f>COUNTIF(Vertices[Out-Degree],"&gt;= "&amp;H57)-COUNTIF(Vertices[Out-Degree],"&gt;="&amp;H58)</f>
        <v>3</v>
      </c>
      <c r="J57" s="43">
        <f>MAX(Vertices[Betweenness Centrality])</f>
        <v>992</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0.161841</v>
      </c>
      <c r="O57" s="44">
        <f>COUNTIF(Vertices[Eigenvector Centrality],"&gt;= "&amp;N57)-COUNTIF(Vertices[Eigenvector Centrality],"&gt;="&amp;N58)</f>
        <v>1</v>
      </c>
      <c r="P57" s="43">
        <f>MAX(Vertices[PageRank])</f>
        <v>15.458336</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33</v>
      </c>
    </row>
    <row r="71" spans="1:2" ht="15">
      <c r="A71" s="35" t="s">
        <v>90</v>
      </c>
      <c r="B71" s="49">
        <f>_xlfn.IFERROR(AVERAGE(Vertices[In-Degree]),NoMetricMessage)</f>
        <v>0.9402985074626866</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0.9402985074626866</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992</v>
      </c>
    </row>
    <row r="99" spans="1:2" ht="15">
      <c r="A99" s="35" t="s">
        <v>102</v>
      </c>
      <c r="B99" s="49">
        <f>_xlfn.IFERROR(AVERAGE(Vertices[Betweenness Centrality]),NoMetricMessage)</f>
        <v>15.343283582089553</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0.1410642686567164</v>
      </c>
    </row>
    <row r="114" spans="1:2" ht="15">
      <c r="A114" s="35" t="s">
        <v>109</v>
      </c>
      <c r="B114" s="49">
        <f>_xlfn.IFERROR(MEDIAN(Vertices[Closeness Centrality]),NoMetricMessage)</f>
        <v>0.015873</v>
      </c>
    </row>
    <row r="125" spans="1:2" ht="15">
      <c r="A125" s="35" t="s">
        <v>112</v>
      </c>
      <c r="B125" s="49">
        <f>IF(COUNT(Vertices[Eigenvector Centrality])&gt;0,N2,NoMetricMessage)</f>
        <v>0</v>
      </c>
    </row>
    <row r="126" spans="1:2" ht="15">
      <c r="A126" s="35" t="s">
        <v>113</v>
      </c>
      <c r="B126" s="49">
        <f>IF(COUNT(Vertices[Eigenvector Centrality])&gt;0,N57,NoMetricMessage)</f>
        <v>0.161841</v>
      </c>
    </row>
    <row r="127" spans="1:2" ht="15">
      <c r="A127" s="35" t="s">
        <v>114</v>
      </c>
      <c r="B127" s="49">
        <f>_xlfn.IFERROR(AVERAGE(Vertices[Eigenvector Centrality]),NoMetricMessage)</f>
        <v>0.01492514925373134</v>
      </c>
    </row>
    <row r="128" spans="1:2" ht="15">
      <c r="A128" s="35" t="s">
        <v>115</v>
      </c>
      <c r="B128" s="49">
        <f>_xlfn.IFERROR(MEDIAN(Vertices[Eigenvector Centrality]),NoMetricMessage)</f>
        <v>0</v>
      </c>
    </row>
    <row r="139" spans="1:2" ht="15">
      <c r="A139" s="35" t="s">
        <v>140</v>
      </c>
      <c r="B139" s="49">
        <f>IF(COUNT(Vertices[PageRank])&gt;0,P2,NoMetricMessage)</f>
        <v>0.548169</v>
      </c>
    </row>
    <row r="140" spans="1:2" ht="15">
      <c r="A140" s="35" t="s">
        <v>141</v>
      </c>
      <c r="B140" s="49">
        <f>IF(COUNT(Vertices[PageRank])&gt;0,P57,NoMetricMessage)</f>
        <v>15.458336</v>
      </c>
    </row>
    <row r="141" spans="1:2" ht="15">
      <c r="A141" s="35" t="s">
        <v>142</v>
      </c>
      <c r="B141" s="49">
        <f>_xlfn.IFERROR(AVERAGE(Vertices[PageRank]),NoMetricMessage)</f>
        <v>0.9999920746268659</v>
      </c>
    </row>
    <row r="142" spans="1:2" ht="15">
      <c r="A142" s="35" t="s">
        <v>143</v>
      </c>
      <c r="B142" s="49">
        <f>_xlfn.IFERROR(MEDIAN(Vertices[PageRank]),NoMetricMessage)</f>
        <v>0.578508</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0.01741293532338308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1005</v>
      </c>
      <c r="K7" s="13" t="s">
        <v>1006</v>
      </c>
    </row>
    <row r="8" spans="1:11" ht="409.5">
      <c r="A8"/>
      <c r="B8">
        <v>2</v>
      </c>
      <c r="C8">
        <v>2</v>
      </c>
      <c r="D8" t="s">
        <v>61</v>
      </c>
      <c r="E8" t="s">
        <v>61</v>
      </c>
      <c r="H8" t="s">
        <v>73</v>
      </c>
      <c r="J8" t="s">
        <v>1007</v>
      </c>
      <c r="K8" s="13" t="s">
        <v>1008</v>
      </c>
    </row>
    <row r="9" spans="1:11" ht="409.5">
      <c r="A9"/>
      <c r="B9">
        <v>3</v>
      </c>
      <c r="C9">
        <v>4</v>
      </c>
      <c r="D9" t="s">
        <v>62</v>
      </c>
      <c r="E9" t="s">
        <v>62</v>
      </c>
      <c r="H9" t="s">
        <v>74</v>
      </c>
      <c r="J9" t="s">
        <v>1009</v>
      </c>
      <c r="K9" s="116" t="s">
        <v>1010</v>
      </c>
    </row>
    <row r="10" spans="1:11" ht="409.5">
      <c r="A10"/>
      <c r="B10">
        <v>4</v>
      </c>
      <c r="D10" t="s">
        <v>63</v>
      </c>
      <c r="E10" t="s">
        <v>63</v>
      </c>
      <c r="H10" t="s">
        <v>75</v>
      </c>
      <c r="J10" t="s">
        <v>1011</v>
      </c>
      <c r="K10" s="13" t="s">
        <v>1012</v>
      </c>
    </row>
    <row r="11" spans="1:11" ht="15">
      <c r="A11"/>
      <c r="B11">
        <v>5</v>
      </c>
      <c r="D11" t="s">
        <v>46</v>
      </c>
      <c r="E11">
        <v>1</v>
      </c>
      <c r="H11" t="s">
        <v>76</v>
      </c>
      <c r="J11" t="s">
        <v>1013</v>
      </c>
      <c r="K11" t="s">
        <v>1014</v>
      </c>
    </row>
    <row r="12" spans="1:11" ht="15">
      <c r="A12"/>
      <c r="B12"/>
      <c r="D12" t="s">
        <v>64</v>
      </c>
      <c r="E12">
        <v>2</v>
      </c>
      <c r="H12">
        <v>0</v>
      </c>
      <c r="J12" t="s">
        <v>1015</v>
      </c>
      <c r="K12" t="s">
        <v>1016</v>
      </c>
    </row>
    <row r="13" spans="1:11" ht="15">
      <c r="A13"/>
      <c r="B13"/>
      <c r="D13">
        <v>1</v>
      </c>
      <c r="E13">
        <v>3</v>
      </c>
      <c r="H13">
        <v>1</v>
      </c>
      <c r="J13" t="s">
        <v>1017</v>
      </c>
      <c r="K13" t="s">
        <v>1018</v>
      </c>
    </row>
    <row r="14" spans="4:11" ht="15">
      <c r="D14">
        <v>2</v>
      </c>
      <c r="E14">
        <v>4</v>
      </c>
      <c r="H14">
        <v>2</v>
      </c>
      <c r="J14" t="s">
        <v>1019</v>
      </c>
      <c r="K14" t="s">
        <v>1020</v>
      </c>
    </row>
    <row r="15" spans="4:11" ht="15">
      <c r="D15">
        <v>3</v>
      </c>
      <c r="E15">
        <v>5</v>
      </c>
      <c r="H15">
        <v>3</v>
      </c>
      <c r="J15" t="s">
        <v>1021</v>
      </c>
      <c r="K15" t="s">
        <v>1022</v>
      </c>
    </row>
    <row r="16" spans="4:11" ht="15">
      <c r="D16">
        <v>4</v>
      </c>
      <c r="E16">
        <v>6</v>
      </c>
      <c r="H16">
        <v>4</v>
      </c>
      <c r="J16" t="s">
        <v>1023</v>
      </c>
      <c r="K16" t="s">
        <v>1024</v>
      </c>
    </row>
    <row r="17" spans="4:11" ht="15">
      <c r="D17">
        <v>5</v>
      </c>
      <c r="E17">
        <v>7</v>
      </c>
      <c r="H17">
        <v>5</v>
      </c>
      <c r="J17" t="s">
        <v>1025</v>
      </c>
      <c r="K17" t="s">
        <v>1026</v>
      </c>
    </row>
    <row r="18" spans="4:11" ht="15">
      <c r="D18">
        <v>6</v>
      </c>
      <c r="E18">
        <v>8</v>
      </c>
      <c r="H18">
        <v>6</v>
      </c>
      <c r="J18" t="s">
        <v>1027</v>
      </c>
      <c r="K18" t="s">
        <v>1028</v>
      </c>
    </row>
    <row r="19" spans="4:11" ht="15">
      <c r="D19">
        <v>7</v>
      </c>
      <c r="E19">
        <v>9</v>
      </c>
      <c r="H19">
        <v>7</v>
      </c>
      <c r="J19" t="s">
        <v>1029</v>
      </c>
      <c r="K19" t="s">
        <v>1030</v>
      </c>
    </row>
    <row r="20" spans="4:11" ht="15">
      <c r="D20">
        <v>8</v>
      </c>
      <c r="H20">
        <v>8</v>
      </c>
      <c r="J20" t="s">
        <v>1031</v>
      </c>
      <c r="K20" t="s">
        <v>1032</v>
      </c>
    </row>
    <row r="21" spans="4:11" ht="409.5">
      <c r="D21">
        <v>9</v>
      </c>
      <c r="H21">
        <v>9</v>
      </c>
      <c r="J21" t="s">
        <v>1033</v>
      </c>
      <c r="K21" s="13" t="s">
        <v>1034</v>
      </c>
    </row>
    <row r="22" spans="4:11" ht="409.5">
      <c r="D22">
        <v>10</v>
      </c>
      <c r="J22" t="s">
        <v>1035</v>
      </c>
      <c r="K22" s="13" t="s">
        <v>1036</v>
      </c>
    </row>
    <row r="23" spans="4:11" ht="409.5">
      <c r="D23">
        <v>11</v>
      </c>
      <c r="J23" t="s">
        <v>1037</v>
      </c>
      <c r="K23" s="13" t="s">
        <v>1038</v>
      </c>
    </row>
    <row r="24" spans="10:11" ht="409.5">
      <c r="J24" t="s">
        <v>1039</v>
      </c>
      <c r="K24" s="13" t="s">
        <v>1379</v>
      </c>
    </row>
    <row r="25" spans="10:11" ht="15">
      <c r="J25" t="s">
        <v>1040</v>
      </c>
      <c r="K25" t="b">
        <v>0</v>
      </c>
    </row>
    <row r="26" spans="10:11" ht="15">
      <c r="J26" t="s">
        <v>1376</v>
      </c>
      <c r="K26" t="s">
        <v>1377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1061</v>
      </c>
      <c r="B2" s="129" t="s">
        <v>1062</v>
      </c>
      <c r="C2" s="67" t="s">
        <v>1063</v>
      </c>
    </row>
    <row r="3" spans="1:3" ht="15">
      <c r="A3" s="128" t="s">
        <v>1042</v>
      </c>
      <c r="B3" s="128" t="s">
        <v>1042</v>
      </c>
      <c r="C3" s="36">
        <v>33</v>
      </c>
    </row>
    <row r="4" spans="1:3" ht="15">
      <c r="A4" s="128" t="s">
        <v>1043</v>
      </c>
      <c r="B4" s="128" t="s">
        <v>1043</v>
      </c>
      <c r="C4" s="36">
        <v>14</v>
      </c>
    </row>
    <row r="5" spans="1:3" ht="15">
      <c r="A5" s="128" t="s">
        <v>1044</v>
      </c>
      <c r="B5" s="128" t="s">
        <v>1044</v>
      </c>
      <c r="C5" s="36">
        <v>9</v>
      </c>
    </row>
    <row r="6" spans="1:3" ht="15">
      <c r="A6" s="128" t="s">
        <v>1045</v>
      </c>
      <c r="B6" s="128" t="s">
        <v>1045</v>
      </c>
      <c r="C6" s="36">
        <v>4</v>
      </c>
    </row>
    <row r="7" spans="1:3" ht="15">
      <c r="A7" s="128" t="s">
        <v>1046</v>
      </c>
      <c r="B7" s="128" t="s">
        <v>1046</v>
      </c>
      <c r="C7" s="36">
        <v>2</v>
      </c>
    </row>
    <row r="8" spans="1:3" ht="15">
      <c r="A8" s="128" t="s">
        <v>1047</v>
      </c>
      <c r="B8" s="128" t="s">
        <v>1047</v>
      </c>
      <c r="C8" s="36">
        <v>1</v>
      </c>
    </row>
    <row r="9" spans="1:3" ht="15">
      <c r="A9" s="128" t="s">
        <v>1048</v>
      </c>
      <c r="B9" s="128" t="s">
        <v>1048</v>
      </c>
      <c r="C9" s="36">
        <v>1</v>
      </c>
    </row>
    <row r="10" spans="1:3" ht="15">
      <c r="A10" s="128" t="s">
        <v>1049</v>
      </c>
      <c r="B10" s="128" t="s">
        <v>1049</v>
      </c>
      <c r="C10" s="36">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1068</v>
      </c>
      <c r="B1" s="13" t="s">
        <v>1069</v>
      </c>
      <c r="C1" s="85" t="s">
        <v>1070</v>
      </c>
      <c r="D1" s="85" t="s">
        <v>1072</v>
      </c>
      <c r="E1" s="13" t="s">
        <v>1071</v>
      </c>
      <c r="F1" s="13" t="s">
        <v>1074</v>
      </c>
      <c r="G1" s="85" t="s">
        <v>1073</v>
      </c>
      <c r="H1" s="85" t="s">
        <v>1076</v>
      </c>
      <c r="I1" s="85" t="s">
        <v>1075</v>
      </c>
      <c r="J1" s="85" t="s">
        <v>1078</v>
      </c>
      <c r="K1" s="85" t="s">
        <v>1077</v>
      </c>
      <c r="L1" s="85" t="s">
        <v>1080</v>
      </c>
      <c r="M1" s="85" t="s">
        <v>1079</v>
      </c>
      <c r="N1" s="85" t="s">
        <v>1082</v>
      </c>
      <c r="O1" s="13" t="s">
        <v>1081</v>
      </c>
      <c r="P1" s="13" t="s">
        <v>1084</v>
      </c>
      <c r="Q1" s="85" t="s">
        <v>1083</v>
      </c>
      <c r="R1" s="85" t="s">
        <v>1085</v>
      </c>
    </row>
    <row r="2" spans="1:18" ht="15">
      <c r="A2" s="90" t="s">
        <v>312</v>
      </c>
      <c r="B2" s="85">
        <v>1</v>
      </c>
      <c r="C2" s="85"/>
      <c r="D2" s="85"/>
      <c r="E2" s="90" t="s">
        <v>308</v>
      </c>
      <c r="F2" s="85">
        <v>1</v>
      </c>
      <c r="G2" s="85"/>
      <c r="H2" s="85"/>
      <c r="I2" s="85"/>
      <c r="J2" s="85"/>
      <c r="K2" s="85"/>
      <c r="L2" s="85"/>
      <c r="M2" s="85"/>
      <c r="N2" s="85"/>
      <c r="O2" s="90" t="s">
        <v>310</v>
      </c>
      <c r="P2" s="85">
        <v>1</v>
      </c>
      <c r="Q2" s="85"/>
      <c r="R2" s="85"/>
    </row>
    <row r="3" spans="1:18" ht="15">
      <c r="A3" s="90" t="s">
        <v>311</v>
      </c>
      <c r="B3" s="85">
        <v>1</v>
      </c>
      <c r="C3" s="85"/>
      <c r="D3" s="85"/>
      <c r="E3" s="90" t="s">
        <v>309</v>
      </c>
      <c r="F3" s="85">
        <v>1</v>
      </c>
      <c r="G3" s="85"/>
      <c r="H3" s="85"/>
      <c r="I3" s="85"/>
      <c r="J3" s="85"/>
      <c r="K3" s="85"/>
      <c r="L3" s="85"/>
      <c r="M3" s="85"/>
      <c r="N3" s="85"/>
      <c r="O3" s="85"/>
      <c r="P3" s="85"/>
      <c r="Q3" s="85"/>
      <c r="R3" s="85"/>
    </row>
    <row r="4" spans="1:18" ht="15">
      <c r="A4" s="90" t="s">
        <v>310</v>
      </c>
      <c r="B4" s="85">
        <v>1</v>
      </c>
      <c r="C4" s="85"/>
      <c r="D4" s="85"/>
      <c r="E4" s="90" t="s">
        <v>311</v>
      </c>
      <c r="F4" s="85">
        <v>1</v>
      </c>
      <c r="G4" s="85"/>
      <c r="H4" s="85"/>
      <c r="I4" s="85"/>
      <c r="J4" s="85"/>
      <c r="K4" s="85"/>
      <c r="L4" s="85"/>
      <c r="M4" s="85"/>
      <c r="N4" s="85"/>
      <c r="O4" s="85"/>
      <c r="P4" s="85"/>
      <c r="Q4" s="85"/>
      <c r="R4" s="85"/>
    </row>
    <row r="5" spans="1:18" ht="15">
      <c r="A5" s="90" t="s">
        <v>309</v>
      </c>
      <c r="B5" s="85">
        <v>1</v>
      </c>
      <c r="C5" s="85"/>
      <c r="D5" s="85"/>
      <c r="E5" s="90" t="s">
        <v>312</v>
      </c>
      <c r="F5" s="85">
        <v>1</v>
      </c>
      <c r="G5" s="85"/>
      <c r="H5" s="85"/>
      <c r="I5" s="85"/>
      <c r="J5" s="85"/>
      <c r="K5" s="85"/>
      <c r="L5" s="85"/>
      <c r="M5" s="85"/>
      <c r="N5" s="85"/>
      <c r="O5" s="85"/>
      <c r="P5" s="85"/>
      <c r="Q5" s="85"/>
      <c r="R5" s="85"/>
    </row>
    <row r="6" spans="1:18" ht="15">
      <c r="A6" s="90" t="s">
        <v>308</v>
      </c>
      <c r="B6" s="85">
        <v>1</v>
      </c>
      <c r="C6" s="85"/>
      <c r="D6" s="85"/>
      <c r="E6" s="85"/>
      <c r="F6" s="85"/>
      <c r="G6" s="85"/>
      <c r="H6" s="85"/>
      <c r="I6" s="85"/>
      <c r="J6" s="85"/>
      <c r="K6" s="85"/>
      <c r="L6" s="85"/>
      <c r="M6" s="85"/>
      <c r="N6" s="85"/>
      <c r="O6" s="85"/>
      <c r="P6" s="85"/>
      <c r="Q6" s="85"/>
      <c r="R6" s="85"/>
    </row>
    <row r="9" spans="1:18" ht="15" customHeight="1">
      <c r="A9" s="13" t="s">
        <v>1088</v>
      </c>
      <c r="B9" s="13" t="s">
        <v>1069</v>
      </c>
      <c r="C9" s="85" t="s">
        <v>1089</v>
      </c>
      <c r="D9" s="85" t="s">
        <v>1072</v>
      </c>
      <c r="E9" s="13" t="s">
        <v>1090</v>
      </c>
      <c r="F9" s="13" t="s">
        <v>1074</v>
      </c>
      <c r="G9" s="85" t="s">
        <v>1091</v>
      </c>
      <c r="H9" s="85" t="s">
        <v>1076</v>
      </c>
      <c r="I9" s="85" t="s">
        <v>1092</v>
      </c>
      <c r="J9" s="85" t="s">
        <v>1078</v>
      </c>
      <c r="K9" s="85" t="s">
        <v>1093</v>
      </c>
      <c r="L9" s="85" t="s">
        <v>1080</v>
      </c>
      <c r="M9" s="85" t="s">
        <v>1094</v>
      </c>
      <c r="N9" s="85" t="s">
        <v>1082</v>
      </c>
      <c r="O9" s="13" t="s">
        <v>1095</v>
      </c>
      <c r="P9" s="13" t="s">
        <v>1084</v>
      </c>
      <c r="Q9" s="85" t="s">
        <v>1096</v>
      </c>
      <c r="R9" s="85" t="s">
        <v>1085</v>
      </c>
    </row>
    <row r="10" spans="1:18" ht="15">
      <c r="A10" s="85" t="s">
        <v>313</v>
      </c>
      <c r="B10" s="85">
        <v>3</v>
      </c>
      <c r="C10" s="85"/>
      <c r="D10" s="85"/>
      <c r="E10" s="85" t="s">
        <v>313</v>
      </c>
      <c r="F10" s="85">
        <v>3</v>
      </c>
      <c r="G10" s="85"/>
      <c r="H10" s="85"/>
      <c r="I10" s="85"/>
      <c r="J10" s="85"/>
      <c r="K10" s="85"/>
      <c r="L10" s="85"/>
      <c r="M10" s="85"/>
      <c r="N10" s="85"/>
      <c r="O10" s="85" t="s">
        <v>314</v>
      </c>
      <c r="P10" s="85">
        <v>1</v>
      </c>
      <c r="Q10" s="85"/>
      <c r="R10" s="85"/>
    </row>
    <row r="11" spans="1:18" ht="15">
      <c r="A11" s="85" t="s">
        <v>314</v>
      </c>
      <c r="B11" s="85">
        <v>2</v>
      </c>
      <c r="C11" s="85"/>
      <c r="D11" s="85"/>
      <c r="E11" s="85" t="s">
        <v>314</v>
      </c>
      <c r="F11" s="85">
        <v>1</v>
      </c>
      <c r="G11" s="85"/>
      <c r="H11" s="85"/>
      <c r="I11" s="85"/>
      <c r="J11" s="85"/>
      <c r="K11" s="85"/>
      <c r="L11" s="85"/>
      <c r="M11" s="85"/>
      <c r="N11" s="85"/>
      <c r="O11" s="85"/>
      <c r="P11" s="85"/>
      <c r="Q11" s="85"/>
      <c r="R11" s="85"/>
    </row>
    <row r="14" spans="1:18" ht="15" customHeight="1">
      <c r="A14" s="13" t="s">
        <v>1099</v>
      </c>
      <c r="B14" s="13" t="s">
        <v>1069</v>
      </c>
      <c r="C14" s="13" t="s">
        <v>1107</v>
      </c>
      <c r="D14" s="13" t="s">
        <v>1072</v>
      </c>
      <c r="E14" s="13" t="s">
        <v>1108</v>
      </c>
      <c r="F14" s="13" t="s">
        <v>1074</v>
      </c>
      <c r="G14" s="13" t="s">
        <v>1112</v>
      </c>
      <c r="H14" s="13" t="s">
        <v>1076</v>
      </c>
      <c r="I14" s="13" t="s">
        <v>1114</v>
      </c>
      <c r="J14" s="13" t="s">
        <v>1078</v>
      </c>
      <c r="K14" s="13" t="s">
        <v>1116</v>
      </c>
      <c r="L14" s="13" t="s">
        <v>1080</v>
      </c>
      <c r="M14" s="13" t="s">
        <v>1117</v>
      </c>
      <c r="N14" s="13" t="s">
        <v>1082</v>
      </c>
      <c r="O14" s="13" t="s">
        <v>1118</v>
      </c>
      <c r="P14" s="13" t="s">
        <v>1084</v>
      </c>
      <c r="Q14" s="13" t="s">
        <v>1121</v>
      </c>
      <c r="R14" s="13" t="s">
        <v>1085</v>
      </c>
    </row>
    <row r="15" spans="1:18" ht="15">
      <c r="A15" s="85" t="s">
        <v>321</v>
      </c>
      <c r="B15" s="85">
        <v>36</v>
      </c>
      <c r="C15" s="85" t="s">
        <v>321</v>
      </c>
      <c r="D15" s="85">
        <v>33</v>
      </c>
      <c r="E15" s="85" t="s">
        <v>320</v>
      </c>
      <c r="F15" s="85">
        <v>14</v>
      </c>
      <c r="G15" s="85" t="s">
        <v>322</v>
      </c>
      <c r="H15" s="85">
        <v>8</v>
      </c>
      <c r="I15" s="85" t="s">
        <v>321</v>
      </c>
      <c r="J15" s="85">
        <v>2</v>
      </c>
      <c r="K15" s="85" t="s">
        <v>320</v>
      </c>
      <c r="L15" s="85">
        <v>1</v>
      </c>
      <c r="M15" s="85" t="s">
        <v>320</v>
      </c>
      <c r="N15" s="85">
        <v>1</v>
      </c>
      <c r="O15" s="85" t="s">
        <v>321</v>
      </c>
      <c r="P15" s="85">
        <v>1</v>
      </c>
      <c r="Q15" s="85" t="s">
        <v>320</v>
      </c>
      <c r="R15" s="85">
        <v>1</v>
      </c>
    </row>
    <row r="16" spans="1:18" ht="15">
      <c r="A16" s="85" t="s">
        <v>320</v>
      </c>
      <c r="B16" s="85">
        <v>24</v>
      </c>
      <c r="C16" s="85" t="s">
        <v>1105</v>
      </c>
      <c r="D16" s="85">
        <v>1</v>
      </c>
      <c r="E16" s="85" t="s">
        <v>1100</v>
      </c>
      <c r="F16" s="85">
        <v>3</v>
      </c>
      <c r="G16" s="85" t="s">
        <v>320</v>
      </c>
      <c r="H16" s="85">
        <v>3</v>
      </c>
      <c r="I16" s="85" t="s">
        <v>320</v>
      </c>
      <c r="J16" s="85">
        <v>2</v>
      </c>
      <c r="K16" s="85"/>
      <c r="L16" s="85"/>
      <c r="M16" s="85"/>
      <c r="N16" s="85"/>
      <c r="O16" s="85" t="s">
        <v>1119</v>
      </c>
      <c r="P16" s="85">
        <v>1</v>
      </c>
      <c r="Q16" s="85"/>
      <c r="R16" s="85"/>
    </row>
    <row r="17" spans="1:18" ht="15">
      <c r="A17" s="85" t="s">
        <v>322</v>
      </c>
      <c r="B17" s="85">
        <v>10</v>
      </c>
      <c r="C17" s="85" t="s">
        <v>320</v>
      </c>
      <c r="D17" s="85">
        <v>1</v>
      </c>
      <c r="E17" s="85" t="s">
        <v>322</v>
      </c>
      <c r="F17" s="85">
        <v>2</v>
      </c>
      <c r="G17" s="85" t="s">
        <v>1113</v>
      </c>
      <c r="H17" s="85">
        <v>1</v>
      </c>
      <c r="I17" s="85" t="s">
        <v>1115</v>
      </c>
      <c r="J17" s="85">
        <v>1</v>
      </c>
      <c r="K17" s="85"/>
      <c r="L17" s="85"/>
      <c r="M17" s="85"/>
      <c r="N17" s="85"/>
      <c r="O17" s="85" t="s">
        <v>320</v>
      </c>
      <c r="P17" s="85">
        <v>1</v>
      </c>
      <c r="Q17" s="85"/>
      <c r="R17" s="85"/>
    </row>
    <row r="18" spans="1:18" ht="15">
      <c r="A18" s="85" t="s">
        <v>1100</v>
      </c>
      <c r="B18" s="85">
        <v>3</v>
      </c>
      <c r="C18" s="85" t="s">
        <v>1106</v>
      </c>
      <c r="D18" s="85">
        <v>1</v>
      </c>
      <c r="E18" s="85" t="s">
        <v>1104</v>
      </c>
      <c r="F18" s="85">
        <v>2</v>
      </c>
      <c r="G18" s="85" t="s">
        <v>1106</v>
      </c>
      <c r="H18" s="85">
        <v>1</v>
      </c>
      <c r="I18" s="85"/>
      <c r="J18" s="85"/>
      <c r="K18" s="85"/>
      <c r="L18" s="85"/>
      <c r="M18" s="85"/>
      <c r="N18" s="85"/>
      <c r="O18" s="85" t="s">
        <v>1120</v>
      </c>
      <c r="P18" s="85">
        <v>1</v>
      </c>
      <c r="Q18" s="85"/>
      <c r="R18" s="85"/>
    </row>
    <row r="19" spans="1:18" ht="15">
      <c r="A19" s="85" t="s">
        <v>1101</v>
      </c>
      <c r="B19" s="85">
        <v>2</v>
      </c>
      <c r="C19" s="85"/>
      <c r="D19" s="85"/>
      <c r="E19" s="85" t="s">
        <v>1103</v>
      </c>
      <c r="F19" s="85">
        <v>2</v>
      </c>
      <c r="G19" s="85" t="s">
        <v>1105</v>
      </c>
      <c r="H19" s="85">
        <v>1</v>
      </c>
      <c r="I19" s="85"/>
      <c r="J19" s="85"/>
      <c r="K19" s="85"/>
      <c r="L19" s="85"/>
      <c r="M19" s="85"/>
      <c r="N19" s="85"/>
      <c r="O19" s="85"/>
      <c r="P19" s="85"/>
      <c r="Q19" s="85"/>
      <c r="R19" s="85"/>
    </row>
    <row r="20" spans="1:18" ht="15">
      <c r="A20" s="85" t="s">
        <v>1102</v>
      </c>
      <c r="B20" s="85">
        <v>2</v>
      </c>
      <c r="C20" s="85"/>
      <c r="D20" s="85"/>
      <c r="E20" s="85" t="s">
        <v>1102</v>
      </c>
      <c r="F20" s="85">
        <v>2</v>
      </c>
      <c r="G20" s="85"/>
      <c r="H20" s="85"/>
      <c r="I20" s="85"/>
      <c r="J20" s="85"/>
      <c r="K20" s="85"/>
      <c r="L20" s="85"/>
      <c r="M20" s="85"/>
      <c r="N20" s="85"/>
      <c r="O20" s="85"/>
      <c r="P20" s="85"/>
      <c r="Q20" s="85"/>
      <c r="R20" s="85"/>
    </row>
    <row r="21" spans="1:18" ht="15">
      <c r="A21" s="85" t="s">
        <v>1103</v>
      </c>
      <c r="B21" s="85">
        <v>2</v>
      </c>
      <c r="C21" s="85"/>
      <c r="D21" s="85"/>
      <c r="E21" s="85" t="s">
        <v>1101</v>
      </c>
      <c r="F21" s="85">
        <v>2</v>
      </c>
      <c r="G21" s="85"/>
      <c r="H21" s="85"/>
      <c r="I21" s="85"/>
      <c r="J21" s="85"/>
      <c r="K21" s="85"/>
      <c r="L21" s="85"/>
      <c r="M21" s="85"/>
      <c r="N21" s="85"/>
      <c r="O21" s="85"/>
      <c r="P21" s="85"/>
      <c r="Q21" s="85"/>
      <c r="R21" s="85"/>
    </row>
    <row r="22" spans="1:18" ht="15">
      <c r="A22" s="85" t="s">
        <v>1104</v>
      </c>
      <c r="B22" s="85">
        <v>2</v>
      </c>
      <c r="C22" s="85"/>
      <c r="D22" s="85"/>
      <c r="E22" s="85" t="s">
        <v>1109</v>
      </c>
      <c r="F22" s="85">
        <v>1</v>
      </c>
      <c r="G22" s="85"/>
      <c r="H22" s="85"/>
      <c r="I22" s="85"/>
      <c r="J22" s="85"/>
      <c r="K22" s="85"/>
      <c r="L22" s="85"/>
      <c r="M22" s="85"/>
      <c r="N22" s="85"/>
      <c r="O22" s="85"/>
      <c r="P22" s="85"/>
      <c r="Q22" s="85"/>
      <c r="R22" s="85"/>
    </row>
    <row r="23" spans="1:18" ht="15">
      <c r="A23" s="85" t="s">
        <v>1105</v>
      </c>
      <c r="B23" s="85">
        <v>2</v>
      </c>
      <c r="C23" s="85"/>
      <c r="D23" s="85"/>
      <c r="E23" s="85" t="s">
        <v>1110</v>
      </c>
      <c r="F23" s="85">
        <v>1</v>
      </c>
      <c r="G23" s="85"/>
      <c r="H23" s="85"/>
      <c r="I23" s="85"/>
      <c r="J23" s="85"/>
      <c r="K23" s="85"/>
      <c r="L23" s="85"/>
      <c r="M23" s="85"/>
      <c r="N23" s="85"/>
      <c r="O23" s="85"/>
      <c r="P23" s="85"/>
      <c r="Q23" s="85"/>
      <c r="R23" s="85"/>
    </row>
    <row r="24" spans="1:18" ht="15">
      <c r="A24" s="85" t="s">
        <v>1106</v>
      </c>
      <c r="B24" s="85">
        <v>2</v>
      </c>
      <c r="C24" s="85"/>
      <c r="D24" s="85"/>
      <c r="E24" s="85" t="s">
        <v>1111</v>
      </c>
      <c r="F24" s="85">
        <v>1</v>
      </c>
      <c r="G24" s="85"/>
      <c r="H24" s="85"/>
      <c r="I24" s="85"/>
      <c r="J24" s="85"/>
      <c r="K24" s="85"/>
      <c r="L24" s="85"/>
      <c r="M24" s="85"/>
      <c r="N24" s="85"/>
      <c r="O24" s="85"/>
      <c r="P24" s="85"/>
      <c r="Q24" s="85"/>
      <c r="R24" s="85"/>
    </row>
    <row r="27" spans="1:18" ht="15" customHeight="1">
      <c r="A27" s="13" t="s">
        <v>1125</v>
      </c>
      <c r="B27" s="13" t="s">
        <v>1069</v>
      </c>
      <c r="C27" s="13" t="s">
        <v>1136</v>
      </c>
      <c r="D27" s="13" t="s">
        <v>1072</v>
      </c>
      <c r="E27" s="13" t="s">
        <v>1142</v>
      </c>
      <c r="F27" s="13" t="s">
        <v>1074</v>
      </c>
      <c r="G27" s="13" t="s">
        <v>1153</v>
      </c>
      <c r="H27" s="13" t="s">
        <v>1076</v>
      </c>
      <c r="I27" s="13" t="s">
        <v>1163</v>
      </c>
      <c r="J27" s="13" t="s">
        <v>1078</v>
      </c>
      <c r="K27" s="85" t="s">
        <v>1170</v>
      </c>
      <c r="L27" s="85" t="s">
        <v>1080</v>
      </c>
      <c r="M27" s="85" t="s">
        <v>1171</v>
      </c>
      <c r="N27" s="85" t="s">
        <v>1082</v>
      </c>
      <c r="O27" s="13" t="s">
        <v>1172</v>
      </c>
      <c r="P27" s="13" t="s">
        <v>1084</v>
      </c>
      <c r="Q27" s="85" t="s">
        <v>1174</v>
      </c>
      <c r="R27" s="85" t="s">
        <v>1085</v>
      </c>
    </row>
    <row r="28" spans="1:18" ht="15">
      <c r="A28" s="91" t="s">
        <v>1126</v>
      </c>
      <c r="B28" s="91">
        <v>51</v>
      </c>
      <c r="C28" s="91" t="s">
        <v>1131</v>
      </c>
      <c r="D28" s="91">
        <v>33</v>
      </c>
      <c r="E28" s="91" t="s">
        <v>1143</v>
      </c>
      <c r="F28" s="91">
        <v>14</v>
      </c>
      <c r="G28" s="91" t="s">
        <v>1147</v>
      </c>
      <c r="H28" s="91">
        <v>8</v>
      </c>
      <c r="I28" s="91" t="s">
        <v>275</v>
      </c>
      <c r="J28" s="91">
        <v>2</v>
      </c>
      <c r="K28" s="91"/>
      <c r="L28" s="91"/>
      <c r="M28" s="91"/>
      <c r="N28" s="91"/>
      <c r="O28" s="91" t="s">
        <v>1173</v>
      </c>
      <c r="P28" s="91">
        <v>2</v>
      </c>
      <c r="Q28" s="91"/>
      <c r="R28" s="91"/>
    </row>
    <row r="29" spans="1:18" ht="15">
      <c r="A29" s="91" t="s">
        <v>1127</v>
      </c>
      <c r="B29" s="91">
        <v>16</v>
      </c>
      <c r="C29" s="91" t="s">
        <v>1132</v>
      </c>
      <c r="D29" s="91">
        <v>33</v>
      </c>
      <c r="E29" s="91" t="s">
        <v>1144</v>
      </c>
      <c r="F29" s="91">
        <v>3</v>
      </c>
      <c r="G29" s="91" t="s">
        <v>1154</v>
      </c>
      <c r="H29" s="91">
        <v>8</v>
      </c>
      <c r="I29" s="91" t="s">
        <v>1164</v>
      </c>
      <c r="J29" s="91">
        <v>2</v>
      </c>
      <c r="K29" s="91"/>
      <c r="L29" s="91"/>
      <c r="M29" s="91"/>
      <c r="N29" s="91"/>
      <c r="O29" s="91"/>
      <c r="P29" s="91"/>
      <c r="Q29" s="91"/>
      <c r="R29" s="91"/>
    </row>
    <row r="30" spans="1:18" ht="15">
      <c r="A30" s="91" t="s">
        <v>1128</v>
      </c>
      <c r="B30" s="91">
        <v>0</v>
      </c>
      <c r="C30" s="91" t="s">
        <v>1133</v>
      </c>
      <c r="D30" s="91">
        <v>33</v>
      </c>
      <c r="E30" s="91" t="s">
        <v>1145</v>
      </c>
      <c r="F30" s="91">
        <v>3</v>
      </c>
      <c r="G30" s="91" t="s">
        <v>1155</v>
      </c>
      <c r="H30" s="91">
        <v>8</v>
      </c>
      <c r="I30" s="91" t="s">
        <v>1165</v>
      </c>
      <c r="J30" s="91">
        <v>2</v>
      </c>
      <c r="K30" s="91"/>
      <c r="L30" s="91"/>
      <c r="M30" s="91"/>
      <c r="N30" s="91"/>
      <c r="O30" s="91"/>
      <c r="P30" s="91"/>
      <c r="Q30" s="91"/>
      <c r="R30" s="91"/>
    </row>
    <row r="31" spans="1:18" ht="15">
      <c r="A31" s="91" t="s">
        <v>1129</v>
      </c>
      <c r="B31" s="91">
        <v>1443</v>
      </c>
      <c r="C31" s="91" t="s">
        <v>1134</v>
      </c>
      <c r="D31" s="91">
        <v>33</v>
      </c>
      <c r="E31" s="91" t="s">
        <v>1146</v>
      </c>
      <c r="F31" s="91">
        <v>3</v>
      </c>
      <c r="G31" s="91" t="s">
        <v>1156</v>
      </c>
      <c r="H31" s="91">
        <v>8</v>
      </c>
      <c r="I31" s="91" t="s">
        <v>1166</v>
      </c>
      <c r="J31" s="91">
        <v>2</v>
      </c>
      <c r="K31" s="91"/>
      <c r="L31" s="91"/>
      <c r="M31" s="91"/>
      <c r="N31" s="91"/>
      <c r="O31" s="91"/>
      <c r="P31" s="91"/>
      <c r="Q31" s="91"/>
      <c r="R31" s="91"/>
    </row>
    <row r="32" spans="1:18" ht="15">
      <c r="A32" s="91" t="s">
        <v>1130</v>
      </c>
      <c r="B32" s="91">
        <v>1510</v>
      </c>
      <c r="C32" s="91" t="s">
        <v>1135</v>
      </c>
      <c r="D32" s="91">
        <v>33</v>
      </c>
      <c r="E32" s="91" t="s">
        <v>1147</v>
      </c>
      <c r="F32" s="91">
        <v>2</v>
      </c>
      <c r="G32" s="91" t="s">
        <v>1157</v>
      </c>
      <c r="H32" s="91">
        <v>7</v>
      </c>
      <c r="I32" s="91" t="s">
        <v>1167</v>
      </c>
      <c r="J32" s="91">
        <v>2</v>
      </c>
      <c r="K32" s="91"/>
      <c r="L32" s="91"/>
      <c r="M32" s="91"/>
      <c r="N32" s="91"/>
      <c r="O32" s="91"/>
      <c r="P32" s="91"/>
      <c r="Q32" s="91"/>
      <c r="R32" s="91"/>
    </row>
    <row r="33" spans="1:18" ht="15">
      <c r="A33" s="91" t="s">
        <v>1131</v>
      </c>
      <c r="B33" s="91">
        <v>36</v>
      </c>
      <c r="C33" s="91" t="s">
        <v>1137</v>
      </c>
      <c r="D33" s="91">
        <v>33</v>
      </c>
      <c r="E33" s="91" t="s">
        <v>1148</v>
      </c>
      <c r="F33" s="91">
        <v>2</v>
      </c>
      <c r="G33" s="91" t="s">
        <v>1158</v>
      </c>
      <c r="H33" s="91">
        <v>7</v>
      </c>
      <c r="I33" s="91" t="s">
        <v>1168</v>
      </c>
      <c r="J33" s="91">
        <v>2</v>
      </c>
      <c r="K33" s="91"/>
      <c r="L33" s="91"/>
      <c r="M33" s="91"/>
      <c r="N33" s="91"/>
      <c r="O33" s="91"/>
      <c r="P33" s="91"/>
      <c r="Q33" s="91"/>
      <c r="R33" s="91"/>
    </row>
    <row r="34" spans="1:18" ht="15">
      <c r="A34" s="91" t="s">
        <v>1132</v>
      </c>
      <c r="B34" s="91">
        <v>33</v>
      </c>
      <c r="C34" s="91" t="s">
        <v>1138</v>
      </c>
      <c r="D34" s="91">
        <v>33</v>
      </c>
      <c r="E34" s="91" t="s">
        <v>1149</v>
      </c>
      <c r="F34" s="91">
        <v>2</v>
      </c>
      <c r="G34" s="91" t="s">
        <v>1159</v>
      </c>
      <c r="H34" s="91">
        <v>7</v>
      </c>
      <c r="I34" s="91" t="s">
        <v>1169</v>
      </c>
      <c r="J34" s="91">
        <v>2</v>
      </c>
      <c r="K34" s="91"/>
      <c r="L34" s="91"/>
      <c r="M34" s="91"/>
      <c r="N34" s="91"/>
      <c r="O34" s="91"/>
      <c r="P34" s="91"/>
      <c r="Q34" s="91"/>
      <c r="R34" s="91"/>
    </row>
    <row r="35" spans="1:18" ht="15">
      <c r="A35" s="91" t="s">
        <v>1133</v>
      </c>
      <c r="B35" s="91">
        <v>33</v>
      </c>
      <c r="C35" s="91" t="s">
        <v>1139</v>
      </c>
      <c r="D35" s="91">
        <v>33</v>
      </c>
      <c r="E35" s="91" t="s">
        <v>1150</v>
      </c>
      <c r="F35" s="91">
        <v>2</v>
      </c>
      <c r="G35" s="91" t="s">
        <v>1160</v>
      </c>
      <c r="H35" s="91">
        <v>7</v>
      </c>
      <c r="I35" s="91" t="s">
        <v>1131</v>
      </c>
      <c r="J35" s="91">
        <v>2</v>
      </c>
      <c r="K35" s="91"/>
      <c r="L35" s="91"/>
      <c r="M35" s="91"/>
      <c r="N35" s="91"/>
      <c r="O35" s="91"/>
      <c r="P35" s="91"/>
      <c r="Q35" s="91"/>
      <c r="R35" s="91"/>
    </row>
    <row r="36" spans="1:18" ht="15">
      <c r="A36" s="91" t="s">
        <v>1134</v>
      </c>
      <c r="B36" s="91">
        <v>33</v>
      </c>
      <c r="C36" s="91" t="s">
        <v>1140</v>
      </c>
      <c r="D36" s="91">
        <v>33</v>
      </c>
      <c r="E36" s="91" t="s">
        <v>1151</v>
      </c>
      <c r="F36" s="91">
        <v>2</v>
      </c>
      <c r="G36" s="91" t="s">
        <v>1161</v>
      </c>
      <c r="H36" s="91">
        <v>7</v>
      </c>
      <c r="I36" s="91" t="s">
        <v>1143</v>
      </c>
      <c r="J36" s="91">
        <v>2</v>
      </c>
      <c r="K36" s="91"/>
      <c r="L36" s="91"/>
      <c r="M36" s="91"/>
      <c r="N36" s="91"/>
      <c r="O36" s="91"/>
      <c r="P36" s="91"/>
      <c r="Q36" s="91"/>
      <c r="R36" s="91"/>
    </row>
    <row r="37" spans="1:18" ht="15">
      <c r="A37" s="91" t="s">
        <v>1135</v>
      </c>
      <c r="B37" s="91">
        <v>33</v>
      </c>
      <c r="C37" s="91" t="s">
        <v>1141</v>
      </c>
      <c r="D37" s="91">
        <v>33</v>
      </c>
      <c r="E37" s="91" t="s">
        <v>1152</v>
      </c>
      <c r="F37" s="91">
        <v>2</v>
      </c>
      <c r="G37" s="91" t="s">
        <v>1162</v>
      </c>
      <c r="H37" s="91">
        <v>7</v>
      </c>
      <c r="I37" s="91"/>
      <c r="J37" s="91"/>
      <c r="K37" s="91"/>
      <c r="L37" s="91"/>
      <c r="M37" s="91"/>
      <c r="N37" s="91"/>
      <c r="O37" s="91"/>
      <c r="P37" s="91"/>
      <c r="Q37" s="91"/>
      <c r="R37" s="91"/>
    </row>
    <row r="40" spans="1:18" ht="15" customHeight="1">
      <c r="A40" s="13" t="s">
        <v>1180</v>
      </c>
      <c r="B40" s="13" t="s">
        <v>1069</v>
      </c>
      <c r="C40" s="13" t="s">
        <v>1191</v>
      </c>
      <c r="D40" s="13" t="s">
        <v>1072</v>
      </c>
      <c r="E40" s="85" t="s">
        <v>1192</v>
      </c>
      <c r="F40" s="85" t="s">
        <v>1074</v>
      </c>
      <c r="G40" s="13" t="s">
        <v>1193</v>
      </c>
      <c r="H40" s="13" t="s">
        <v>1076</v>
      </c>
      <c r="I40" s="13" t="s">
        <v>1204</v>
      </c>
      <c r="J40" s="13" t="s">
        <v>1078</v>
      </c>
      <c r="K40" s="85" t="s">
        <v>1212</v>
      </c>
      <c r="L40" s="85" t="s">
        <v>1080</v>
      </c>
      <c r="M40" s="85" t="s">
        <v>1213</v>
      </c>
      <c r="N40" s="85" t="s">
        <v>1082</v>
      </c>
      <c r="O40" s="85" t="s">
        <v>1214</v>
      </c>
      <c r="P40" s="85" t="s">
        <v>1084</v>
      </c>
      <c r="Q40" s="85" t="s">
        <v>1215</v>
      </c>
      <c r="R40" s="85" t="s">
        <v>1085</v>
      </c>
    </row>
    <row r="41" spans="1:18" ht="15">
      <c r="A41" s="91" t="s">
        <v>1181</v>
      </c>
      <c r="B41" s="91">
        <v>33</v>
      </c>
      <c r="C41" s="91" t="s">
        <v>1181</v>
      </c>
      <c r="D41" s="91">
        <v>33</v>
      </c>
      <c r="E41" s="91"/>
      <c r="F41" s="91"/>
      <c r="G41" s="91" t="s">
        <v>1194</v>
      </c>
      <c r="H41" s="91">
        <v>7</v>
      </c>
      <c r="I41" s="91" t="s">
        <v>1205</v>
      </c>
      <c r="J41" s="91">
        <v>2</v>
      </c>
      <c r="K41" s="91"/>
      <c r="L41" s="91"/>
      <c r="M41" s="91"/>
      <c r="N41" s="91"/>
      <c r="O41" s="91"/>
      <c r="P41" s="91"/>
      <c r="Q41" s="91"/>
      <c r="R41" s="91"/>
    </row>
    <row r="42" spans="1:18" ht="15">
      <c r="A42" s="91" t="s">
        <v>1182</v>
      </c>
      <c r="B42" s="91">
        <v>33</v>
      </c>
      <c r="C42" s="91" t="s">
        <v>1182</v>
      </c>
      <c r="D42" s="91">
        <v>33</v>
      </c>
      <c r="E42" s="91"/>
      <c r="F42" s="91"/>
      <c r="G42" s="91" t="s">
        <v>1195</v>
      </c>
      <c r="H42" s="91">
        <v>7</v>
      </c>
      <c r="I42" s="91" t="s">
        <v>1206</v>
      </c>
      <c r="J42" s="91">
        <v>2</v>
      </c>
      <c r="K42" s="91"/>
      <c r="L42" s="91"/>
      <c r="M42" s="91"/>
      <c r="N42" s="91"/>
      <c r="O42" s="91"/>
      <c r="P42" s="91"/>
      <c r="Q42" s="91"/>
      <c r="R42" s="91"/>
    </row>
    <row r="43" spans="1:18" ht="15">
      <c r="A43" s="91" t="s">
        <v>1183</v>
      </c>
      <c r="B43" s="91">
        <v>33</v>
      </c>
      <c r="C43" s="91" t="s">
        <v>1183</v>
      </c>
      <c r="D43" s="91">
        <v>33</v>
      </c>
      <c r="E43" s="91"/>
      <c r="F43" s="91"/>
      <c r="G43" s="91" t="s">
        <v>1196</v>
      </c>
      <c r="H43" s="91">
        <v>7</v>
      </c>
      <c r="I43" s="91" t="s">
        <v>1207</v>
      </c>
      <c r="J43" s="91">
        <v>2</v>
      </c>
      <c r="K43" s="91"/>
      <c r="L43" s="91"/>
      <c r="M43" s="91"/>
      <c r="N43" s="91"/>
      <c r="O43" s="91"/>
      <c r="P43" s="91"/>
      <c r="Q43" s="91"/>
      <c r="R43" s="91"/>
    </row>
    <row r="44" spans="1:18" ht="15">
      <c r="A44" s="91" t="s">
        <v>1184</v>
      </c>
      <c r="B44" s="91">
        <v>33</v>
      </c>
      <c r="C44" s="91" t="s">
        <v>1184</v>
      </c>
      <c r="D44" s="91">
        <v>33</v>
      </c>
      <c r="E44" s="91"/>
      <c r="F44" s="91"/>
      <c r="G44" s="91" t="s">
        <v>1197</v>
      </c>
      <c r="H44" s="91">
        <v>7</v>
      </c>
      <c r="I44" s="91" t="s">
        <v>1208</v>
      </c>
      <c r="J44" s="91">
        <v>2</v>
      </c>
      <c r="K44" s="91"/>
      <c r="L44" s="91"/>
      <c r="M44" s="91"/>
      <c r="N44" s="91"/>
      <c r="O44" s="91"/>
      <c r="P44" s="91"/>
      <c r="Q44" s="91"/>
      <c r="R44" s="91"/>
    </row>
    <row r="45" spans="1:18" ht="15">
      <c r="A45" s="91" t="s">
        <v>1185</v>
      </c>
      <c r="B45" s="91">
        <v>33</v>
      </c>
      <c r="C45" s="91" t="s">
        <v>1185</v>
      </c>
      <c r="D45" s="91">
        <v>33</v>
      </c>
      <c r="E45" s="91"/>
      <c r="F45" s="91"/>
      <c r="G45" s="91" t="s">
        <v>1198</v>
      </c>
      <c r="H45" s="91">
        <v>7</v>
      </c>
      <c r="I45" s="91" t="s">
        <v>1209</v>
      </c>
      <c r="J45" s="91">
        <v>2</v>
      </c>
      <c r="K45" s="91"/>
      <c r="L45" s="91"/>
      <c r="M45" s="91"/>
      <c r="N45" s="91"/>
      <c r="O45" s="91"/>
      <c r="P45" s="91"/>
      <c r="Q45" s="91"/>
      <c r="R45" s="91"/>
    </row>
    <row r="46" spans="1:18" ht="15">
      <c r="A46" s="91" t="s">
        <v>1186</v>
      </c>
      <c r="B46" s="91">
        <v>33</v>
      </c>
      <c r="C46" s="91" t="s">
        <v>1186</v>
      </c>
      <c r="D46" s="91">
        <v>33</v>
      </c>
      <c r="E46" s="91"/>
      <c r="F46" s="91"/>
      <c r="G46" s="91" t="s">
        <v>1199</v>
      </c>
      <c r="H46" s="91">
        <v>7</v>
      </c>
      <c r="I46" s="91" t="s">
        <v>1210</v>
      </c>
      <c r="J46" s="91">
        <v>2</v>
      </c>
      <c r="K46" s="91"/>
      <c r="L46" s="91"/>
      <c r="M46" s="91"/>
      <c r="N46" s="91"/>
      <c r="O46" s="91"/>
      <c r="P46" s="91"/>
      <c r="Q46" s="91"/>
      <c r="R46" s="91"/>
    </row>
    <row r="47" spans="1:18" ht="15">
      <c r="A47" s="91" t="s">
        <v>1187</v>
      </c>
      <c r="B47" s="91">
        <v>33</v>
      </c>
      <c r="C47" s="91" t="s">
        <v>1187</v>
      </c>
      <c r="D47" s="91">
        <v>33</v>
      </c>
      <c r="E47" s="91"/>
      <c r="F47" s="91"/>
      <c r="G47" s="91" t="s">
        <v>1200</v>
      </c>
      <c r="H47" s="91">
        <v>7</v>
      </c>
      <c r="I47" s="91" t="s">
        <v>1211</v>
      </c>
      <c r="J47" s="91">
        <v>2</v>
      </c>
      <c r="K47" s="91"/>
      <c r="L47" s="91"/>
      <c r="M47" s="91"/>
      <c r="N47" s="91"/>
      <c r="O47" s="91"/>
      <c r="P47" s="91"/>
      <c r="Q47" s="91"/>
      <c r="R47" s="91"/>
    </row>
    <row r="48" spans="1:18" ht="15">
      <c r="A48" s="91" t="s">
        <v>1188</v>
      </c>
      <c r="B48" s="91">
        <v>33</v>
      </c>
      <c r="C48" s="91" t="s">
        <v>1188</v>
      </c>
      <c r="D48" s="91">
        <v>33</v>
      </c>
      <c r="E48" s="91"/>
      <c r="F48" s="91"/>
      <c r="G48" s="91" t="s">
        <v>1201</v>
      </c>
      <c r="H48" s="91">
        <v>7</v>
      </c>
      <c r="I48" s="91"/>
      <c r="J48" s="91"/>
      <c r="K48" s="91"/>
      <c r="L48" s="91"/>
      <c r="M48" s="91"/>
      <c r="N48" s="91"/>
      <c r="O48" s="91"/>
      <c r="P48" s="91"/>
      <c r="Q48" s="91"/>
      <c r="R48" s="91"/>
    </row>
    <row r="49" spans="1:18" ht="15">
      <c r="A49" s="91" t="s">
        <v>1189</v>
      </c>
      <c r="B49" s="91">
        <v>33</v>
      </c>
      <c r="C49" s="91" t="s">
        <v>1189</v>
      </c>
      <c r="D49" s="91">
        <v>33</v>
      </c>
      <c r="E49" s="91"/>
      <c r="F49" s="91"/>
      <c r="G49" s="91" t="s">
        <v>1202</v>
      </c>
      <c r="H49" s="91">
        <v>7</v>
      </c>
      <c r="I49" s="91"/>
      <c r="J49" s="91"/>
      <c r="K49" s="91"/>
      <c r="L49" s="91"/>
      <c r="M49" s="91"/>
      <c r="N49" s="91"/>
      <c r="O49" s="91"/>
      <c r="P49" s="91"/>
      <c r="Q49" s="91"/>
      <c r="R49" s="91"/>
    </row>
    <row r="50" spans="1:18" ht="15">
      <c r="A50" s="91" t="s">
        <v>1190</v>
      </c>
      <c r="B50" s="91">
        <v>33</v>
      </c>
      <c r="C50" s="91" t="s">
        <v>1190</v>
      </c>
      <c r="D50" s="91">
        <v>33</v>
      </c>
      <c r="E50" s="91"/>
      <c r="F50" s="91"/>
      <c r="G50" s="91" t="s">
        <v>1203</v>
      </c>
      <c r="H50" s="91">
        <v>7</v>
      </c>
      <c r="I50" s="91"/>
      <c r="J50" s="91"/>
      <c r="K50" s="91"/>
      <c r="L50" s="91"/>
      <c r="M50" s="91"/>
      <c r="N50" s="91"/>
      <c r="O50" s="91"/>
      <c r="P50" s="91"/>
      <c r="Q50" s="91"/>
      <c r="R50" s="91"/>
    </row>
    <row r="53" spans="1:18" ht="15" customHeight="1">
      <c r="A53" s="13" t="s">
        <v>1220</v>
      </c>
      <c r="B53" s="13" t="s">
        <v>1069</v>
      </c>
      <c r="C53" s="85" t="s">
        <v>1223</v>
      </c>
      <c r="D53" s="85" t="s">
        <v>1072</v>
      </c>
      <c r="E53" s="85" t="s">
        <v>1224</v>
      </c>
      <c r="F53" s="85" t="s">
        <v>1074</v>
      </c>
      <c r="G53" s="85" t="s">
        <v>1227</v>
      </c>
      <c r="H53" s="85" t="s">
        <v>1076</v>
      </c>
      <c r="I53" s="13" t="s">
        <v>1229</v>
      </c>
      <c r="J53" s="13" t="s">
        <v>1078</v>
      </c>
      <c r="K53" s="13" t="s">
        <v>1231</v>
      </c>
      <c r="L53" s="13" t="s">
        <v>1080</v>
      </c>
      <c r="M53" s="85" t="s">
        <v>1233</v>
      </c>
      <c r="N53" s="85" t="s">
        <v>1082</v>
      </c>
      <c r="O53" s="85" t="s">
        <v>1235</v>
      </c>
      <c r="P53" s="85" t="s">
        <v>1084</v>
      </c>
      <c r="Q53" s="13" t="s">
        <v>1237</v>
      </c>
      <c r="R53" s="13" t="s">
        <v>1085</v>
      </c>
    </row>
    <row r="54" spans="1:18" ht="15">
      <c r="A54" s="85" t="s">
        <v>278</v>
      </c>
      <c r="B54" s="85">
        <v>1</v>
      </c>
      <c r="C54" s="85"/>
      <c r="D54" s="85"/>
      <c r="E54" s="85"/>
      <c r="F54" s="85"/>
      <c r="G54" s="85"/>
      <c r="H54" s="85"/>
      <c r="I54" s="85" t="s">
        <v>275</v>
      </c>
      <c r="J54" s="85">
        <v>1</v>
      </c>
      <c r="K54" s="85" t="s">
        <v>278</v>
      </c>
      <c r="L54" s="85">
        <v>1</v>
      </c>
      <c r="M54" s="85"/>
      <c r="N54" s="85"/>
      <c r="O54" s="85"/>
      <c r="P54" s="85"/>
      <c r="Q54" s="85" t="s">
        <v>272</v>
      </c>
      <c r="R54" s="85">
        <v>1</v>
      </c>
    </row>
    <row r="55" spans="1:18" ht="15">
      <c r="A55" s="85" t="s">
        <v>275</v>
      </c>
      <c r="B55" s="85">
        <v>1</v>
      </c>
      <c r="C55" s="85"/>
      <c r="D55" s="85"/>
      <c r="E55" s="85"/>
      <c r="F55" s="85"/>
      <c r="G55" s="85"/>
      <c r="H55" s="85"/>
      <c r="I55" s="85" t="s">
        <v>274</v>
      </c>
      <c r="J55" s="85">
        <v>1</v>
      </c>
      <c r="K55" s="85"/>
      <c r="L55" s="85"/>
      <c r="M55" s="85"/>
      <c r="N55" s="85"/>
      <c r="O55" s="85"/>
      <c r="P55" s="85"/>
      <c r="Q55" s="85"/>
      <c r="R55" s="85"/>
    </row>
    <row r="56" spans="1:18" ht="15">
      <c r="A56" s="85" t="s">
        <v>274</v>
      </c>
      <c r="B56" s="85">
        <v>1</v>
      </c>
      <c r="C56" s="85"/>
      <c r="D56" s="85"/>
      <c r="E56" s="85"/>
      <c r="F56" s="85"/>
      <c r="G56" s="85"/>
      <c r="H56" s="85"/>
      <c r="I56" s="85"/>
      <c r="J56" s="85"/>
      <c r="K56" s="85"/>
      <c r="L56" s="85"/>
      <c r="M56" s="85"/>
      <c r="N56" s="85"/>
      <c r="O56" s="85"/>
      <c r="P56" s="85"/>
      <c r="Q56" s="85"/>
      <c r="R56" s="85"/>
    </row>
    <row r="57" spans="1:18" ht="15">
      <c r="A57" s="85" t="s">
        <v>272</v>
      </c>
      <c r="B57" s="85">
        <v>1</v>
      </c>
      <c r="C57" s="85"/>
      <c r="D57" s="85"/>
      <c r="E57" s="85"/>
      <c r="F57" s="85"/>
      <c r="G57" s="85"/>
      <c r="H57" s="85"/>
      <c r="I57" s="85"/>
      <c r="J57" s="85"/>
      <c r="K57" s="85"/>
      <c r="L57" s="85"/>
      <c r="M57" s="85"/>
      <c r="N57" s="85"/>
      <c r="O57" s="85"/>
      <c r="P57" s="85"/>
      <c r="Q57" s="85"/>
      <c r="R57" s="85"/>
    </row>
    <row r="60" spans="1:18" ht="15" customHeight="1">
      <c r="A60" s="13" t="s">
        <v>1221</v>
      </c>
      <c r="B60" s="13" t="s">
        <v>1069</v>
      </c>
      <c r="C60" s="13" t="s">
        <v>1225</v>
      </c>
      <c r="D60" s="13" t="s">
        <v>1072</v>
      </c>
      <c r="E60" s="13" t="s">
        <v>1226</v>
      </c>
      <c r="F60" s="13" t="s">
        <v>1074</v>
      </c>
      <c r="G60" s="13" t="s">
        <v>1228</v>
      </c>
      <c r="H60" s="13" t="s">
        <v>1076</v>
      </c>
      <c r="I60" s="13" t="s">
        <v>1230</v>
      </c>
      <c r="J60" s="13" t="s">
        <v>1078</v>
      </c>
      <c r="K60" s="13" t="s">
        <v>1232</v>
      </c>
      <c r="L60" s="13" t="s">
        <v>1080</v>
      </c>
      <c r="M60" s="13" t="s">
        <v>1234</v>
      </c>
      <c r="N60" s="13" t="s">
        <v>1082</v>
      </c>
      <c r="O60" s="13" t="s">
        <v>1236</v>
      </c>
      <c r="P60" s="13" t="s">
        <v>1084</v>
      </c>
      <c r="Q60" s="85" t="s">
        <v>1238</v>
      </c>
      <c r="R60" s="85" t="s">
        <v>1085</v>
      </c>
    </row>
    <row r="61" spans="1:18" ht="15">
      <c r="A61" s="85" t="s">
        <v>263</v>
      </c>
      <c r="B61" s="85">
        <v>32</v>
      </c>
      <c r="C61" s="85" t="s">
        <v>263</v>
      </c>
      <c r="D61" s="85">
        <v>32</v>
      </c>
      <c r="E61" s="85" t="s">
        <v>1222</v>
      </c>
      <c r="F61" s="85">
        <v>1</v>
      </c>
      <c r="G61" s="85" t="s">
        <v>271</v>
      </c>
      <c r="H61" s="85">
        <v>6</v>
      </c>
      <c r="I61" s="85" t="s">
        <v>259</v>
      </c>
      <c r="J61" s="85">
        <v>1</v>
      </c>
      <c r="K61" s="85" t="s">
        <v>277</v>
      </c>
      <c r="L61" s="85">
        <v>1</v>
      </c>
      <c r="M61" s="85" t="s">
        <v>276</v>
      </c>
      <c r="N61" s="85">
        <v>1</v>
      </c>
      <c r="O61" s="85" t="s">
        <v>273</v>
      </c>
      <c r="P61" s="85">
        <v>1</v>
      </c>
      <c r="Q61" s="85"/>
      <c r="R61" s="85"/>
    </row>
    <row r="62" spans="1:18" ht="15">
      <c r="A62" s="85" t="s">
        <v>271</v>
      </c>
      <c r="B62" s="85">
        <v>6</v>
      </c>
      <c r="C62" s="85"/>
      <c r="D62" s="85"/>
      <c r="E62" s="85"/>
      <c r="F62" s="85"/>
      <c r="G62" s="85"/>
      <c r="H62" s="85"/>
      <c r="I62" s="85" t="s">
        <v>275</v>
      </c>
      <c r="J62" s="85">
        <v>1</v>
      </c>
      <c r="K62" s="85"/>
      <c r="L62" s="85"/>
      <c r="M62" s="85"/>
      <c r="N62" s="85"/>
      <c r="O62" s="85"/>
      <c r="P62" s="85"/>
      <c r="Q62" s="85"/>
      <c r="R62" s="85"/>
    </row>
    <row r="63" spans="1:18" ht="15">
      <c r="A63" s="85" t="s">
        <v>277</v>
      </c>
      <c r="B63" s="85">
        <v>1</v>
      </c>
      <c r="C63" s="85"/>
      <c r="D63" s="85"/>
      <c r="E63" s="85"/>
      <c r="F63" s="85"/>
      <c r="G63" s="85"/>
      <c r="H63" s="85"/>
      <c r="I63" s="85"/>
      <c r="J63" s="85"/>
      <c r="K63" s="85"/>
      <c r="L63" s="85"/>
      <c r="M63" s="85"/>
      <c r="N63" s="85"/>
      <c r="O63" s="85"/>
      <c r="P63" s="85"/>
      <c r="Q63" s="85"/>
      <c r="R63" s="85"/>
    </row>
    <row r="64" spans="1:18" ht="15">
      <c r="A64" s="85" t="s">
        <v>276</v>
      </c>
      <c r="B64" s="85">
        <v>1</v>
      </c>
      <c r="C64" s="85"/>
      <c r="D64" s="85"/>
      <c r="E64" s="85"/>
      <c r="F64" s="85"/>
      <c r="G64" s="85"/>
      <c r="H64" s="85"/>
      <c r="I64" s="85"/>
      <c r="J64" s="85"/>
      <c r="K64" s="85"/>
      <c r="L64" s="85"/>
      <c r="M64" s="85"/>
      <c r="N64" s="85"/>
      <c r="O64" s="85"/>
      <c r="P64" s="85"/>
      <c r="Q64" s="85"/>
      <c r="R64" s="85"/>
    </row>
    <row r="65" spans="1:18" ht="15">
      <c r="A65" s="85" t="s">
        <v>259</v>
      </c>
      <c r="B65" s="85">
        <v>1</v>
      </c>
      <c r="C65" s="85"/>
      <c r="D65" s="85"/>
      <c r="E65" s="85"/>
      <c r="F65" s="85"/>
      <c r="G65" s="85"/>
      <c r="H65" s="85"/>
      <c r="I65" s="85"/>
      <c r="J65" s="85"/>
      <c r="K65" s="85"/>
      <c r="L65" s="85"/>
      <c r="M65" s="85"/>
      <c r="N65" s="85"/>
      <c r="O65" s="85"/>
      <c r="P65" s="85"/>
      <c r="Q65" s="85"/>
      <c r="R65" s="85"/>
    </row>
    <row r="66" spans="1:18" ht="15">
      <c r="A66" s="85" t="s">
        <v>275</v>
      </c>
      <c r="B66" s="85">
        <v>1</v>
      </c>
      <c r="C66" s="85"/>
      <c r="D66" s="85"/>
      <c r="E66" s="85"/>
      <c r="F66" s="85"/>
      <c r="G66" s="85"/>
      <c r="H66" s="85"/>
      <c r="I66" s="85"/>
      <c r="J66" s="85"/>
      <c r="K66" s="85"/>
      <c r="L66" s="85"/>
      <c r="M66" s="85"/>
      <c r="N66" s="85"/>
      <c r="O66" s="85"/>
      <c r="P66" s="85"/>
      <c r="Q66" s="85"/>
      <c r="R66" s="85"/>
    </row>
    <row r="67" spans="1:18" ht="15">
      <c r="A67" s="85" t="s">
        <v>1222</v>
      </c>
      <c r="B67" s="85">
        <v>1</v>
      </c>
      <c r="C67" s="85"/>
      <c r="D67" s="85"/>
      <c r="E67" s="85"/>
      <c r="F67" s="85"/>
      <c r="G67" s="85"/>
      <c r="H67" s="85"/>
      <c r="I67" s="85"/>
      <c r="J67" s="85"/>
      <c r="K67" s="85"/>
      <c r="L67" s="85"/>
      <c r="M67" s="85"/>
      <c r="N67" s="85"/>
      <c r="O67" s="85"/>
      <c r="P67" s="85"/>
      <c r="Q67" s="85"/>
      <c r="R67" s="85"/>
    </row>
    <row r="68" spans="1:18" ht="15">
      <c r="A68" s="85" t="s">
        <v>273</v>
      </c>
      <c r="B68" s="85">
        <v>1</v>
      </c>
      <c r="C68" s="85"/>
      <c r="D68" s="85"/>
      <c r="E68" s="85"/>
      <c r="F68" s="85"/>
      <c r="G68" s="85"/>
      <c r="H68" s="85"/>
      <c r="I68" s="85"/>
      <c r="J68" s="85"/>
      <c r="K68" s="85"/>
      <c r="L68" s="85"/>
      <c r="M68" s="85"/>
      <c r="N68" s="85"/>
      <c r="O68" s="85"/>
      <c r="P68" s="85"/>
      <c r="Q68" s="85"/>
      <c r="R68" s="85"/>
    </row>
    <row r="71" spans="1:18" ht="15" customHeight="1">
      <c r="A71" s="13" t="s">
        <v>1243</v>
      </c>
      <c r="B71" s="13" t="s">
        <v>1069</v>
      </c>
      <c r="C71" s="13" t="s">
        <v>1244</v>
      </c>
      <c r="D71" s="13" t="s">
        <v>1072</v>
      </c>
      <c r="E71" s="13" t="s">
        <v>1245</v>
      </c>
      <c r="F71" s="13" t="s">
        <v>1074</v>
      </c>
      <c r="G71" s="13" t="s">
        <v>1246</v>
      </c>
      <c r="H71" s="13" t="s">
        <v>1076</v>
      </c>
      <c r="I71" s="13" t="s">
        <v>1247</v>
      </c>
      <c r="J71" s="13" t="s">
        <v>1078</v>
      </c>
      <c r="K71" s="13" t="s">
        <v>1248</v>
      </c>
      <c r="L71" s="13" t="s">
        <v>1080</v>
      </c>
      <c r="M71" s="13" t="s">
        <v>1249</v>
      </c>
      <c r="N71" s="13" t="s">
        <v>1082</v>
      </c>
      <c r="O71" s="13" t="s">
        <v>1250</v>
      </c>
      <c r="P71" s="13" t="s">
        <v>1084</v>
      </c>
      <c r="Q71" s="13" t="s">
        <v>1251</v>
      </c>
      <c r="R71" s="13" t="s">
        <v>1085</v>
      </c>
    </row>
    <row r="72" spans="1:18" ht="15">
      <c r="A72" s="125" t="s">
        <v>233</v>
      </c>
      <c r="B72" s="85">
        <v>274154</v>
      </c>
      <c r="C72" s="125" t="s">
        <v>233</v>
      </c>
      <c r="D72" s="85">
        <v>274154</v>
      </c>
      <c r="E72" s="125" t="s">
        <v>268</v>
      </c>
      <c r="F72" s="85">
        <v>14859</v>
      </c>
      <c r="G72" s="125" t="s">
        <v>251</v>
      </c>
      <c r="H72" s="85">
        <v>98611</v>
      </c>
      <c r="I72" s="125" t="s">
        <v>260</v>
      </c>
      <c r="J72" s="85">
        <v>5748</v>
      </c>
      <c r="K72" s="125" t="s">
        <v>277</v>
      </c>
      <c r="L72" s="85">
        <v>1966</v>
      </c>
      <c r="M72" s="125" t="s">
        <v>276</v>
      </c>
      <c r="N72" s="85">
        <v>6834</v>
      </c>
      <c r="O72" s="125" t="s">
        <v>273</v>
      </c>
      <c r="P72" s="85">
        <v>13543</v>
      </c>
      <c r="Q72" s="125" t="s">
        <v>272</v>
      </c>
      <c r="R72" s="85">
        <v>11655</v>
      </c>
    </row>
    <row r="73" spans="1:18" ht="15">
      <c r="A73" s="125" t="s">
        <v>237</v>
      </c>
      <c r="B73" s="85">
        <v>236860</v>
      </c>
      <c r="C73" s="125" t="s">
        <v>237</v>
      </c>
      <c r="D73" s="85">
        <v>236860</v>
      </c>
      <c r="E73" s="125" t="s">
        <v>265</v>
      </c>
      <c r="F73" s="85">
        <v>13854</v>
      </c>
      <c r="G73" s="125" t="s">
        <v>225</v>
      </c>
      <c r="H73" s="85">
        <v>49336</v>
      </c>
      <c r="I73" s="125" t="s">
        <v>259</v>
      </c>
      <c r="J73" s="85">
        <v>1789</v>
      </c>
      <c r="K73" s="125" t="s">
        <v>270</v>
      </c>
      <c r="L73" s="85">
        <v>148</v>
      </c>
      <c r="M73" s="125" t="s">
        <v>267</v>
      </c>
      <c r="N73" s="85">
        <v>2249</v>
      </c>
      <c r="O73" s="125" t="s">
        <v>248</v>
      </c>
      <c r="P73" s="85">
        <v>2232</v>
      </c>
      <c r="Q73" s="125" t="s">
        <v>217</v>
      </c>
      <c r="R73" s="85">
        <v>3772</v>
      </c>
    </row>
    <row r="74" spans="1:18" ht="15">
      <c r="A74" s="125" t="s">
        <v>222</v>
      </c>
      <c r="B74" s="85">
        <v>170809</v>
      </c>
      <c r="C74" s="125" t="s">
        <v>222</v>
      </c>
      <c r="D74" s="85">
        <v>170809</v>
      </c>
      <c r="E74" s="125" t="s">
        <v>212</v>
      </c>
      <c r="F74" s="85">
        <v>11119</v>
      </c>
      <c r="G74" s="125" t="s">
        <v>226</v>
      </c>
      <c r="H74" s="85">
        <v>40915</v>
      </c>
      <c r="I74" s="125" t="s">
        <v>274</v>
      </c>
      <c r="J74" s="85">
        <v>1033</v>
      </c>
      <c r="K74" s="125" t="s">
        <v>278</v>
      </c>
      <c r="L74" s="85">
        <v>77</v>
      </c>
      <c r="M74" s="125"/>
      <c r="N74" s="85"/>
      <c r="O74" s="125"/>
      <c r="P74" s="85"/>
      <c r="Q74" s="125"/>
      <c r="R74" s="85"/>
    </row>
    <row r="75" spans="1:18" ht="15">
      <c r="A75" s="125" t="s">
        <v>262</v>
      </c>
      <c r="B75" s="85">
        <v>157854</v>
      </c>
      <c r="C75" s="125" t="s">
        <v>262</v>
      </c>
      <c r="D75" s="85">
        <v>157854</v>
      </c>
      <c r="E75" s="125" t="s">
        <v>269</v>
      </c>
      <c r="F75" s="85">
        <v>8455</v>
      </c>
      <c r="G75" s="125" t="s">
        <v>271</v>
      </c>
      <c r="H75" s="85">
        <v>3690</v>
      </c>
      <c r="I75" s="125" t="s">
        <v>275</v>
      </c>
      <c r="J75" s="85">
        <v>4</v>
      </c>
      <c r="K75" s="125"/>
      <c r="L75" s="85"/>
      <c r="M75" s="125"/>
      <c r="N75" s="85"/>
      <c r="O75" s="125"/>
      <c r="P75" s="85"/>
      <c r="Q75" s="125"/>
      <c r="R75" s="85"/>
    </row>
    <row r="76" spans="1:18" ht="15">
      <c r="A76" s="125" t="s">
        <v>263</v>
      </c>
      <c r="B76" s="85">
        <v>146941</v>
      </c>
      <c r="C76" s="125" t="s">
        <v>263</v>
      </c>
      <c r="D76" s="85">
        <v>146941</v>
      </c>
      <c r="E76" s="125" t="s">
        <v>215</v>
      </c>
      <c r="F76" s="85">
        <v>7127</v>
      </c>
      <c r="G76" s="125" t="s">
        <v>252</v>
      </c>
      <c r="H76" s="85">
        <v>659</v>
      </c>
      <c r="I76" s="125"/>
      <c r="J76" s="85"/>
      <c r="K76" s="125"/>
      <c r="L76" s="85"/>
      <c r="M76" s="125"/>
      <c r="N76" s="85"/>
      <c r="O76" s="125"/>
      <c r="P76" s="85"/>
      <c r="Q76" s="125"/>
      <c r="R76" s="85"/>
    </row>
    <row r="77" spans="1:18" ht="15">
      <c r="A77" s="125" t="s">
        <v>246</v>
      </c>
      <c r="B77" s="85">
        <v>136226</v>
      </c>
      <c r="C77" s="125" t="s">
        <v>246</v>
      </c>
      <c r="D77" s="85">
        <v>136226</v>
      </c>
      <c r="E77" s="125" t="s">
        <v>214</v>
      </c>
      <c r="F77" s="85">
        <v>6955</v>
      </c>
      <c r="G77" s="125" t="s">
        <v>258</v>
      </c>
      <c r="H77" s="85">
        <v>408</v>
      </c>
      <c r="I77" s="125"/>
      <c r="J77" s="85"/>
      <c r="K77" s="125"/>
      <c r="L77" s="85"/>
      <c r="M77" s="125"/>
      <c r="N77" s="85"/>
      <c r="O77" s="125"/>
      <c r="P77" s="85"/>
      <c r="Q77" s="125"/>
      <c r="R77" s="85"/>
    </row>
    <row r="78" spans="1:18" ht="15">
      <c r="A78" s="125" t="s">
        <v>240</v>
      </c>
      <c r="B78" s="85">
        <v>133871</v>
      </c>
      <c r="C78" s="125" t="s">
        <v>240</v>
      </c>
      <c r="D78" s="85">
        <v>133871</v>
      </c>
      <c r="E78" s="125" t="s">
        <v>266</v>
      </c>
      <c r="F78" s="85">
        <v>4600</v>
      </c>
      <c r="G78" s="125" t="s">
        <v>249</v>
      </c>
      <c r="H78" s="85">
        <v>301</v>
      </c>
      <c r="I78" s="125"/>
      <c r="J78" s="85"/>
      <c r="K78" s="125"/>
      <c r="L78" s="85"/>
      <c r="M78" s="125"/>
      <c r="N78" s="85"/>
      <c r="O78" s="125"/>
      <c r="P78" s="85"/>
      <c r="Q78" s="125"/>
      <c r="R78" s="85"/>
    </row>
    <row r="79" spans="1:18" ht="15">
      <c r="A79" s="125" t="s">
        <v>235</v>
      </c>
      <c r="B79" s="85">
        <v>116369</v>
      </c>
      <c r="C79" s="125" t="s">
        <v>235</v>
      </c>
      <c r="D79" s="85">
        <v>116369</v>
      </c>
      <c r="E79" s="125" t="s">
        <v>257</v>
      </c>
      <c r="F79" s="85">
        <v>1984</v>
      </c>
      <c r="G79" s="125"/>
      <c r="H79" s="85"/>
      <c r="I79" s="125"/>
      <c r="J79" s="85"/>
      <c r="K79" s="125"/>
      <c r="L79" s="85"/>
      <c r="M79" s="125"/>
      <c r="N79" s="85"/>
      <c r="O79" s="125"/>
      <c r="P79" s="85"/>
      <c r="Q79" s="125"/>
      <c r="R79" s="85"/>
    </row>
    <row r="80" spans="1:18" ht="15">
      <c r="A80" s="125" t="s">
        <v>229</v>
      </c>
      <c r="B80" s="85">
        <v>114115</v>
      </c>
      <c r="C80" s="125" t="s">
        <v>229</v>
      </c>
      <c r="D80" s="85">
        <v>114115</v>
      </c>
      <c r="E80" s="125" t="s">
        <v>261</v>
      </c>
      <c r="F80" s="85">
        <v>1484</v>
      </c>
      <c r="G80" s="125"/>
      <c r="H80" s="85"/>
      <c r="I80" s="125"/>
      <c r="J80" s="85"/>
      <c r="K80" s="125"/>
      <c r="L80" s="85"/>
      <c r="M80" s="125"/>
      <c r="N80" s="85"/>
      <c r="O80" s="125"/>
      <c r="P80" s="85"/>
      <c r="Q80" s="125"/>
      <c r="R80" s="85"/>
    </row>
    <row r="81" spans="1:18" ht="15">
      <c r="A81" s="125" t="s">
        <v>218</v>
      </c>
      <c r="B81" s="85">
        <v>111628</v>
      </c>
      <c r="C81" s="125" t="s">
        <v>218</v>
      </c>
      <c r="D81" s="85">
        <v>111628</v>
      </c>
      <c r="E81" s="125" t="s">
        <v>216</v>
      </c>
      <c r="F81" s="85">
        <v>1116</v>
      </c>
      <c r="G81" s="125"/>
      <c r="H81" s="85"/>
      <c r="I81" s="125"/>
      <c r="J81" s="85"/>
      <c r="K81" s="125"/>
      <c r="L81" s="85"/>
      <c r="M81" s="125"/>
      <c r="N81" s="85"/>
      <c r="O81" s="125"/>
      <c r="P81" s="85"/>
      <c r="Q81" s="125"/>
      <c r="R81" s="85"/>
    </row>
  </sheetData>
  <hyperlinks>
    <hyperlink ref="A2" r:id="rId1" display="https://www.youtube.com/channel/UCz-CucHY2gDk9Jjp97_JtqQ"/>
    <hyperlink ref="A3" r:id="rId2" display="https://www.instagram.com/p/BwiG99tArz41kcV6zDr94M39X-UEJm-mkFEuck0/?utm_source=ig_twitter_share&amp;igshid=c39qf24mq6q3"/>
    <hyperlink ref="A4" r:id="rId3" display="https://www.youtube.com/watch?v=-ZJ3rwhcgvE&amp;feature=youtu.be"/>
    <hyperlink ref="A5" r:id="rId4" display="https://www.instagram.com/justbettersystem/p/BwfTjp2nx2h/?utm_source=ig_twitter_share&amp;igshid=132qyc4cxg04x"/>
    <hyperlink ref="A6" r:id="rId5" display="https://www.instagram.com/p/Bwc7eudgdrP/?utm_source=ig_twitter_share&amp;igshid=v9wkm60ay4nx"/>
    <hyperlink ref="E2" r:id="rId6" display="https://www.instagram.com/p/Bwc7eudgdrP/?utm_source=ig_twitter_share&amp;igshid=v9wkm60ay4nx"/>
    <hyperlink ref="E3" r:id="rId7" display="https://www.instagram.com/justbettersystem/p/BwfTjp2nx2h/?utm_source=ig_twitter_share&amp;igshid=132qyc4cxg04x"/>
    <hyperlink ref="E4" r:id="rId8" display="https://www.instagram.com/p/BwiG99tArz41kcV6zDr94M39X-UEJm-mkFEuck0/?utm_source=ig_twitter_share&amp;igshid=c39qf24mq6q3"/>
    <hyperlink ref="E5" r:id="rId9" display="https://www.youtube.com/channel/UCz-CucHY2gDk9Jjp97_JtqQ"/>
    <hyperlink ref="O2" r:id="rId10" display="https://www.youtube.com/watch?v=-ZJ3rwhcgvE&amp;feature=youtu.be"/>
  </hyperlinks>
  <printOptions/>
  <pageMargins left="0.7" right="0.7" top="0.75" bottom="0.75" header="0.3" footer="0.3"/>
  <pageSetup orientation="portrait" paperSize="9"/>
  <tableParts>
    <tablePart r:id="rId14"/>
    <tablePart r:id="rId11"/>
    <tablePart r:id="rId15"/>
    <tablePart r:id="rId16"/>
    <tablePart r:id="rId17"/>
    <tablePart r:id="rId18"/>
    <tablePart r:id="rId13"/>
    <tablePart r:id="rId1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2019-04-27T20:08:38Z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