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<sst xmlns="http://schemas.openxmlformats.org/spreadsheetml/2006/main" count="2272" uniqueCount="762">
  <si>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</si>
  <si>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</si>
  <si>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</si>
  <si>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</si>
  <si>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</si>
  <si>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</si>
  <si>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</si>
  <si>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</si>
  <si>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</si>
  <si>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</si>
  <si>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</si>
  <si>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</si>
  <si>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</si>
  <si>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</si>
  <si>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</si>
  <si>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</si>
  <si>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</si>
  <si>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</si>
  <si>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</si>
  <si>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</si>
  <si>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</si>
  <si>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</si>
  <si>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</si>
  <si>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</si>
  <si>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</si>
  <si>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</si>
  <si>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</si>
  <si>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</si>
  <si>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</si>
  <si>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</si>
  <si>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</si>
  <si>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</si>
  <si>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</si>
  <si>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</si>
  <si>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</si>
  <si>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</si>
  <si>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</si>
  <si>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</si>
  <si>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</si>
  <si>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</si>
  <si>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</si>
  <si>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</si>
  <si>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</si>
  <si>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</si>
  <si>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</si>
  <si>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</si>
  <si>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</si>
  <si>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</si>
  <si>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</si>
  <si>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</si>
  <si>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</si>
  <si>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</si>
  <si>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</si>
  <si>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</si>
  <si>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</si>
  <si>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</si>
  <si>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</si>
  <si>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</si>
  <si>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</si>
  <si>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</si>
  <si>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</si>
  <si>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</si>
  <si>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</si>
  <si>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</si>
  <si>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</si>
  <si>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</si>
  <si>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</si>
  <si>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</si>
  <si>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</si>
  <si>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</si>
  <si>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</si>
  <si>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</si>
  <si>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</si>
  <si>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</si>
  <si>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</si>
  <si>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</si>
  <si>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</si>
  <si>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</si>
  <si>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</si>
  <si>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</si>
  <si>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</si>
  <si>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</si>
  <si>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</si>
  <si>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</si>
  <si>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</si>
  <si>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</si>
  <si>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</si>
  <si>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</si>
  <si>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</si>
  <si>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</si>
  <si>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</si>
  <si>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</si>
  <si>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</si>
  <si>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</si>
  <si>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</si>
  <si>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</si>
  <si>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</si>
  <si>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</si>
  <si>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</si>
  <si>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</si>
  <si>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</si>
  <si>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</si>
  <si>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</si>
  <si>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</si>
  <si>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</si>
  <si>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</si>
  <si>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</si>
  <si>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</si>
  <si>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</si>
  <si>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</si>
  <si>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</si>
  <si>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</si>
  <si>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</si>
  <si>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</si>
  <si>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</si>
  <si>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</si>
  <si>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</si>
  <si>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</si>
  <si>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</si>
  <si>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</si>
  <si>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</si>
  <si>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</si>
  <si>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</si>
  <si>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</si>
  <si>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</si>
  <si>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</si>
  <si>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</si>
  <si>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</si>
  <si>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</si>
  <si>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</si>
  <si>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</si>
  <si>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</si>
  <si>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</si>
  <si>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</si>
  <si>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</si>
  <si>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</si>
  <si>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</si>
  <si>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</si>
  <si>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</si>
  <si>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</si>
  <si>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</si>
  <si>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</si>
  <si>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</si>
  <si>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</si>
  <si>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</si>
  <si>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</si>
  <si>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</si>
  <si>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</si>
  <si>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</si>
  <si>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</si>
  <si>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</si>
  <si>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</si>
  <si>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</si>
  <si>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</si>
  <si>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</si>
  <si>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</si>
  <si>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</si>
  <si>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</si>
  <si>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</si>
  <si>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</si>
  <si>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</si>
  <si>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</si>
  <si>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</si>
  <si>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</si>
  <si>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</si>
  <si>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</si>
  <si>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</si>
  <si>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</si>
  <si>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</si>
  <si>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</si>
  <si>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</si>
  <si>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</si>
  <si>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</si>
  <si>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</si>
  <si>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</si>
  <si>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</si>
  <si>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</si>
  <si>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</si>
  <si>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</si>
  <si>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</si>
  <si>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</si>
  <si>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</si>
  <si>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</si>
  <si>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</si>
  <si>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</si>
  <si>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</si>
  <si>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</si>
  <si>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</si>
  <si>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</si>
  <si>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</si>
  <si>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</si>
  <si>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</si>
  <si>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</si>
  <si>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</si>
  <si>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</si>
  <si>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</si>
  <si>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</si>
  <si>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</si>
  <si>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</si>
  <si>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</si>
  <si>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</si>
  <si>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</si>
  <si>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</si>
  <si>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</si>
  <si>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</si>
  <si>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</si>
  <si>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</si>
  <si>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</si>
  <si>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</si>
  <si>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</si>
  <si>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</si>
  <si>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</si>
  <si>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bigcakes</t>
  </si>
  <si>
    <t>kleinfelderhq</t>
  </si>
  <si>
    <t>chinweoriji</t>
  </si>
  <si>
    <t>blackwomenphds</t>
  </si>
  <si>
    <t>triciarodewald</t>
  </si>
  <si>
    <t>coyotegulch</t>
  </si>
  <si>
    <t>nasem_earth</t>
  </si>
  <si>
    <t>gw_ace_74</t>
  </si>
  <si>
    <t>battelle</t>
  </si>
  <si>
    <t>ngwatweets</t>
  </si>
  <si>
    <t>nssirrigation</t>
  </si>
  <si>
    <t>otterbeinpoint</t>
  </si>
  <si>
    <t>Mentions</t>
  </si>
  <si>
    <t>#Ngwa _xD83D__xDE02__xD83D__xDE02__xD83D__xDE02__xD83D__xDE02_ Aunty is on her job, I’m so done #Igbokwenu https://t.co/LzsSyM675W</t>
  </si>
  <si>
    <t>Kleinfelder will be represented by Jeffrey Hale at the #NGWA PFAS Management, Mitigation, and Remediation Conference, June 19-20th in Westerville, OH. Jeff will be participating in a panel discussion to provide insights on the fate and transport of #PFAS in the environment. https://t.co/E5jnbFbJVk</t>
  </si>
  <si>
    <t>Ya’Il! I graduated with my PhD in African and African Diaspora Studies at UT-Austin! This photo is a beautiful reflection of the community that made it possible for me to get to this point. #BlackWomenPhDs #Ngwa #Igbo #Naija #Haiti #GlobalBlackness #DrOriji #BlackStudiesUT https://t.co/oWJ2kSy9YX</t>
  </si>
  <si>
    <t>RT @ChinweOriji: Ya’Il! I graduated with my PhD in African and African Diaspora Studies at UT-Austin! This photo is a beautiful reflection…</t>
  </si>
  <si>
    <t>Be sure to catch Scott Wilson’s platform talk on #pfas at the #ngwa conference https://t.co/CaktUt5qeg</t>
  </si>
  <si>
    <t>RT @ngwatweets: NGWA PFAS Conference has begun. Happening now: Robert Bilott presenting keynote ‘The Persistent and Accumulating Legal, Reg…</t>
  </si>
  <si>
    <t>RT @ngwatweets: Karen Kinsella, Ph.D presenting the panel presentation: From Assessment to Remediation: Is #PFAS Different? #NGWA #PFAS htt…</t>
  </si>
  <si>
    <t>Principal Research Scientist Kavith Dasu (left) is one of several Battelle #PFAS experts at the PFAS Management, Mitigation and Remediation Conference this week. Here are details on our participation. @ngwatweets #NGWA https://t.co/UCUM9kPMQQ https://t.co/8jCPM93z39</t>
  </si>
  <si>
    <t>We're at the #PFAS Management, Mitigation and Remediation Conference this week (that's our VP of government relations and public policy, Jeff Rose, second from left and PFAS program manager Amy Dindal at the Battelle booth). Come see us.  https://t.co/LBUW42kerp @ngwatweets #NGWA https://t.co/wtasasdTig</t>
  </si>
  <si>
    <t>Battelle VP of Gov't Relations and Public Policy, Jeff Rose, kicks off the plenary session at the PFAS Management, Mitigation and Remediation Conference of the National Groundwater Association https://t.co/P0BFx7tYz2 @ngwatweets #NGWA #PFAS https://t.co/E9Tfza3GR2</t>
  </si>
  <si>
    <t>RT @Battelle: Principal Research Scientist Kavith Dasu (left) is one of several Battelle #PFAS experts at the PFAS Management, Mitigation a…</t>
  </si>
  <si>
    <t>RT @Battelle: We're at the #PFAS Management, Mitigation and Remediation Conference this week (that's our VP of government relations and pub…</t>
  </si>
  <si>
    <t>It's a wrap for Day 1 of the NGWA PFAS Conference Thank you @OtterbeinPoint. What a beautiful facility. #NGWA #PFAS</t>
  </si>
  <si>
    <t>NGWA PFAS Conference has begun. Happening now: Robert Bilott presenting keynote ‘The Persistent and Accumulating Legal, Regulatory, and Scientific Problems of PFAS Contamination’ #PFAS #NGWA https://t.co/nQ76gtRwPg</t>
  </si>
  <si>
    <t>Karen Kinsella, Ph.D presenting the panel presentation: From Assessment to Remediation: Is #PFAS Different? #NGWA #PFAS https://t.co/wMnJUEFB2n</t>
  </si>
  <si>
    <t>Up next at 12:50: PFAS—the Water Supply Perspective. Panel members from state, local, legal, and laboratory perspectives will share their experiences with the #PFAS issue and paths forward to deal with these challenges. #NGWA #PFASConference</t>
  </si>
  <si>
    <t>RT ngwatweets "NGWA PFAS Conference has begun. Happening now: Robert Bilott presenting keynote ‘The Persistent and Accumulating Legal, Regulatory, and Scientific Problems of PFAS Contamination’ #PFAS #NGWA https://t.co/O1IinMjip1"</t>
  </si>
  <si>
    <t>RT ngwatweets "Karen Kinsella, Ph.D presenting the panel presentation: From Assessment to Remediation: Is #PFAS Different? #NGWA #PFAS https://t.co/zBH3MinY2X"</t>
  </si>
  <si>
    <t>RT ngwatweets "RT Battelle: Principal Research Scientist Kavith Dasu (left) is one of several Battelle #PFAS experts at the PFAS Management, Mitigation and Remediation Conference this week. Here are details on our participation. ngwatweets #NGWA … https://t.co/oWK1K5YHyr"</t>
  </si>
  <si>
    <t>RT ngwatweets "It's a wrap for Day 1 of the NGWA PFAS Conference Thank you OtterbeinPoint. What a beautiful facility. #NGWA #PFAS"</t>
  </si>
  <si>
    <t>RT ngwatweets "Up next at 12:50: PFAS—the Water Supply Perspective. Panel members from state, local, legal, and laboratory perspectives will share their experiences with the #PFAS issue and paths forward to deal with these challenges. #NGWA #PFASConference"</t>
  </si>
  <si>
    <t>https://www.instagram.com/p/BytPWqWAwkL/?igshid=o47ibnf80acj</t>
  </si>
  <si>
    <t>https://lnkd.in/eqvsWrx</t>
  </si>
  <si>
    <t>https://okt.to/KXkxlF</t>
  </si>
  <si>
    <t>https://okt.to/o29Nye</t>
  </si>
  <si>
    <t>https://okt.to/i5f89V</t>
  </si>
  <si>
    <t>instagram.com</t>
  </si>
  <si>
    <t>lnkd.in</t>
  </si>
  <si>
    <t>okt.to</t>
  </si>
  <si>
    <t>ngwa igbokwenu</t>
  </si>
  <si>
    <t>ngwa pfas</t>
  </si>
  <si>
    <t>blackwomenphds ngwa igbo naija haiti globalblackness droriji blackstudiesut</t>
  </si>
  <si>
    <t>pfas ngwa</t>
  </si>
  <si>
    <t>pfas ngwa pfas</t>
  </si>
  <si>
    <t>pfas</t>
  </si>
  <si>
    <t>pfas ngwa pfasconference</t>
  </si>
  <si>
    <t>https://pbs.twimg.com/media/D9R2BjqU0AAhRsa.jpg</t>
  </si>
  <si>
    <t>https://pbs.twimg.com/media/D7hfpg_XYAAsIhc.jpg</t>
  </si>
  <si>
    <t>https://pbs.twimg.com/media/D9cfAR6WkAE8rEA.jpg</t>
  </si>
  <si>
    <t>https://pbs.twimg.com/media/D9cgY1aWsAAA-u_.jpg</t>
  </si>
  <si>
    <t>https://pbs.twimg.com/media/D9gYef2WkAA9NIX.jpg</t>
  </si>
  <si>
    <t>https://pbs.twimg.com/media/D9bNwsJXUAEEyhI.jpg</t>
  </si>
  <si>
    <t>https://pbs.twimg.com/media/D9cShAzUwAA5JBT.jpg</t>
  </si>
  <si>
    <t>http://pbs.twimg.com/profile_images/791338075532226560/PHlQ-wsV_normal.jpg</t>
  </si>
  <si>
    <t>http://pbs.twimg.com/profile_images/1084005579255885824/_3zdvtrY_normal.jpg</t>
  </si>
  <si>
    <t>http://pbs.twimg.com/profile_images/1099113499739906050/WZA3eEzT_normal.png</t>
  </si>
  <si>
    <t>http://pbs.twimg.com/profile_images/3468825082/5a44b1ecd503c80c98e7cc8eb01194d8_normal.jpeg</t>
  </si>
  <si>
    <t>http://pbs.twimg.com/profile_images/824999843986886658/wFJBUD_s_normal.jpg</t>
  </si>
  <si>
    <t>http://pbs.twimg.com/profile_images/1072536160122081280/PoOYLtSO_normal.jpg</t>
  </si>
  <si>
    <t>http://pbs.twimg.com/profile_images/1141067122052927488/J75PGiBR_normal.png</t>
  </si>
  <si>
    <t>http://pbs.twimg.com/profile_images/987475022259347461/9gWjlonN_normal.jpg</t>
  </si>
  <si>
    <t>https://twitter.com/#!/bigcakes/status/1139660533358059520</t>
  </si>
  <si>
    <t>https://twitter.com/#!/kleinfelderhq/status/1140666841964011522</t>
  </si>
  <si>
    <t>https://twitter.com/#!/chinweoriji/status/1132760482002214914</t>
  </si>
  <si>
    <t>https://twitter.com/#!/blackwomenphds/status/1140896395689201664</t>
  </si>
  <si>
    <t>https://twitter.com/#!/triciarodewald/status/1141145458540236805</t>
  </si>
  <si>
    <t>https://twitter.com/#!/coyotegulch/status/1141330981489500162</t>
  </si>
  <si>
    <t>https://twitter.com/#!/nasem_earth/status/1141401856415096832</t>
  </si>
  <si>
    <t>https://twitter.com/#!/gw_ace_74/status/1141334544592908293</t>
  </si>
  <si>
    <t>https://twitter.com/#!/gw_ace_74/status/1141406868071440385</t>
  </si>
  <si>
    <t>https://twitter.com/#!/battelle/status/1141415122629464064</t>
  </si>
  <si>
    <t>https://twitter.com/#!/battelle/status/1141416647351242752</t>
  </si>
  <si>
    <t>https://twitter.com/#!/battelle/status/1141689419549818885</t>
  </si>
  <si>
    <t>https://twitter.com/#!/ngwatweets/status/1141415445846585344</t>
  </si>
  <si>
    <t>https://twitter.com/#!/ngwatweets/status/1141418942650437632</t>
  </si>
  <si>
    <t>https://twitter.com/#!/ngwatweets/status/1141440528417984517</t>
  </si>
  <si>
    <t>https://twitter.com/#!/ngwatweets/status/1141325799368400898</t>
  </si>
  <si>
    <t>https://twitter.com/#!/ngwatweets/status/1141401621831700480</t>
  </si>
  <si>
    <t>https://twitter.com/#!/ngwatweets/status/1141727972338089984</t>
  </si>
  <si>
    <t>https://twitter.com/#!/nssirrigation/status/1141326381193801728</t>
  </si>
  <si>
    <t>https://twitter.com/#!/nssirrigation/status/1141401967979302912</t>
  </si>
  <si>
    <t>https://twitter.com/#!/nssirrigation/status/1141415729679491072</t>
  </si>
  <si>
    <t>https://twitter.com/#!/nssirrigation/status/1141441032682450945</t>
  </si>
  <si>
    <t>https://twitter.com/#!/nssirrigation/status/1141729009207828480</t>
  </si>
  <si>
    <t>1139660533358059520</t>
  </si>
  <si>
    <t>1140666841964011522</t>
  </si>
  <si>
    <t>1132760482002214914</t>
  </si>
  <si>
    <t>1140896395689201664</t>
  </si>
  <si>
    <t>1141145458540236805</t>
  </si>
  <si>
    <t>1141330981489500162</t>
  </si>
  <si>
    <t>1141401856415096832</t>
  </si>
  <si>
    <t>1141334544592908293</t>
  </si>
  <si>
    <t>1141406868071440385</t>
  </si>
  <si>
    <t>1141415122629464064</t>
  </si>
  <si>
    <t>1141416647351242752</t>
  </si>
  <si>
    <t>1141689419549818885</t>
  </si>
  <si>
    <t>1141415445846585344</t>
  </si>
  <si>
    <t>1141418942650437632</t>
  </si>
  <si>
    <t>1141440528417984517</t>
  </si>
  <si>
    <t>1141325799368400898</t>
  </si>
  <si>
    <t>1141401621831700480</t>
  </si>
  <si>
    <t>1141727972338089984</t>
  </si>
  <si>
    <t>1141326381193801728</t>
  </si>
  <si>
    <t>1141401967979302912</t>
  </si>
  <si>
    <t>1141415729679491072</t>
  </si>
  <si>
    <t>1141441032682450945</t>
  </si>
  <si>
    <t>1141729009207828480</t>
  </si>
  <si>
    <t/>
  </si>
  <si>
    <t>en</t>
  </si>
  <si>
    <t>Instagram</t>
  </si>
  <si>
    <t>Twitter Web Client</t>
  </si>
  <si>
    <t>Twitter for iPhone</t>
  </si>
  <si>
    <t>LinkedIn</t>
  </si>
  <si>
    <t>Twitter Web App</t>
  </si>
  <si>
    <t>Oktopost</t>
  </si>
  <si>
    <t>Hootsuite Inc.</t>
  </si>
  <si>
    <t>IFTTT</t>
  </si>
  <si>
    <t>Retweet</t>
  </si>
  <si>
    <t>-82.971635,40.0804313 
-82.857441,40.0804313 
-82.857441,40.217545 
-82.971635,40.217545</t>
  </si>
  <si>
    <t>United States</t>
  </si>
  <si>
    <t>US</t>
  </si>
  <si>
    <t>Westerville, OH</t>
  </si>
  <si>
    <t>00ebe84c07a75e81</t>
  </si>
  <si>
    <t>Westerville</t>
  </si>
  <si>
    <t>city</t>
  </si>
  <si>
    <t>https://api.twitter.com/1.1/geo/id/00ebe84c07a75e81.json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</si>
  <si>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</si>
  <si>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</si>
  <si>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</si>
  <si>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</si>
  <si>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</si>
  <si>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</si>
  <si>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</si>
  <si>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</si>
  <si>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</si>
  <si>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</si>
  <si>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</si>
  <si>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</si>
  <si>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</si>
  <si>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</si>
  <si>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</si>
  <si>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</si>
  <si>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</si>
  <si>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</si>
  <si>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</si>
  <si>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</si>
  <si>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</si>
  <si>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BIG CAKES</t>
  </si>
  <si>
    <t>Kleinfelder</t>
  </si>
  <si>
    <t>Chinwe Ezinna Oriji, Ph.D.</t>
  </si>
  <si>
    <t>BlackWomenPhDs</t>
  </si>
  <si>
    <t>tricia</t>
  </si>
  <si>
    <t>John Orr</t>
  </si>
  <si>
    <t>NGWA</t>
  </si>
  <si>
    <t>NASEM Earth</t>
  </si>
  <si>
    <t>Alex W. Beaty</t>
  </si>
  <si>
    <t>Battelle</t>
  </si>
  <si>
    <t>OtterbeinPoint</t>
  </si>
  <si>
    <t>North South Supply</t>
  </si>
  <si>
    <t>Burn Them With Success!! Original now https://t.co/FycrYsbV2m Omnium Gatherum is out now itunes.. https://t.co/Tge5rjLPmK for tshirts #UKHIPHOP</t>
  </si>
  <si>
    <t>At Kleinfelder, we have been connecting great people to the best work since 1961.</t>
  </si>
  <si>
    <t>Lover. Incoming Prof. Researching Racial imperialism in Nigeria, Biafra, Blackness, Nigerian Migration, Anti-Black Capitalism</t>
  </si>
  <si>
    <t>Featuring Black Women with PhDs and current Doctoral students! Tag us @BlackWomenPhDs on IG or Twitter, or email: BlackWomenPhDs@gmail.com to be featured.</t>
  </si>
  <si>
    <t>Irreverent Marketer. Savvy matchmaker of people, resources and opportunities. Loves to shop, wallow in shoes, and keep up with two kids</t>
  </si>
  <si>
    <t>Publisher of Coyote Gulch. Water issues junkie.</t>
  </si>
  <si>
    <t>The National Ground Water Association is the hallmark organization for anyone affiliated with the groundwater industry.</t>
  </si>
  <si>
    <t>Earth, Geoscience, and Water @ National Academies of Sciences, Engineering, and Medicine's activities on water and solid-earth science. RTs/follows≠endorsements</t>
  </si>
  <si>
    <t>Father &amp; Husband. Est. in 1974.</t>
  </si>
  <si>
    <t>We apply business and scientific rigor to deliver solutions to our customer's toughest challenges. #ItCanBeDone #STEM</t>
  </si>
  <si>
    <t>Ideas are generated here &amp; converted into commercialized products &amp; services with collaboration between students &amp; business partners.</t>
  </si>
  <si>
    <t>North South Supply Inc. is a family owned and operated Wholesale Distributor of Irrigation, Well and Pool Supplies. Established in 1978 in Vero Beach, Florida</t>
  </si>
  <si>
    <t>LONDON</t>
  </si>
  <si>
    <t>San Diego, California</t>
  </si>
  <si>
    <t>in transit</t>
  </si>
  <si>
    <t>Newport Beach</t>
  </si>
  <si>
    <t>Denver, CO</t>
  </si>
  <si>
    <t>Westerville, Ohio</t>
  </si>
  <si>
    <t>500 5th St. NW, Washington DC</t>
  </si>
  <si>
    <t>Ohio, USA</t>
  </si>
  <si>
    <t>Columbus, OH</t>
  </si>
  <si>
    <t>https://t.co/D37fyVolV2</t>
  </si>
  <si>
    <t>http://t.co/ROHGwgNJLS</t>
  </si>
  <si>
    <t>http://t.co/mB9vEJzGSy</t>
  </si>
  <si>
    <t>http://t.co/KY865JRGJ6</t>
  </si>
  <si>
    <t>http://t.co/5pQlc3F4KP</t>
  </si>
  <si>
    <t>http://t.co/5twVGJnIcM</t>
  </si>
  <si>
    <t>https://pbs.twimg.com/profile_banners/22954693/1506859387</t>
  </si>
  <si>
    <t>https://pbs.twimg.com/profile_banners/364536855/1492209294</t>
  </si>
  <si>
    <t>https://pbs.twimg.com/profile_banners/790308589/1532913723</t>
  </si>
  <si>
    <t>https://pbs.twimg.com/profile_banners/67129529/1413230936</t>
  </si>
  <si>
    <t>https://pbs.twimg.com/profile_banners/250402748/1399126215</t>
  </si>
  <si>
    <t>https://pbs.twimg.com/profile_banners/190317730/1512997957</t>
  </si>
  <si>
    <t>https://pbs.twimg.com/profile_banners/2528031056/1502807911</t>
  </si>
  <si>
    <t>https://pbs.twimg.com/profile_banners/4578181777/1533734035</t>
  </si>
  <si>
    <t>https://pbs.twimg.com/profile_banners/74748331/1366229790</t>
  </si>
  <si>
    <t>https://pbs.twimg.com/profile_banners/809813725553315840/1481910951</t>
  </si>
  <si>
    <t>https://pbs.twimg.com/profile_banners/1875620732/1523473402</t>
  </si>
  <si>
    <t>http://abs.twimg.com/images/themes/theme1/bg.png</t>
  </si>
  <si>
    <t>http://abs.twimg.com/images/themes/theme19/bg.gif</t>
  </si>
  <si>
    <t>http://abs.twimg.com/images/themes/theme11/bg.gif</t>
  </si>
  <si>
    <t>http://abs.twimg.com/images/themes/theme16/bg.gif</t>
  </si>
  <si>
    <t>http://pbs.twimg.com/profile_images/601827966281064450/W4xi8-OA_normal.jpg</t>
  </si>
  <si>
    <t>http://pbs.twimg.com/profile_images/1135310081996853248/KQdWmUhw_normal.jpg</t>
  </si>
  <si>
    <t>http://pbs.twimg.com/profile_images/821809824774127617/03ZU7Vdo_normal.jpg</t>
  </si>
  <si>
    <t>http://pbs.twimg.com/profile_images/1134512620294139904/KYlINeT4_normal.jpg</t>
  </si>
  <si>
    <t>Open Twitter Page for This Person</t>
  </si>
  <si>
    <t>https://twitter.com/bigcakes</t>
  </si>
  <si>
    <t>https://twitter.com/kleinfelderhq</t>
  </si>
  <si>
    <t>https://twitter.com/chinweoriji</t>
  </si>
  <si>
    <t>https://twitter.com/blackwomenphds</t>
  </si>
  <si>
    <t>https://twitter.com/triciarodewald</t>
  </si>
  <si>
    <t>https://twitter.com/coyotegulch</t>
  </si>
  <si>
    <t>https://twitter.com/ngwatweets</t>
  </si>
  <si>
    <t>https://twitter.com/nasem_earth</t>
  </si>
  <si>
    <t>https://twitter.com/gw_ace_74</t>
  </si>
  <si>
    <t>https://twitter.com/battelle</t>
  </si>
  <si>
    <t>https://twitter.com/otterbeinpoint</t>
  </si>
  <si>
    <t>https://twitter.com/nssirrigation</t>
  </si>
  <si>
    <t>bigcakes
#Ngwa _xD83D__xDE02__xD83D__xDE02__xD83D__xDE02__xD83D__xDE02_ Aunty is on her
job, I’m so done #Igbokwenu https://t.co/LzsSyM675W</t>
  </si>
  <si>
    <t>kleinfelderhq
Kleinfelder will be represented
by Jeffrey Hale at the #NGWA PFAS
Management, Mitigation, and Remediation
Conference, June 19-20th in Westerville,
OH. Jeff will be participating
in a panel discussion to provide
insights on the fate and transport
of #PFAS in the environment. https://t.co/E5jnbFbJVk</t>
  </si>
  <si>
    <t>chinweoriji
Ya’Il! I graduated with my PhD
in African and African Diaspora
Studies at UT-Austin! This photo
is a beautiful reflection of the
community that made it possible
for me to get to this point. #BlackWomenPhDs
#Ngwa #Igbo #Naija #Haiti #GlobalBlackness
#DrOriji #BlackStudiesUT https://t.co/oWJ2kSy9YX</t>
  </si>
  <si>
    <t>blackwomenphds
RT @ChinweOriji: Ya’Il! I graduated
with my PhD in African and African
Diaspora Studies at UT-Austin!
This photo is a beautiful reflection…</t>
  </si>
  <si>
    <t>triciarodewald
Be sure to catch Scott Wilson’s
platform talk on #pfas at the #ngwa
conference https://t.co/CaktUt5qeg</t>
  </si>
  <si>
    <t>coyotegulch
RT @ngwatweets: NGWA PFAS Conference
has begun. Happening now: Robert
Bilott presenting keynote ‘The
Persistent and Accumulating Legal,
Reg…</t>
  </si>
  <si>
    <t>ngwatweets
Up next at 12:50: PFAS—the Water
Supply Perspective. Panel members
from state, local, legal, and laboratory
perspectives will share their experiences
with the #PFAS issue and paths
forward to deal with these challenges.
#NGWA #PFASConference</t>
  </si>
  <si>
    <t>nasem_earth
RT @ngwatweets: Karen Kinsella,
Ph.D presenting the panel presentation:
From Assessment to Remediation:
Is #PFAS Different? #NGWA #PFAS
htt…</t>
  </si>
  <si>
    <t>gw_ace_74
RT @ngwatweets: Karen Kinsella,
Ph.D presenting the panel presentation:
From Assessment to Remediation:
Is #PFAS Different? #NGWA #PFAS
htt…</t>
  </si>
  <si>
    <t>battelle
Battelle VP of Gov't Relations
and Public Policy, Jeff Rose, kicks
off the plenary session at the
PFAS Management, Mitigation and
Remediation Conference of the National
Groundwater Association https://t.co/P0BFx7tYz2
@ngwatweets #NGWA #PFAS https://t.co/E9Tfza3GR2</t>
  </si>
  <si>
    <t xml:space="preserve">otterbeinpoint
</t>
  </si>
  <si>
    <t>nssirrigation
RT ngwatweets "Up next at 12:50:
PFAS—the Water Supply Perspective.
Panel members from state, local,
legal, and laboratory perspectives
will share their experiences with
the #PFAS issue and paths forward
to deal with these challenges.
#NGWA #PFASConference"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</si>
  <si>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</si>
  <si>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</si>
  <si>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</si>
  <si>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</si>
  <si>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</si>
  <si>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</si>
  <si>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</si>
  <si>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</si>
  <si>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</si>
  <si>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</si>
  <si>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</si>
  <si>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</si>
  <si>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</si>
  <si>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</si>
  <si>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</si>
  <si>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</si>
  <si>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</si>
  <si>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</si>
  <si>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</si>
  <si>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</si>
  <si>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</si>
  <si>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</si>
  <si>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</si>
  <si>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</si>
  <si>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</si>
  <si>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</si>
  <si>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</si>
  <si>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</si>
  <si>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</si>
  <si>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</si>
  <si>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</si>
  <si>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</si>
  <si>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</si>
  <si>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</si>
  <si>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</si>
  <si>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</si>
  <si>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</si>
  <si>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</si>
  <si>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</si>
  <si>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</si>
  <si>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</si>
  <si>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</si>
  <si>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</si>
  <si>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</si>
  <si>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</si>
  <si>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</si>
  <si>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</si>
  <si>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</si>
  <si>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</si>
  <si>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</si>
  <si>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</si>
  <si>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</si>
  <si>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</si>
  <si>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</si>
  <si>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</si>
  <si>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</si>
  <si>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</si>
  <si>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</si>
  <si>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</si>
  <si>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</si>
  <si>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</si>
  <si>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</si>
  <si>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G3 Count</t>
  </si>
  <si>
    <t>Top URLs in Tweet</t>
  </si>
  <si>
    <t>https://okt.to/i5f89V https://okt.to/KXkxlF https://okt.to/o29Nye</t>
  </si>
  <si>
    <t>https://www.instagram.com/p/BytPWqWAwkL/?igshid=o47ibnf80acj https://lnkd.in/eqvsWrx</t>
  </si>
  <si>
    <t>Top Domains in Tweet in Entire Graph</t>
  </si>
  <si>
    <t>Top Domains in Tweet in G1</t>
  </si>
  <si>
    <t>Top Domains in Tweet in G2</t>
  </si>
  <si>
    <t>Top Domains in Tweet in G3</t>
  </si>
  <si>
    <t>Top Domains in Tweet</t>
  </si>
  <si>
    <t>instagram.com lnkd.in</t>
  </si>
  <si>
    <t>Top Hashtags in Tweet in Entire Graph</t>
  </si>
  <si>
    <t>ngwa</t>
  </si>
  <si>
    <t>pfasconference</t>
  </si>
  <si>
    <t>igbo</t>
  </si>
  <si>
    <t>naija</t>
  </si>
  <si>
    <t>haiti</t>
  </si>
  <si>
    <t>globalblackness</t>
  </si>
  <si>
    <t>droriji</t>
  </si>
  <si>
    <t>blackstudiesut</t>
  </si>
  <si>
    <t>Top Hashtags in Tweet in G1</t>
  </si>
  <si>
    <t>Top Hashtags in Tweet in G2</t>
  </si>
  <si>
    <t>igbokwenu</t>
  </si>
  <si>
    <t>Top Hashtags in Tweet in G3</t>
  </si>
  <si>
    <t>Top Hashtags in Tweet</t>
  </si>
  <si>
    <t>ngwa pfas igbokwenu pfasconference</t>
  </si>
  <si>
    <t>Top Words in Tweet in Entire Graph</t>
  </si>
  <si>
    <t>Words in Sentiment List#1: Positive</t>
  </si>
  <si>
    <t>Words in Sentiment List#2: Negative</t>
  </si>
  <si>
    <t>Words in Sentiment List#3: Angry/Violent</t>
  </si>
  <si>
    <t>Non-categorized Words</t>
  </si>
  <si>
    <t>Total Words</t>
  </si>
  <si>
    <t>#pfas</t>
  </si>
  <si>
    <t>#ngwa</t>
  </si>
  <si>
    <t>conference</t>
  </si>
  <si>
    <t>Top Words in Tweet in G1</t>
  </si>
  <si>
    <t>remediation</t>
  </si>
  <si>
    <t>presenting</t>
  </si>
  <si>
    <t>management</t>
  </si>
  <si>
    <t>mitigation</t>
  </si>
  <si>
    <t>Top Words in Tweet in G2</t>
  </si>
  <si>
    <t>panel</t>
  </si>
  <si>
    <t>legal</t>
  </si>
  <si>
    <t>Top Words in Tweet in G3</t>
  </si>
  <si>
    <t>african</t>
  </si>
  <si>
    <t>il</t>
  </si>
  <si>
    <t>graduated</t>
  </si>
  <si>
    <t>phd</t>
  </si>
  <si>
    <t>diaspora</t>
  </si>
  <si>
    <t>studies</t>
  </si>
  <si>
    <t>ut</t>
  </si>
  <si>
    <t>austin</t>
  </si>
  <si>
    <t>photo</t>
  </si>
  <si>
    <t>beautiful</t>
  </si>
  <si>
    <t>Top Words in Tweet</t>
  </si>
  <si>
    <t>#pfas pfas #ngwa conference remediation ngwatweets presenting battelle management mitigation</t>
  </si>
  <si>
    <t>#ngwa #pfas pfas ngwatweets conference remediation panel management mitigation legal</t>
  </si>
  <si>
    <t>african il graduated phd diaspora studies ut austin photo beautiful</t>
  </si>
  <si>
    <t>Top Word Pairs in Tweet in Entire Graph</t>
  </si>
  <si>
    <t>#ngwa,#pfas</t>
  </si>
  <si>
    <t>management,mitigation</t>
  </si>
  <si>
    <t>ngwa,pfas</t>
  </si>
  <si>
    <t>pfas,conference</t>
  </si>
  <si>
    <t>mitigation,remediation</t>
  </si>
  <si>
    <t>remediation,conference</t>
  </si>
  <si>
    <t>pfas,management</t>
  </si>
  <si>
    <t>battelle,#pfas</t>
  </si>
  <si>
    <t>conference,week</t>
  </si>
  <si>
    <t>ngwatweets,#ngwa</t>
  </si>
  <si>
    <t>Top Word Pairs in Tweet in G1</t>
  </si>
  <si>
    <t>conference,begun</t>
  </si>
  <si>
    <t>begun,happening</t>
  </si>
  <si>
    <t>happening,now</t>
  </si>
  <si>
    <t>now,robert</t>
  </si>
  <si>
    <t>Top Word Pairs in Tweet in G2</t>
  </si>
  <si>
    <t>#pfas,#ngwa</t>
  </si>
  <si>
    <t>Top Word Pairs in Tweet in G3</t>
  </si>
  <si>
    <t>il,graduated</t>
  </si>
  <si>
    <t>graduated,phd</t>
  </si>
  <si>
    <t>phd,african</t>
  </si>
  <si>
    <t>african,african</t>
  </si>
  <si>
    <t>african,diaspora</t>
  </si>
  <si>
    <t>diaspora,studies</t>
  </si>
  <si>
    <t>studies,ut</t>
  </si>
  <si>
    <t>ut,austin</t>
  </si>
  <si>
    <t>austin,photo</t>
  </si>
  <si>
    <t>photo,beautiful</t>
  </si>
  <si>
    <t>Top Word Pairs in Tweet</t>
  </si>
  <si>
    <t>#ngwa,#pfas  management,mitigation  ngwa,pfas  pfas,conference  mitigation,remediation  remediation,conference  conference,begun  begun,happening  happening,now  now,robert</t>
  </si>
  <si>
    <t>pfas,management  management,mitigation  mitigation,remediation  remediation,conference  #pfas,#ngwa  ngwa,pfas  pfas,conference  #ngwa,#pfas</t>
  </si>
  <si>
    <t>il,graduated  graduated,phd  phd,african  african,african  african,diaspora  diaspora,studies  studies,ut  ut,austin  austin,photo  photo,beautiful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</si>
  <si>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</si>
  <si>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</si>
  <si>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</si>
  <si>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</si>
  <si>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</si>
  <si>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</si>
  <si>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</si>
  <si>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</si>
  <si>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</si>
  <si>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</si>
  <si>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ngwatweets battelle otterbeinpoint</t>
  </si>
  <si>
    <t>Top Tweeters in Entire Graph</t>
  </si>
  <si>
    <t>Top Tweeters in G1</t>
  </si>
  <si>
    <t>Top Tweeters in G2</t>
  </si>
  <si>
    <t>Top Tweeters in G3</t>
  </si>
  <si>
    <t>Top Tweeters</t>
  </si>
  <si>
    <t>coyotegulch battelle ngwatweets nasem_earth gw_ace_74 otterbeinpoint</t>
  </si>
  <si>
    <t>bigcakes nssirrigation triciarodewald kleinfelderhq</t>
  </si>
  <si>
    <t>blackwomenphds chinweoriji</t>
  </si>
  <si>
    <t>Top URLs in Tweet by Count</t>
  </si>
  <si>
    <t>https://okt.to/i5f89V https://okt.to/o29Nye https://okt.to/KXkxlF</t>
  </si>
  <si>
    <t>Top URLs in Tweet by Salience</t>
  </si>
  <si>
    <t>Top Domains in Tweet by Count</t>
  </si>
  <si>
    <t>Top Domains in Tweet by Salience</t>
  </si>
  <si>
    <t>Top Hashtags in Tweet by Count</t>
  </si>
  <si>
    <t>Top Hashtags in Tweet by Salience</t>
  </si>
  <si>
    <t>pfasconference ngwa pfas</t>
  </si>
  <si>
    <t>pfasconference pfas ngwa</t>
  </si>
  <si>
    <t>Top Words in Tweet by Count</t>
  </si>
  <si>
    <t>aunty job m done #igbokwenu</t>
  </si>
  <si>
    <t>kleinfelder represented jeffrey hale pfas management mitigation remediation conference june</t>
  </si>
  <si>
    <t>african ya il graduated phd diaspora studies ut austin photo</t>
  </si>
  <si>
    <t>african chinweoriji ya il graduated phd diaspora studies ut austin</t>
  </si>
  <si>
    <t>sure catch scott wilson s platform talk #pfas conference</t>
  </si>
  <si>
    <t>ngwatweets ngwa pfas conference begun happening now robert bilott presenting</t>
  </si>
  <si>
    <t>#pfas pfas conference battelle ngwa management mitigation remediation panel legal</t>
  </si>
  <si>
    <t>#pfas ngwatweets karen kinsella ph d presenting panel presentation assessment</t>
  </si>
  <si>
    <t>ngwatweets presenting #pfas karen kinsella ph d panel presentation assessment</t>
  </si>
  <si>
    <t>battelle pfas management mitigation remediation conference ngwatweets #pfas vp relations</t>
  </si>
  <si>
    <t>ngwatweets #pfas pfas conference panel legal ngwa battelle remediation presenting</t>
  </si>
  <si>
    <t>Top Words in Tweet by Salience</t>
  </si>
  <si>
    <t>battelle ngwa management mitigation remediation panel legal presenting conference pfas</t>
  </si>
  <si>
    <t>#pfas karen kinsella ph d panel presentation assessment remediation different</t>
  </si>
  <si>
    <t>gov't kicks plenary session national groundwater association government second program</t>
  </si>
  <si>
    <t>battelle panel legal ngwa remediation presenting up next 12 50</t>
  </si>
  <si>
    <t>Top Word Pairs in Tweet by Count</t>
  </si>
  <si>
    <t>#ngwa,aunty  aunty,job  job,m  m,done  done,#igbokwenu</t>
  </si>
  <si>
    <t>kleinfelder,represented  represented,jeffrey  jeffrey,hale  hale,#ngwa  #ngwa,pfas  pfas,management  management,mitigation  mitigation,remediation  remediation,conference  conference,june</t>
  </si>
  <si>
    <t>ya,il  il,graduated  graduated,phd  phd,african  african,african  african,diaspora  diaspora,studies  studies,ut  ut,austin  austin,photo</t>
  </si>
  <si>
    <t>chinweoriji,ya  ya,il  il,graduated  graduated,phd  phd,african  african,african  african,diaspora  diaspora,studies  studies,ut  ut,austin</t>
  </si>
  <si>
    <t>sure,catch  catch,scott  scott,wilson  wilson,s  s,platform  platform,talk  talk,#pfas  #pfas,#ngwa  #ngwa,conference</t>
  </si>
  <si>
    <t>ngwatweets,ngwa  ngwa,pfas  pfas,conference  conference,begun  begun,happening  happening,now  now,robert  robert,bilott  bilott,presenting  presenting,keynote</t>
  </si>
  <si>
    <t>ngwa,pfas  pfas,conference  #ngwa,#pfas  battelle,#pfas  management,mitigation  wrap,day  day,1  1,ngwa  conference,thank  thank,otterbeinpoint</t>
  </si>
  <si>
    <t>ngwatweets,karen  karen,kinsella  kinsella,ph  ph,d  d,presenting  presenting,panel  panel,presentation  presentation,assessment  assessment,remediation  remediation,#pfas</t>
  </si>
  <si>
    <t>management,mitigation  mitigation,remediation  remediation,conference  ngwatweets,#ngwa  relations,public  public,policy  policy,jeff  jeff,rose  pfas,management  conference,week</t>
  </si>
  <si>
    <t>ngwa,pfas  pfas,conference  #ngwa,#pfas  ngwatweets,up  up,next  next,12  12,50  50,pfas  pfas,water  water,supply</t>
  </si>
  <si>
    <t>Top Word Pairs in Tweet by Salience</t>
  </si>
  <si>
    <t>battelle,vp  vp,gov't  gov't,relations  rose,kicks  kicks,plenary  plenary,session  session,pfas  conference,national  national,groundwater  groundwater,association</t>
  </si>
  <si>
    <t>Word</t>
  </si>
  <si>
    <t>left</t>
  </si>
  <si>
    <t>week</t>
  </si>
  <si>
    <t>karen</t>
  </si>
  <si>
    <t>kinsella</t>
  </si>
  <si>
    <t>ph</t>
  </si>
  <si>
    <t>d</t>
  </si>
  <si>
    <t>presentation</t>
  </si>
  <si>
    <t>assessment</t>
  </si>
  <si>
    <t>different</t>
  </si>
  <si>
    <t>begun</t>
  </si>
  <si>
    <t>happening</t>
  </si>
  <si>
    <t>now</t>
  </si>
  <si>
    <t>robert</t>
  </si>
  <si>
    <t>bilott</t>
  </si>
  <si>
    <t>keynote</t>
  </si>
  <si>
    <t>persistent</t>
  </si>
  <si>
    <t>accumulating</t>
  </si>
  <si>
    <t>principal</t>
  </si>
  <si>
    <t>research</t>
  </si>
  <si>
    <t>scientist</t>
  </si>
  <si>
    <t>kavith</t>
  </si>
  <si>
    <t>dasu</t>
  </si>
  <si>
    <t>one</t>
  </si>
  <si>
    <t>several</t>
  </si>
  <si>
    <t>experts</t>
  </si>
  <si>
    <t>vp</t>
  </si>
  <si>
    <t>relations</t>
  </si>
  <si>
    <t>jeff</t>
  </si>
  <si>
    <t>up</t>
  </si>
  <si>
    <t>next</t>
  </si>
  <si>
    <t>12</t>
  </si>
  <si>
    <t>50</t>
  </si>
  <si>
    <t>water</t>
  </si>
  <si>
    <t>supply</t>
  </si>
  <si>
    <t>perspective</t>
  </si>
  <si>
    <t>members</t>
  </si>
  <si>
    <t>state</t>
  </si>
  <si>
    <t>local</t>
  </si>
  <si>
    <t>laboratory</t>
  </si>
  <si>
    <t>perspectives</t>
  </si>
  <si>
    <t>share</t>
  </si>
  <si>
    <t>experiences</t>
  </si>
  <si>
    <t>issue</t>
  </si>
  <si>
    <t>paths</t>
  </si>
  <si>
    <t>forward</t>
  </si>
  <si>
    <t>deal</t>
  </si>
  <si>
    <t>challenges</t>
  </si>
  <si>
    <t>#pfasconference</t>
  </si>
  <si>
    <t>wrap</t>
  </si>
  <si>
    <t>day</t>
  </si>
  <si>
    <t>1</t>
  </si>
  <si>
    <t>thank</t>
  </si>
  <si>
    <t>facility</t>
  </si>
  <si>
    <t>here</t>
  </si>
  <si>
    <t>details</t>
  </si>
  <si>
    <t>participation</t>
  </si>
  <si>
    <t>regulatory</t>
  </si>
  <si>
    <t>scientific</t>
  </si>
  <si>
    <t>problems</t>
  </si>
  <si>
    <t>contamination</t>
  </si>
  <si>
    <t>government</t>
  </si>
  <si>
    <t>public</t>
  </si>
  <si>
    <t>policy</t>
  </si>
  <si>
    <t>rose</t>
  </si>
  <si>
    <t>htt</t>
  </si>
  <si>
    <t>reg</t>
  </si>
  <si>
    <t>reflection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</si>
  <si>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</si>
  <si>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</si>
  <si>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</si>
  <si>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</si>
  <si>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</si>
  <si>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</si>
  <si>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</si>
  <si>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</si>
  <si>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</si>
  <si>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</si>
  <si>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</si>
  <si>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</si>
  <si>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</si>
  <si>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</si>
  <si>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</si>
  <si>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</si>
  <si>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</si>
  <si>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</si>
  <si>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</si>
  <si>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</si>
  <si>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</si>
  <si>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</si>
  <si>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</si>
  <si>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</si>
  <si>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</si>
  <si>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</si>
  <si>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</si>
  <si>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</si>
  <si>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</si>
  <si>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66, 95, 0</t>
  </si>
  <si>
    <t>131, 62, 0</t>
  </si>
  <si>
    <t>Red</t>
  </si>
  <si>
    <t>G1: #pfas pfas #ngwa conference remediation ngwatweets presenting battelle management mitigation</t>
  </si>
  <si>
    <t>G2: #ngwa #pfas pfas ngwatweets conference remediation panel management mitigation legal</t>
  </si>
  <si>
    <t>G3: african il graduated phd diaspora studies ut austin photo beautiful</t>
  </si>
  <si>
    <t>Autofill Workbook Results</t>
  </si>
  <si>
    <t>Edge Weight▓1▓5▓0▓True▓Green▓Red▓▓Edge Weight▓2▓3▓0▓3▓10▓False▓Edge Weight▓1▓5▓0▓32▓6▓False▓▓0▓0▓0▓True▓Black▓Black▓▓Followers▓28▓2459▓0▓162▓1000▓False▓Followers▓28▓8265▓0▓100▓70▓False▓▓0▓0▓0▓0▓0▓False▓▓0▓0▓0▓0▓0▓False</t>
  </si>
  <si>
    <t>Subgraph</t>
  </si>
  <si>
    <t>GraphSource░TwitterSearch▓GraphTerm░#ngwa▓ImportDescription░The graph represents a network of 12 Twitter users whose recent tweets contained "#ngwa", or who were replied to or mentioned in those tweets, taken from a data set limited to a maximum of 18,000 tweets.  The network was obtained from Twitter on Thursday, 20 June 2019 at 18:08 UTC.
The tweets in the network were tweeted over the 5-day, 16-hour, 59-minute period from Friday, 14 June 2019 at 22:26 UTC to Thursday, 20 June 2019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</si>
</sst>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57880"/>
        <c:axId val="21220921"/>
      </c:barChart>
      <c:catAx>
        <c:axId val="2357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20921"/>
        <c:crosses val="autoZero"/>
        <c:auto val="1"/>
        <c:lblOffset val="100"/>
        <c:noMultiLvlLbl val="0"/>
      </c:catAx>
      <c:valAx>
        <c:axId val="2122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770562"/>
        <c:axId val="41173011"/>
      </c:barChart>
      <c:catAx>
        <c:axId val="56770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7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012780"/>
        <c:axId val="46679565"/>
      </c:barChart>
      <c:catAx>
        <c:axId val="35012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679565"/>
        <c:crosses val="autoZero"/>
        <c:auto val="1"/>
        <c:lblOffset val="100"/>
        <c:noMultiLvlLbl val="0"/>
      </c:catAx>
      <c:valAx>
        <c:axId val="4667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462902"/>
        <c:axId val="22948391"/>
      </c:barChart>
      <c:catAx>
        <c:axId val="17462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48391"/>
        <c:crosses val="autoZero"/>
        <c:auto val="1"/>
        <c:lblOffset val="100"/>
        <c:noMultiLvlLbl val="0"/>
      </c:catAx>
      <c:valAx>
        <c:axId val="22948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08928"/>
        <c:axId val="46880353"/>
      </c:barChart>
      <c:catAx>
        <c:axId val="52089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80353"/>
        <c:crosses val="autoZero"/>
        <c:auto val="1"/>
        <c:lblOffset val="100"/>
        <c:noMultiLvlLbl val="0"/>
      </c:catAx>
      <c:valAx>
        <c:axId val="4688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269994"/>
        <c:axId val="39212219"/>
      </c:barChart>
      <c:catAx>
        <c:axId val="192699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12219"/>
        <c:crosses val="autoZero"/>
        <c:auto val="1"/>
        <c:lblOffset val="100"/>
        <c:noMultiLvlLbl val="0"/>
      </c:catAx>
      <c:valAx>
        <c:axId val="3921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365652"/>
        <c:axId val="22073141"/>
      </c:barChart>
      <c:catAx>
        <c:axId val="17365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73141"/>
        <c:crosses val="autoZero"/>
        <c:auto val="1"/>
        <c:lblOffset val="100"/>
        <c:noMultiLvlLbl val="0"/>
      </c:catAx>
      <c:valAx>
        <c:axId val="2207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440542"/>
        <c:axId val="43093967"/>
      </c:barChart>
      <c:catAx>
        <c:axId val="64440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93967"/>
        <c:crosses val="autoZero"/>
        <c:auto val="1"/>
        <c:lblOffset val="100"/>
        <c:noMultiLvlLbl val="0"/>
      </c:catAx>
      <c:valAx>
        <c:axId val="43093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40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301384"/>
        <c:axId val="950409"/>
      </c:barChart>
      <c:catAx>
        <c:axId val="52301384"/>
        <c:scaling>
          <c:orientation val="minMax"/>
        </c:scaling>
        <c:axPos val="b"/>
        <c:delete val="1"/>
        <c:majorTickMark val="out"/>
        <c:minorTickMark val="none"/>
        <c:tickLblPos val="none"/>
        <c:crossAx val="950409"/>
        <c:crosses val="autoZero"/>
        <c:auto val="1"/>
        <c:lblOffset val="100"/>
        <c:noMultiLvlLbl val="0"/>
      </c:catAx>
      <c:valAx>
        <c:axId val="950409"/>
        <c:scaling>
          <c:orientation val="minMax"/>
        </c:scaling>
        <c:axPos val="l"/>
        <c:delete val="1"/>
        <c:majorTickMark val="out"/>
        <c:minorTickMark val="none"/>
        <c:tickLblPos val="none"/>
        <c:crossAx val="52301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igcak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leinfelderh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hinweorij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lackwomenph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riciarodewa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oyotegul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gwatwee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asem_eart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w_ace_7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attel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otterbeinpoi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nssirrigat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5" totalsRowShown="0" headerRowDxfId="315" dataDxfId="314">
  <autoFilter ref="A2:BL25"/>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85" dataDxfId="184">
  <autoFilter ref="A2:C5"/>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6" totalsRowShown="0" headerRowDxfId="178" dataDxfId="177">
  <autoFilter ref="A1:H6"/>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H12" totalsRowShown="0" headerRowDxfId="168" dataDxfId="167">
  <autoFilter ref="A9:H12"/>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5:H25" totalsRowShown="0" headerRowDxfId="158" dataDxfId="157">
  <autoFilter ref="A15:H25"/>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H38" totalsRowShown="0" headerRowDxfId="147" dataDxfId="146">
  <autoFilter ref="A28:H38"/>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H51" totalsRowShown="0" headerRowDxfId="136" dataDxfId="135">
  <autoFilter ref="A41:H51"/>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H55" totalsRowShown="0" headerRowDxfId="125" dataDxfId="124">
  <autoFilter ref="A54:H55"/>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H61" totalsRowShown="0" headerRowDxfId="122" dataDxfId="121">
  <autoFilter ref="A57:H61"/>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4:H74" totalsRowShown="0" headerRowDxfId="103" dataDxfId="102">
  <autoFilter ref="A64:H74"/>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262" dataDxfId="261">
  <autoFilter ref="A2:BT14"/>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8" totalsRowShown="0" headerRowDxfId="82" dataDxfId="81">
  <autoFilter ref="A1:G16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1" totalsRowShown="0" headerRowDxfId="73" dataDxfId="72">
  <autoFilter ref="A1:L18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16" dataDxfId="215">
  <autoFilter ref="A1:C13"/>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ytPWqWAwkL/?igshid=o47ibnf80acj" TargetMode="External" /><Relationship Id="rId2" Type="http://schemas.openxmlformats.org/officeDocument/2006/relationships/hyperlink" Target="https://lnkd.in/eqvsWrx" TargetMode="External" /><Relationship Id="rId3" Type="http://schemas.openxmlformats.org/officeDocument/2006/relationships/hyperlink" Target="https://okt.to/KXkxlF" TargetMode="External" /><Relationship Id="rId4" Type="http://schemas.openxmlformats.org/officeDocument/2006/relationships/hyperlink" Target="https://okt.to/o29Nye" TargetMode="External" /><Relationship Id="rId5" Type="http://schemas.openxmlformats.org/officeDocument/2006/relationships/hyperlink" Target="https://okt.to/i5f89V" TargetMode="External" /><Relationship Id="rId6" Type="http://schemas.openxmlformats.org/officeDocument/2006/relationships/hyperlink" Target="https://pbs.twimg.com/media/D9R2BjqU0AAhRsa.jpg" TargetMode="External" /><Relationship Id="rId7" Type="http://schemas.openxmlformats.org/officeDocument/2006/relationships/hyperlink" Target="https://pbs.twimg.com/media/D7hfpg_XYAAsIhc.jpg" TargetMode="External" /><Relationship Id="rId8" Type="http://schemas.openxmlformats.org/officeDocument/2006/relationships/hyperlink" Target="https://pbs.twimg.com/media/D9cfAR6WkAE8rEA.jpg" TargetMode="External" /><Relationship Id="rId9" Type="http://schemas.openxmlformats.org/officeDocument/2006/relationships/hyperlink" Target="https://pbs.twimg.com/media/D9cgY1aWsAAA-u_.jpg" TargetMode="External" /><Relationship Id="rId10" Type="http://schemas.openxmlformats.org/officeDocument/2006/relationships/hyperlink" Target="https://pbs.twimg.com/media/D9gYef2WkAA9NIX.jpg" TargetMode="External" /><Relationship Id="rId11" Type="http://schemas.openxmlformats.org/officeDocument/2006/relationships/hyperlink" Target="https://pbs.twimg.com/media/D9bNwsJXUAEEyhI.jpg" TargetMode="External" /><Relationship Id="rId12" Type="http://schemas.openxmlformats.org/officeDocument/2006/relationships/hyperlink" Target="https://pbs.twimg.com/media/D9cShAzUwAA5JBT.jpg" TargetMode="External" /><Relationship Id="rId13" Type="http://schemas.openxmlformats.org/officeDocument/2006/relationships/hyperlink" Target="https://pbs.twimg.com/media/D9bNwsJXUAEEyhI.jpg" TargetMode="External" /><Relationship Id="rId14" Type="http://schemas.openxmlformats.org/officeDocument/2006/relationships/hyperlink" Target="https://pbs.twimg.com/media/D9cShAzUwAA5JBT.jpg" TargetMode="External" /><Relationship Id="rId15" Type="http://schemas.openxmlformats.org/officeDocument/2006/relationships/hyperlink" Target="https://pbs.twimg.com/media/D9cfAR6WkAE8rEA.jpg" TargetMode="External" /><Relationship Id="rId16" Type="http://schemas.openxmlformats.org/officeDocument/2006/relationships/hyperlink" Target="http://pbs.twimg.com/profile_images/791338075532226560/PHlQ-wsV_normal.jpg" TargetMode="External" /><Relationship Id="rId17" Type="http://schemas.openxmlformats.org/officeDocument/2006/relationships/hyperlink" Target="https://pbs.twimg.com/media/D9R2BjqU0AAhRsa.jpg" TargetMode="External" /><Relationship Id="rId18" Type="http://schemas.openxmlformats.org/officeDocument/2006/relationships/hyperlink" Target="https://pbs.twimg.com/media/D7hfpg_XYAAsIhc.jpg" TargetMode="External" /><Relationship Id="rId19" Type="http://schemas.openxmlformats.org/officeDocument/2006/relationships/hyperlink" Target="http://pbs.twimg.com/profile_images/1084005579255885824/_3zdvtrY_normal.jpg" TargetMode="External" /><Relationship Id="rId20" Type="http://schemas.openxmlformats.org/officeDocument/2006/relationships/hyperlink" Target="http://pbs.twimg.com/profile_images/1099113499739906050/WZA3eEzT_normal.png" TargetMode="External" /><Relationship Id="rId21" Type="http://schemas.openxmlformats.org/officeDocument/2006/relationships/hyperlink" Target="http://pbs.twimg.com/profile_images/3468825082/5a44b1ecd503c80c98e7cc8eb01194d8_normal.jpeg" TargetMode="External" /><Relationship Id="rId22" Type="http://schemas.openxmlformats.org/officeDocument/2006/relationships/hyperlink" Target="http://pbs.twimg.com/profile_images/824999843986886658/wFJBUD_s_normal.jpg" TargetMode="External" /><Relationship Id="rId23" Type="http://schemas.openxmlformats.org/officeDocument/2006/relationships/hyperlink" Target="http://pbs.twimg.com/profile_images/1072536160122081280/PoOYLtSO_normal.jpg" TargetMode="External" /><Relationship Id="rId24" Type="http://schemas.openxmlformats.org/officeDocument/2006/relationships/hyperlink" Target="http://pbs.twimg.com/profile_images/1072536160122081280/PoOYLtSO_normal.jpg" TargetMode="External" /><Relationship Id="rId25" Type="http://schemas.openxmlformats.org/officeDocument/2006/relationships/hyperlink" Target="https://pbs.twimg.com/media/D9cfAR6WkAE8rEA.jpg" TargetMode="External" /><Relationship Id="rId26" Type="http://schemas.openxmlformats.org/officeDocument/2006/relationships/hyperlink" Target="https://pbs.twimg.com/media/D9cgY1aWsAAA-u_.jpg" TargetMode="External" /><Relationship Id="rId27" Type="http://schemas.openxmlformats.org/officeDocument/2006/relationships/hyperlink" Target="https://pbs.twimg.com/media/D9gYef2WkAA9NIX.jpg" TargetMode="External" /><Relationship Id="rId28" Type="http://schemas.openxmlformats.org/officeDocument/2006/relationships/hyperlink" Target="http://pbs.twimg.com/profile_images/1141067122052927488/J75PGiBR_normal.png" TargetMode="External" /><Relationship Id="rId29" Type="http://schemas.openxmlformats.org/officeDocument/2006/relationships/hyperlink" Target="http://pbs.twimg.com/profile_images/1141067122052927488/J75PGiBR_normal.png" TargetMode="External" /><Relationship Id="rId30" Type="http://schemas.openxmlformats.org/officeDocument/2006/relationships/hyperlink" Target="http://pbs.twimg.com/profile_images/1141067122052927488/J75PGiBR_normal.png" TargetMode="External" /><Relationship Id="rId31" Type="http://schemas.openxmlformats.org/officeDocument/2006/relationships/hyperlink" Target="https://pbs.twimg.com/media/D9bNwsJXUAEEyhI.jpg" TargetMode="External" /><Relationship Id="rId32" Type="http://schemas.openxmlformats.org/officeDocument/2006/relationships/hyperlink" Target="https://pbs.twimg.com/media/D9cShAzUwAA5JBT.jpg" TargetMode="External" /><Relationship Id="rId33" Type="http://schemas.openxmlformats.org/officeDocument/2006/relationships/hyperlink" Target="http://pbs.twimg.com/profile_images/1141067122052927488/J75PGiBR_normal.png" TargetMode="External" /><Relationship Id="rId34" Type="http://schemas.openxmlformats.org/officeDocument/2006/relationships/hyperlink" Target="https://pbs.twimg.com/media/D9bNwsJXUAEEyhI.jpg" TargetMode="External" /><Relationship Id="rId35" Type="http://schemas.openxmlformats.org/officeDocument/2006/relationships/hyperlink" Target="https://pbs.twimg.com/media/D9cShAzUwAA5JBT.jpg" TargetMode="External" /><Relationship Id="rId36" Type="http://schemas.openxmlformats.org/officeDocument/2006/relationships/hyperlink" Target="https://pbs.twimg.com/media/D9cfAR6WkAE8rEA.jpg" TargetMode="External" /><Relationship Id="rId37" Type="http://schemas.openxmlformats.org/officeDocument/2006/relationships/hyperlink" Target="http://pbs.twimg.com/profile_images/987475022259347461/9gWjlonN_normal.jpg" TargetMode="External" /><Relationship Id="rId38" Type="http://schemas.openxmlformats.org/officeDocument/2006/relationships/hyperlink" Target="http://pbs.twimg.com/profile_images/987475022259347461/9gWjlonN_normal.jpg" TargetMode="External" /><Relationship Id="rId39" Type="http://schemas.openxmlformats.org/officeDocument/2006/relationships/hyperlink" Target="https://twitter.com/#!/bigcakes/status/1139660533358059520" TargetMode="External" /><Relationship Id="rId40" Type="http://schemas.openxmlformats.org/officeDocument/2006/relationships/hyperlink" Target="https://twitter.com/#!/kleinfelderhq/status/1140666841964011522" TargetMode="External" /><Relationship Id="rId41" Type="http://schemas.openxmlformats.org/officeDocument/2006/relationships/hyperlink" Target="https://twitter.com/#!/chinweoriji/status/1132760482002214914" TargetMode="External" /><Relationship Id="rId42" Type="http://schemas.openxmlformats.org/officeDocument/2006/relationships/hyperlink" Target="https://twitter.com/#!/blackwomenphds/status/1140896395689201664" TargetMode="External" /><Relationship Id="rId43" Type="http://schemas.openxmlformats.org/officeDocument/2006/relationships/hyperlink" Target="https://twitter.com/#!/triciarodewald/status/1141145458540236805" TargetMode="External" /><Relationship Id="rId44" Type="http://schemas.openxmlformats.org/officeDocument/2006/relationships/hyperlink" Target="https://twitter.com/#!/coyotegulch/status/1141330981489500162" TargetMode="External" /><Relationship Id="rId45" Type="http://schemas.openxmlformats.org/officeDocument/2006/relationships/hyperlink" Target="https://twitter.com/#!/nasem_earth/status/1141401856415096832" TargetMode="External" /><Relationship Id="rId46" Type="http://schemas.openxmlformats.org/officeDocument/2006/relationships/hyperlink" Target="https://twitter.com/#!/gw_ace_74/status/1141334544592908293" TargetMode="External" /><Relationship Id="rId47" Type="http://schemas.openxmlformats.org/officeDocument/2006/relationships/hyperlink" Target="https://twitter.com/#!/gw_ace_74/status/1141406868071440385" TargetMode="External" /><Relationship Id="rId48" Type="http://schemas.openxmlformats.org/officeDocument/2006/relationships/hyperlink" Target="https://twitter.com/#!/battelle/status/1141415122629464064" TargetMode="External" /><Relationship Id="rId49" Type="http://schemas.openxmlformats.org/officeDocument/2006/relationships/hyperlink" Target="https://twitter.com/#!/battelle/status/1141416647351242752" TargetMode="External" /><Relationship Id="rId50" Type="http://schemas.openxmlformats.org/officeDocument/2006/relationships/hyperlink" Target="https://twitter.com/#!/battelle/status/1141689419549818885" TargetMode="External" /><Relationship Id="rId51" Type="http://schemas.openxmlformats.org/officeDocument/2006/relationships/hyperlink" Target="https://twitter.com/#!/ngwatweets/status/1141415445846585344" TargetMode="External" /><Relationship Id="rId52" Type="http://schemas.openxmlformats.org/officeDocument/2006/relationships/hyperlink" Target="https://twitter.com/#!/ngwatweets/status/1141418942650437632" TargetMode="External" /><Relationship Id="rId53" Type="http://schemas.openxmlformats.org/officeDocument/2006/relationships/hyperlink" Target="https://twitter.com/#!/ngwatweets/status/1141440528417984517" TargetMode="External" /><Relationship Id="rId54" Type="http://schemas.openxmlformats.org/officeDocument/2006/relationships/hyperlink" Target="https://twitter.com/#!/ngwatweets/status/1141325799368400898" TargetMode="External" /><Relationship Id="rId55" Type="http://schemas.openxmlformats.org/officeDocument/2006/relationships/hyperlink" Target="https://twitter.com/#!/ngwatweets/status/1141401621831700480" TargetMode="External" /><Relationship Id="rId56" Type="http://schemas.openxmlformats.org/officeDocument/2006/relationships/hyperlink" Target="https://twitter.com/#!/ngwatweets/status/1141727972338089984" TargetMode="External" /><Relationship Id="rId57" Type="http://schemas.openxmlformats.org/officeDocument/2006/relationships/hyperlink" Target="https://twitter.com/#!/nssirrigation/status/1141326381193801728" TargetMode="External" /><Relationship Id="rId58" Type="http://schemas.openxmlformats.org/officeDocument/2006/relationships/hyperlink" Target="https://twitter.com/#!/nssirrigation/status/1141401967979302912" TargetMode="External" /><Relationship Id="rId59" Type="http://schemas.openxmlformats.org/officeDocument/2006/relationships/hyperlink" Target="https://twitter.com/#!/nssirrigation/status/1141415729679491072" TargetMode="External" /><Relationship Id="rId60" Type="http://schemas.openxmlformats.org/officeDocument/2006/relationships/hyperlink" Target="https://twitter.com/#!/nssirrigation/status/1141441032682450945" TargetMode="External" /><Relationship Id="rId61" Type="http://schemas.openxmlformats.org/officeDocument/2006/relationships/hyperlink" Target="https://twitter.com/#!/nssirrigation/status/1141729009207828480" TargetMode="External" /><Relationship Id="rId62" Type="http://schemas.openxmlformats.org/officeDocument/2006/relationships/hyperlink" Target="https://api.twitter.com/1.1/geo/id/00ebe84c07a75e81.json" TargetMode="External" /><Relationship Id="rId63" Type="http://schemas.openxmlformats.org/officeDocument/2006/relationships/hyperlink" Target="https://api.twitter.com/1.1/geo/id/00ebe84c07a75e81.json" TargetMode="External" /><Relationship Id="rId64" Type="http://schemas.openxmlformats.org/officeDocument/2006/relationships/hyperlink" Target="https://api.twitter.com/1.1/geo/id/00ebe84c07a75e81.json" TargetMode="External" /><Relationship Id="rId65" Type="http://schemas.openxmlformats.org/officeDocument/2006/relationships/comments" Target="../comments1.xml" /><Relationship Id="rId66" Type="http://schemas.openxmlformats.org/officeDocument/2006/relationships/vmlDrawing" Target="../drawings/vmlDrawing1.vml" /><Relationship Id="rId67" Type="http://schemas.openxmlformats.org/officeDocument/2006/relationships/table" Target="../tables/table1.xml" /><Relationship Id="rId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37fyVolV2" TargetMode="External" /><Relationship Id="rId2" Type="http://schemas.openxmlformats.org/officeDocument/2006/relationships/hyperlink" Target="http://t.co/ROHGwgNJLS" TargetMode="External" /><Relationship Id="rId3" Type="http://schemas.openxmlformats.org/officeDocument/2006/relationships/hyperlink" Target="http://t.co/mB9vEJzGSy" TargetMode="External" /><Relationship Id="rId4" Type="http://schemas.openxmlformats.org/officeDocument/2006/relationships/hyperlink" Target="http://t.co/KY865JRGJ6" TargetMode="External" /><Relationship Id="rId5" Type="http://schemas.openxmlformats.org/officeDocument/2006/relationships/hyperlink" Target="http://t.co/5pQlc3F4KP" TargetMode="External" /><Relationship Id="rId6" Type="http://schemas.openxmlformats.org/officeDocument/2006/relationships/hyperlink" Target="http://t.co/5twVGJnIcM" TargetMode="External" /><Relationship Id="rId7" Type="http://schemas.openxmlformats.org/officeDocument/2006/relationships/hyperlink" Target="https://pbs.twimg.com/profile_banners/22954693/1506859387" TargetMode="External" /><Relationship Id="rId8" Type="http://schemas.openxmlformats.org/officeDocument/2006/relationships/hyperlink" Target="https://pbs.twimg.com/profile_banners/364536855/1492209294" TargetMode="External" /><Relationship Id="rId9" Type="http://schemas.openxmlformats.org/officeDocument/2006/relationships/hyperlink" Target="https://pbs.twimg.com/profile_banners/790308589/1532913723" TargetMode="External" /><Relationship Id="rId10" Type="http://schemas.openxmlformats.org/officeDocument/2006/relationships/hyperlink" Target="https://pbs.twimg.com/profile_banners/67129529/1413230936" TargetMode="External" /><Relationship Id="rId11" Type="http://schemas.openxmlformats.org/officeDocument/2006/relationships/hyperlink" Target="https://pbs.twimg.com/profile_banners/250402748/1399126215" TargetMode="External" /><Relationship Id="rId12" Type="http://schemas.openxmlformats.org/officeDocument/2006/relationships/hyperlink" Target="https://pbs.twimg.com/profile_banners/190317730/1512997957" TargetMode="External" /><Relationship Id="rId13" Type="http://schemas.openxmlformats.org/officeDocument/2006/relationships/hyperlink" Target="https://pbs.twimg.com/profile_banners/2528031056/1502807911" TargetMode="External" /><Relationship Id="rId14" Type="http://schemas.openxmlformats.org/officeDocument/2006/relationships/hyperlink" Target="https://pbs.twimg.com/profile_banners/4578181777/1533734035" TargetMode="External" /><Relationship Id="rId15" Type="http://schemas.openxmlformats.org/officeDocument/2006/relationships/hyperlink" Target="https://pbs.twimg.com/profile_banners/74748331/1366229790" TargetMode="External" /><Relationship Id="rId16" Type="http://schemas.openxmlformats.org/officeDocument/2006/relationships/hyperlink" Target="https://pbs.twimg.com/profile_banners/809813725553315840/1481910951" TargetMode="External" /><Relationship Id="rId17" Type="http://schemas.openxmlformats.org/officeDocument/2006/relationships/hyperlink" Target="https://pbs.twimg.com/profile_banners/1875620732/1523473402"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9/bg.gif" TargetMode="External" /><Relationship Id="rId21" Type="http://schemas.openxmlformats.org/officeDocument/2006/relationships/hyperlink" Target="http://abs.twimg.com/images/themes/theme11/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6/bg.gif"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pbs.twimg.com/profile_images/791338075532226560/PHlQ-wsV_normal.jpg" TargetMode="External" /><Relationship Id="rId30" Type="http://schemas.openxmlformats.org/officeDocument/2006/relationships/hyperlink" Target="http://pbs.twimg.com/profile_images/601827966281064450/W4xi8-OA_normal.jpg" TargetMode="External" /><Relationship Id="rId31" Type="http://schemas.openxmlformats.org/officeDocument/2006/relationships/hyperlink" Target="http://pbs.twimg.com/profile_images/1135310081996853248/KQdWmUhw_normal.jpg" TargetMode="External" /><Relationship Id="rId32" Type="http://schemas.openxmlformats.org/officeDocument/2006/relationships/hyperlink" Target="http://pbs.twimg.com/profile_images/1084005579255885824/_3zdvtrY_normal.jpg" TargetMode="External" /><Relationship Id="rId33" Type="http://schemas.openxmlformats.org/officeDocument/2006/relationships/hyperlink" Target="http://pbs.twimg.com/profile_images/1099113499739906050/WZA3eEzT_normal.png" TargetMode="External" /><Relationship Id="rId34" Type="http://schemas.openxmlformats.org/officeDocument/2006/relationships/hyperlink" Target="http://pbs.twimg.com/profile_images/3468825082/5a44b1ecd503c80c98e7cc8eb01194d8_normal.jpeg" TargetMode="External" /><Relationship Id="rId35" Type="http://schemas.openxmlformats.org/officeDocument/2006/relationships/hyperlink" Target="http://pbs.twimg.com/profile_images/1141067122052927488/J75PGiBR_normal.png" TargetMode="External" /><Relationship Id="rId36" Type="http://schemas.openxmlformats.org/officeDocument/2006/relationships/hyperlink" Target="http://pbs.twimg.com/profile_images/824999843986886658/wFJBUD_s_normal.jpg" TargetMode="External" /><Relationship Id="rId37" Type="http://schemas.openxmlformats.org/officeDocument/2006/relationships/hyperlink" Target="http://pbs.twimg.com/profile_images/1072536160122081280/PoOYLtSO_normal.jpg" TargetMode="External" /><Relationship Id="rId38" Type="http://schemas.openxmlformats.org/officeDocument/2006/relationships/hyperlink" Target="http://pbs.twimg.com/profile_images/821809824774127617/03ZU7Vdo_normal.jpg" TargetMode="External" /><Relationship Id="rId39" Type="http://schemas.openxmlformats.org/officeDocument/2006/relationships/hyperlink" Target="http://pbs.twimg.com/profile_images/1134512620294139904/KYlINeT4_normal.jpg" TargetMode="External" /><Relationship Id="rId40" Type="http://schemas.openxmlformats.org/officeDocument/2006/relationships/hyperlink" Target="http://pbs.twimg.com/profile_images/987475022259347461/9gWjlonN_normal.jpg" TargetMode="External" /><Relationship Id="rId41" Type="http://schemas.openxmlformats.org/officeDocument/2006/relationships/hyperlink" Target="https://twitter.com/bigcakes" TargetMode="External" /><Relationship Id="rId42" Type="http://schemas.openxmlformats.org/officeDocument/2006/relationships/hyperlink" Target="https://twitter.com/kleinfelderhq" TargetMode="External" /><Relationship Id="rId43" Type="http://schemas.openxmlformats.org/officeDocument/2006/relationships/hyperlink" Target="https://twitter.com/chinweoriji" TargetMode="External" /><Relationship Id="rId44" Type="http://schemas.openxmlformats.org/officeDocument/2006/relationships/hyperlink" Target="https://twitter.com/blackwomenphds" TargetMode="External" /><Relationship Id="rId45" Type="http://schemas.openxmlformats.org/officeDocument/2006/relationships/hyperlink" Target="https://twitter.com/triciarodewald" TargetMode="External" /><Relationship Id="rId46" Type="http://schemas.openxmlformats.org/officeDocument/2006/relationships/hyperlink" Target="https://twitter.com/coyotegulch" TargetMode="External" /><Relationship Id="rId47" Type="http://schemas.openxmlformats.org/officeDocument/2006/relationships/hyperlink" Target="https://twitter.com/ngwatweets" TargetMode="External" /><Relationship Id="rId48" Type="http://schemas.openxmlformats.org/officeDocument/2006/relationships/hyperlink" Target="https://twitter.com/nasem_earth" TargetMode="External" /><Relationship Id="rId49" Type="http://schemas.openxmlformats.org/officeDocument/2006/relationships/hyperlink" Target="https://twitter.com/gw_ace_74" TargetMode="External" /><Relationship Id="rId50" Type="http://schemas.openxmlformats.org/officeDocument/2006/relationships/hyperlink" Target="https://twitter.com/battelle" TargetMode="External" /><Relationship Id="rId51" Type="http://schemas.openxmlformats.org/officeDocument/2006/relationships/hyperlink" Target="https://twitter.com/otterbeinpoint" TargetMode="External" /><Relationship Id="rId52" Type="http://schemas.openxmlformats.org/officeDocument/2006/relationships/hyperlink" Target="https://twitter.com/nssirrigation" TargetMode="External" /><Relationship Id="rId53" Type="http://schemas.openxmlformats.org/officeDocument/2006/relationships/comments" Target="../comments2.xml" /><Relationship Id="rId54" Type="http://schemas.openxmlformats.org/officeDocument/2006/relationships/vmlDrawing" Target="../drawings/vmlDrawing2.vml" /><Relationship Id="rId55" Type="http://schemas.openxmlformats.org/officeDocument/2006/relationships/table" Target="../tables/table2.xml" /><Relationship Id="rId56" Type="http://schemas.openxmlformats.org/officeDocument/2006/relationships/drawing" Target="../drawings/drawing1.xml" /><Relationship Id="rId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okt.to/i5f89V" TargetMode="External" /><Relationship Id="rId2" Type="http://schemas.openxmlformats.org/officeDocument/2006/relationships/hyperlink" Target="https://okt.to/o29Nye" TargetMode="External" /><Relationship Id="rId3" Type="http://schemas.openxmlformats.org/officeDocument/2006/relationships/hyperlink" Target="https://okt.to/KXkxlF" TargetMode="External" /><Relationship Id="rId4" Type="http://schemas.openxmlformats.org/officeDocument/2006/relationships/hyperlink" Target="https://lnkd.in/eqvsWrx" TargetMode="External" /><Relationship Id="rId5" Type="http://schemas.openxmlformats.org/officeDocument/2006/relationships/hyperlink" Target="https://www.instagram.com/p/BytPWqWAwkL/?igshid=o47ibnf80acj" TargetMode="External" /><Relationship Id="rId6" Type="http://schemas.openxmlformats.org/officeDocument/2006/relationships/hyperlink" Target="https://okt.to/i5f89V" TargetMode="External" /><Relationship Id="rId7" Type="http://schemas.openxmlformats.org/officeDocument/2006/relationships/hyperlink" Target="https://okt.to/KXkxlF" TargetMode="External" /><Relationship Id="rId8" Type="http://schemas.openxmlformats.org/officeDocument/2006/relationships/hyperlink" Target="https://okt.to/o29Nye" TargetMode="External" /><Relationship Id="rId9" Type="http://schemas.openxmlformats.org/officeDocument/2006/relationships/hyperlink" Target="https://www.instagram.com/p/BytPWqWAwkL/?igshid=o47ibnf80acj" TargetMode="External" /><Relationship Id="rId10" Type="http://schemas.openxmlformats.org/officeDocument/2006/relationships/hyperlink" Target="https://lnkd.in/eqvsWrx"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483</v>
      </c>
      <c r="BB2" s="13" t="s">
        <v>491</v>
      </c>
      <c r="BC2" s="13" t="s">
        <v>492</v>
      </c>
      <c r="BD2" s="67" t="s">
        <v>738</v>
      </c>
      <c r="BE2" s="67" t="s">
        <v>739</v>
      </c>
      <c r="BF2" s="67" t="s">
        <v>740</v>
      </c>
      <c r="BG2" s="67" t="s">
        <v>741</v>
      </c>
      <c r="BH2" s="67" t="s">
        <v>742</v>
      </c>
      <c r="BI2" s="67" t="s">
        <v>743</v>
      </c>
      <c r="BJ2" s="67" t="s">
        <v>744</v>
      </c>
      <c r="BK2" s="67" t="s">
        <v>745</v>
      </c>
      <c r="BL2" s="67" t="s">
        <v>746</v>
      </c>
    </row>
    <row r="3" spans="1:64" ht="15" customHeight="1">
      <c r="A3" s="84" t="s">
        <v>212</v>
      </c>
      <c r="B3" s="84" t="s">
        <v>212</v>
      </c>
      <c r="C3" s="53" t="s">
        <v>751</v>
      </c>
      <c r="D3" s="54">
        <v>3</v>
      </c>
      <c r="E3" s="65" t="s">
        <v>132</v>
      </c>
      <c r="F3" s="55">
        <v>32</v>
      </c>
      <c r="G3" s="53"/>
      <c r="H3" s="57"/>
      <c r="I3" s="56"/>
      <c r="J3" s="56"/>
      <c r="K3" s="36" t="s">
        <v>65</v>
      </c>
      <c r="L3" s="62">
        <v>3</v>
      </c>
      <c r="M3" s="62"/>
      <c r="N3" s="63"/>
      <c r="O3" s="85" t="s">
        <v>176</v>
      </c>
      <c r="P3" s="87">
        <v>43630.93540509259</v>
      </c>
      <c r="Q3" s="85" t="s">
        <v>225</v>
      </c>
      <c r="R3" s="89" t="s">
        <v>246</v>
      </c>
      <c r="S3" s="85" t="s">
        <v>251</v>
      </c>
      <c r="T3" s="85" t="s">
        <v>254</v>
      </c>
      <c r="U3" s="85"/>
      <c r="V3" s="89" t="s">
        <v>268</v>
      </c>
      <c r="W3" s="87">
        <v>43630.93540509259</v>
      </c>
      <c r="X3" s="89" t="s">
        <v>276</v>
      </c>
      <c r="Y3" s="85"/>
      <c r="Z3" s="85"/>
      <c r="AA3" s="91" t="s">
        <v>299</v>
      </c>
      <c r="AB3" s="85"/>
      <c r="AC3" s="85" t="b">
        <v>0</v>
      </c>
      <c r="AD3" s="85">
        <v>0</v>
      </c>
      <c r="AE3" s="91" t="s">
        <v>322</v>
      </c>
      <c r="AF3" s="85" t="b">
        <v>0</v>
      </c>
      <c r="AG3" s="85" t="s">
        <v>323</v>
      </c>
      <c r="AH3" s="85"/>
      <c r="AI3" s="91" t="s">
        <v>322</v>
      </c>
      <c r="AJ3" s="85" t="b">
        <v>0</v>
      </c>
      <c r="AK3" s="85">
        <v>0</v>
      </c>
      <c r="AL3" s="91" t="s">
        <v>322</v>
      </c>
      <c r="AM3" s="85" t="s">
        <v>324</v>
      </c>
      <c r="AN3" s="85" t="b">
        <v>0</v>
      </c>
      <c r="AO3" s="91" t="s">
        <v>299</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11</v>
      </c>
      <c r="BK3" s="52">
        <v>100</v>
      </c>
      <c r="BL3" s="51">
        <v>11</v>
      </c>
    </row>
    <row r="4" spans="1:64" ht="15" customHeight="1">
      <c r="A4" s="84" t="s">
        <v>213</v>
      </c>
      <c r="B4" s="84" t="s">
        <v>213</v>
      </c>
      <c r="C4" s="53" t="s">
        <v>751</v>
      </c>
      <c r="D4" s="54">
        <v>3</v>
      </c>
      <c r="E4" s="65" t="s">
        <v>132</v>
      </c>
      <c r="F4" s="55">
        <v>32</v>
      </c>
      <c r="G4" s="53"/>
      <c r="H4" s="57"/>
      <c r="I4" s="56"/>
      <c r="J4" s="56"/>
      <c r="K4" s="36" t="s">
        <v>65</v>
      </c>
      <c r="L4" s="83">
        <v>4</v>
      </c>
      <c r="M4" s="83"/>
      <c r="N4" s="63"/>
      <c r="O4" s="86" t="s">
        <v>176</v>
      </c>
      <c r="P4" s="88">
        <v>43633.71229166666</v>
      </c>
      <c r="Q4" s="86" t="s">
        <v>226</v>
      </c>
      <c r="R4" s="86"/>
      <c r="S4" s="86"/>
      <c r="T4" s="86" t="s">
        <v>255</v>
      </c>
      <c r="U4" s="90" t="s">
        <v>261</v>
      </c>
      <c r="V4" s="90" t="s">
        <v>261</v>
      </c>
      <c r="W4" s="88">
        <v>43633.71229166666</v>
      </c>
      <c r="X4" s="90" t="s">
        <v>277</v>
      </c>
      <c r="Y4" s="86"/>
      <c r="Z4" s="86"/>
      <c r="AA4" s="92" t="s">
        <v>300</v>
      </c>
      <c r="AB4" s="86"/>
      <c r="AC4" s="86" t="b">
        <v>0</v>
      </c>
      <c r="AD4" s="86">
        <v>5</v>
      </c>
      <c r="AE4" s="92" t="s">
        <v>322</v>
      </c>
      <c r="AF4" s="86" t="b">
        <v>0</v>
      </c>
      <c r="AG4" s="86" t="s">
        <v>323</v>
      </c>
      <c r="AH4" s="86"/>
      <c r="AI4" s="92" t="s">
        <v>322</v>
      </c>
      <c r="AJ4" s="86" t="b">
        <v>0</v>
      </c>
      <c r="AK4" s="86">
        <v>0</v>
      </c>
      <c r="AL4" s="92" t="s">
        <v>322</v>
      </c>
      <c r="AM4" s="86" t="s">
        <v>325</v>
      </c>
      <c r="AN4" s="86" t="b">
        <v>0</v>
      </c>
      <c r="AO4" s="92" t="s">
        <v>300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2.3255813953488373</v>
      </c>
      <c r="BF4" s="51">
        <v>0</v>
      </c>
      <c r="BG4" s="52">
        <v>0</v>
      </c>
      <c r="BH4" s="51">
        <v>0</v>
      </c>
      <c r="BI4" s="52">
        <v>0</v>
      </c>
      <c r="BJ4" s="51">
        <v>42</v>
      </c>
      <c r="BK4" s="52">
        <v>97.67441860465117</v>
      </c>
      <c r="BL4" s="51">
        <v>43</v>
      </c>
    </row>
    <row r="5" spans="1:64" ht="15">
      <c r="A5" s="84" t="s">
        <v>214</v>
      </c>
      <c r="B5" s="84" t="s">
        <v>214</v>
      </c>
      <c r="C5" s="53" t="s">
        <v>751</v>
      </c>
      <c r="D5" s="54">
        <v>3</v>
      </c>
      <c r="E5" s="65" t="s">
        <v>132</v>
      </c>
      <c r="F5" s="55">
        <v>32</v>
      </c>
      <c r="G5" s="53"/>
      <c r="H5" s="57"/>
      <c r="I5" s="56"/>
      <c r="J5" s="56"/>
      <c r="K5" s="36" t="s">
        <v>65</v>
      </c>
      <c r="L5" s="83">
        <v>5</v>
      </c>
      <c r="M5" s="83"/>
      <c r="N5" s="63"/>
      <c r="O5" s="86" t="s">
        <v>176</v>
      </c>
      <c r="P5" s="88">
        <v>43611.894895833335</v>
      </c>
      <c r="Q5" s="86" t="s">
        <v>227</v>
      </c>
      <c r="R5" s="86"/>
      <c r="S5" s="86"/>
      <c r="T5" s="86" t="s">
        <v>256</v>
      </c>
      <c r="U5" s="90" t="s">
        <v>262</v>
      </c>
      <c r="V5" s="90" t="s">
        <v>262</v>
      </c>
      <c r="W5" s="88">
        <v>43611.894895833335</v>
      </c>
      <c r="X5" s="90" t="s">
        <v>278</v>
      </c>
      <c r="Y5" s="86"/>
      <c r="Z5" s="86"/>
      <c r="AA5" s="92" t="s">
        <v>301</v>
      </c>
      <c r="AB5" s="86"/>
      <c r="AC5" s="86" t="b">
        <v>0</v>
      </c>
      <c r="AD5" s="86">
        <v>706</v>
      </c>
      <c r="AE5" s="92" t="s">
        <v>322</v>
      </c>
      <c r="AF5" s="86" t="b">
        <v>0</v>
      </c>
      <c r="AG5" s="86" t="s">
        <v>323</v>
      </c>
      <c r="AH5" s="86"/>
      <c r="AI5" s="92" t="s">
        <v>322</v>
      </c>
      <c r="AJ5" s="86" t="b">
        <v>0</v>
      </c>
      <c r="AK5" s="86">
        <v>61</v>
      </c>
      <c r="AL5" s="92" t="s">
        <v>322</v>
      </c>
      <c r="AM5" s="86" t="s">
        <v>326</v>
      </c>
      <c r="AN5" s="86" t="b">
        <v>0</v>
      </c>
      <c r="AO5" s="92" t="s">
        <v>301</v>
      </c>
      <c r="AP5" s="86" t="s">
        <v>332</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1</v>
      </c>
      <c r="BE5" s="52">
        <v>2.272727272727273</v>
      </c>
      <c r="BF5" s="51">
        <v>0</v>
      </c>
      <c r="BG5" s="52">
        <v>0</v>
      </c>
      <c r="BH5" s="51">
        <v>0</v>
      </c>
      <c r="BI5" s="52">
        <v>0</v>
      </c>
      <c r="BJ5" s="51">
        <v>43</v>
      </c>
      <c r="BK5" s="52">
        <v>97.72727272727273</v>
      </c>
      <c r="BL5" s="51">
        <v>44</v>
      </c>
    </row>
    <row r="6" spans="1:64" ht="15">
      <c r="A6" s="84" t="s">
        <v>215</v>
      </c>
      <c r="B6" s="84" t="s">
        <v>214</v>
      </c>
      <c r="C6" s="53" t="s">
        <v>751</v>
      </c>
      <c r="D6" s="54">
        <v>3</v>
      </c>
      <c r="E6" s="65" t="s">
        <v>132</v>
      </c>
      <c r="F6" s="55">
        <v>32</v>
      </c>
      <c r="G6" s="53"/>
      <c r="H6" s="57"/>
      <c r="I6" s="56"/>
      <c r="J6" s="56"/>
      <c r="K6" s="36" t="s">
        <v>65</v>
      </c>
      <c r="L6" s="83">
        <v>6</v>
      </c>
      <c r="M6" s="83"/>
      <c r="N6" s="63"/>
      <c r="O6" s="86" t="s">
        <v>224</v>
      </c>
      <c r="P6" s="88">
        <v>43634.34574074074</v>
      </c>
      <c r="Q6" s="86" t="s">
        <v>228</v>
      </c>
      <c r="R6" s="86"/>
      <c r="S6" s="86"/>
      <c r="T6" s="86"/>
      <c r="U6" s="86"/>
      <c r="V6" s="90" t="s">
        <v>269</v>
      </c>
      <c r="W6" s="88">
        <v>43634.34574074074</v>
      </c>
      <c r="X6" s="90" t="s">
        <v>279</v>
      </c>
      <c r="Y6" s="86"/>
      <c r="Z6" s="86"/>
      <c r="AA6" s="92" t="s">
        <v>302</v>
      </c>
      <c r="AB6" s="86"/>
      <c r="AC6" s="86" t="b">
        <v>0</v>
      </c>
      <c r="AD6" s="86">
        <v>0</v>
      </c>
      <c r="AE6" s="92" t="s">
        <v>322</v>
      </c>
      <c r="AF6" s="86" t="b">
        <v>0</v>
      </c>
      <c r="AG6" s="86" t="s">
        <v>323</v>
      </c>
      <c r="AH6" s="86"/>
      <c r="AI6" s="92" t="s">
        <v>322</v>
      </c>
      <c r="AJ6" s="86" t="b">
        <v>0</v>
      </c>
      <c r="AK6" s="86">
        <v>61</v>
      </c>
      <c r="AL6" s="92" t="s">
        <v>301</v>
      </c>
      <c r="AM6" s="86" t="s">
        <v>326</v>
      </c>
      <c r="AN6" s="86" t="b">
        <v>0</v>
      </c>
      <c r="AO6" s="92" t="s">
        <v>301</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1</v>
      </c>
      <c r="BE6" s="52">
        <v>4.166666666666667</v>
      </c>
      <c r="BF6" s="51">
        <v>0</v>
      </c>
      <c r="BG6" s="52">
        <v>0</v>
      </c>
      <c r="BH6" s="51">
        <v>0</v>
      </c>
      <c r="BI6" s="52">
        <v>0</v>
      </c>
      <c r="BJ6" s="51">
        <v>23</v>
      </c>
      <c r="BK6" s="52">
        <v>95.83333333333333</v>
      </c>
      <c r="BL6" s="51">
        <v>24</v>
      </c>
    </row>
    <row r="7" spans="1:64" ht="15">
      <c r="A7" s="84" t="s">
        <v>216</v>
      </c>
      <c r="B7" s="84" t="s">
        <v>216</v>
      </c>
      <c r="C7" s="53" t="s">
        <v>751</v>
      </c>
      <c r="D7" s="54">
        <v>3</v>
      </c>
      <c r="E7" s="65" t="s">
        <v>132</v>
      </c>
      <c r="F7" s="55">
        <v>32</v>
      </c>
      <c r="G7" s="53"/>
      <c r="H7" s="57"/>
      <c r="I7" s="56"/>
      <c r="J7" s="56"/>
      <c r="K7" s="36" t="s">
        <v>65</v>
      </c>
      <c r="L7" s="83">
        <v>7</v>
      </c>
      <c r="M7" s="83"/>
      <c r="N7" s="63"/>
      <c r="O7" s="86" t="s">
        <v>176</v>
      </c>
      <c r="P7" s="88">
        <v>43635.03302083333</v>
      </c>
      <c r="Q7" s="86" t="s">
        <v>229</v>
      </c>
      <c r="R7" s="90" t="s">
        <v>247</v>
      </c>
      <c r="S7" s="86" t="s">
        <v>252</v>
      </c>
      <c r="T7" s="86" t="s">
        <v>257</v>
      </c>
      <c r="U7" s="86"/>
      <c r="V7" s="90" t="s">
        <v>270</v>
      </c>
      <c r="W7" s="88">
        <v>43635.03302083333</v>
      </c>
      <c r="X7" s="90" t="s">
        <v>280</v>
      </c>
      <c r="Y7" s="86"/>
      <c r="Z7" s="86"/>
      <c r="AA7" s="92" t="s">
        <v>303</v>
      </c>
      <c r="AB7" s="86"/>
      <c r="AC7" s="86" t="b">
        <v>0</v>
      </c>
      <c r="AD7" s="86">
        <v>0</v>
      </c>
      <c r="AE7" s="92" t="s">
        <v>322</v>
      </c>
      <c r="AF7" s="86" t="b">
        <v>0</v>
      </c>
      <c r="AG7" s="86" t="s">
        <v>323</v>
      </c>
      <c r="AH7" s="86"/>
      <c r="AI7" s="92" t="s">
        <v>322</v>
      </c>
      <c r="AJ7" s="86" t="b">
        <v>0</v>
      </c>
      <c r="AK7" s="86">
        <v>0</v>
      </c>
      <c r="AL7" s="92" t="s">
        <v>322</v>
      </c>
      <c r="AM7" s="86" t="s">
        <v>327</v>
      </c>
      <c r="AN7" s="86" t="b">
        <v>0</v>
      </c>
      <c r="AO7" s="92" t="s">
        <v>303</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15</v>
      </c>
      <c r="BK7" s="52">
        <v>100</v>
      </c>
      <c r="BL7" s="51">
        <v>15</v>
      </c>
    </row>
    <row r="8" spans="1:64" ht="15">
      <c r="A8" s="84" t="s">
        <v>217</v>
      </c>
      <c r="B8" s="84" t="s">
        <v>221</v>
      </c>
      <c r="C8" s="53" t="s">
        <v>751</v>
      </c>
      <c r="D8" s="54">
        <v>3</v>
      </c>
      <c r="E8" s="65" t="s">
        <v>132</v>
      </c>
      <c r="F8" s="55">
        <v>32</v>
      </c>
      <c r="G8" s="53"/>
      <c r="H8" s="57"/>
      <c r="I8" s="56"/>
      <c r="J8" s="56"/>
      <c r="K8" s="36" t="s">
        <v>65</v>
      </c>
      <c r="L8" s="83">
        <v>8</v>
      </c>
      <c r="M8" s="83"/>
      <c r="N8" s="63"/>
      <c r="O8" s="86" t="s">
        <v>224</v>
      </c>
      <c r="P8" s="88">
        <v>43635.544965277775</v>
      </c>
      <c r="Q8" s="86" t="s">
        <v>230</v>
      </c>
      <c r="R8" s="86"/>
      <c r="S8" s="86"/>
      <c r="T8" s="86"/>
      <c r="U8" s="86"/>
      <c r="V8" s="90" t="s">
        <v>271</v>
      </c>
      <c r="W8" s="88">
        <v>43635.544965277775</v>
      </c>
      <c r="X8" s="90" t="s">
        <v>281</v>
      </c>
      <c r="Y8" s="86"/>
      <c r="Z8" s="86"/>
      <c r="AA8" s="92" t="s">
        <v>304</v>
      </c>
      <c r="AB8" s="86"/>
      <c r="AC8" s="86" t="b">
        <v>0</v>
      </c>
      <c r="AD8" s="86">
        <v>0</v>
      </c>
      <c r="AE8" s="92" t="s">
        <v>322</v>
      </c>
      <c r="AF8" s="86" t="b">
        <v>0</v>
      </c>
      <c r="AG8" s="86" t="s">
        <v>323</v>
      </c>
      <c r="AH8" s="86"/>
      <c r="AI8" s="92" t="s">
        <v>322</v>
      </c>
      <c r="AJ8" s="86" t="b">
        <v>0</v>
      </c>
      <c r="AK8" s="86">
        <v>2</v>
      </c>
      <c r="AL8" s="92" t="s">
        <v>314</v>
      </c>
      <c r="AM8" s="86" t="s">
        <v>328</v>
      </c>
      <c r="AN8" s="86" t="b">
        <v>0</v>
      </c>
      <c r="AO8" s="92" t="s">
        <v>314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19</v>
      </c>
      <c r="BK8" s="52">
        <v>100</v>
      </c>
      <c r="BL8" s="51">
        <v>19</v>
      </c>
    </row>
    <row r="9" spans="1:64" ht="15">
      <c r="A9" s="84" t="s">
        <v>218</v>
      </c>
      <c r="B9" s="84" t="s">
        <v>221</v>
      </c>
      <c r="C9" s="53" t="s">
        <v>751</v>
      </c>
      <c r="D9" s="54">
        <v>3</v>
      </c>
      <c r="E9" s="65" t="s">
        <v>132</v>
      </c>
      <c r="F9" s="55">
        <v>32</v>
      </c>
      <c r="G9" s="53"/>
      <c r="H9" s="57"/>
      <c r="I9" s="56"/>
      <c r="J9" s="56"/>
      <c r="K9" s="36" t="s">
        <v>65</v>
      </c>
      <c r="L9" s="83">
        <v>9</v>
      </c>
      <c r="M9" s="83"/>
      <c r="N9" s="63"/>
      <c r="O9" s="86" t="s">
        <v>224</v>
      </c>
      <c r="P9" s="88">
        <v>43635.74054398148</v>
      </c>
      <c r="Q9" s="86" t="s">
        <v>231</v>
      </c>
      <c r="R9" s="86"/>
      <c r="S9" s="86"/>
      <c r="T9" s="86" t="s">
        <v>258</v>
      </c>
      <c r="U9" s="86"/>
      <c r="V9" s="90" t="s">
        <v>272</v>
      </c>
      <c r="W9" s="88">
        <v>43635.74054398148</v>
      </c>
      <c r="X9" s="90" t="s">
        <v>282</v>
      </c>
      <c r="Y9" s="86"/>
      <c r="Z9" s="86"/>
      <c r="AA9" s="92" t="s">
        <v>305</v>
      </c>
      <c r="AB9" s="86"/>
      <c r="AC9" s="86" t="b">
        <v>0</v>
      </c>
      <c r="AD9" s="86">
        <v>0</v>
      </c>
      <c r="AE9" s="92" t="s">
        <v>322</v>
      </c>
      <c r="AF9" s="86" t="b">
        <v>0</v>
      </c>
      <c r="AG9" s="86" t="s">
        <v>323</v>
      </c>
      <c r="AH9" s="86"/>
      <c r="AI9" s="92" t="s">
        <v>322</v>
      </c>
      <c r="AJ9" s="86" t="b">
        <v>0</v>
      </c>
      <c r="AK9" s="86">
        <v>2</v>
      </c>
      <c r="AL9" s="92" t="s">
        <v>315</v>
      </c>
      <c r="AM9" s="86" t="s">
        <v>325</v>
      </c>
      <c r="AN9" s="86" t="b">
        <v>0</v>
      </c>
      <c r="AO9" s="92" t="s">
        <v>315</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20</v>
      </c>
      <c r="BK9" s="52">
        <v>100</v>
      </c>
      <c r="BL9" s="51">
        <v>20</v>
      </c>
    </row>
    <row r="10" spans="1:64" ht="30">
      <c r="A10" s="84" t="s">
        <v>219</v>
      </c>
      <c r="B10" s="84" t="s">
        <v>221</v>
      </c>
      <c r="C10" s="53" t="s">
        <v>752</v>
      </c>
      <c r="D10" s="54">
        <v>3</v>
      </c>
      <c r="E10" s="65" t="s">
        <v>136</v>
      </c>
      <c r="F10" s="55">
        <v>25.5</v>
      </c>
      <c r="G10" s="53"/>
      <c r="H10" s="57"/>
      <c r="I10" s="56"/>
      <c r="J10" s="56"/>
      <c r="K10" s="36" t="s">
        <v>65</v>
      </c>
      <c r="L10" s="83">
        <v>10</v>
      </c>
      <c r="M10" s="83"/>
      <c r="N10" s="63"/>
      <c r="O10" s="86" t="s">
        <v>224</v>
      </c>
      <c r="P10" s="88">
        <v>43635.55480324074</v>
      </c>
      <c r="Q10" s="86" t="s">
        <v>230</v>
      </c>
      <c r="R10" s="86"/>
      <c r="S10" s="86"/>
      <c r="T10" s="86"/>
      <c r="U10" s="86"/>
      <c r="V10" s="90" t="s">
        <v>273</v>
      </c>
      <c r="W10" s="88">
        <v>43635.55480324074</v>
      </c>
      <c r="X10" s="90" t="s">
        <v>283</v>
      </c>
      <c r="Y10" s="86"/>
      <c r="Z10" s="86"/>
      <c r="AA10" s="92" t="s">
        <v>306</v>
      </c>
      <c r="AB10" s="86"/>
      <c r="AC10" s="86" t="b">
        <v>0</v>
      </c>
      <c r="AD10" s="86">
        <v>0</v>
      </c>
      <c r="AE10" s="92" t="s">
        <v>322</v>
      </c>
      <c r="AF10" s="86" t="b">
        <v>0</v>
      </c>
      <c r="AG10" s="86" t="s">
        <v>323</v>
      </c>
      <c r="AH10" s="86"/>
      <c r="AI10" s="92" t="s">
        <v>322</v>
      </c>
      <c r="AJ10" s="86" t="b">
        <v>0</v>
      </c>
      <c r="AK10" s="86">
        <v>2</v>
      </c>
      <c r="AL10" s="92" t="s">
        <v>314</v>
      </c>
      <c r="AM10" s="86" t="s">
        <v>328</v>
      </c>
      <c r="AN10" s="86" t="b">
        <v>0</v>
      </c>
      <c r="AO10" s="92" t="s">
        <v>314</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19</v>
      </c>
      <c r="BK10" s="52">
        <v>100</v>
      </c>
      <c r="BL10" s="51">
        <v>19</v>
      </c>
    </row>
    <row r="11" spans="1:64" ht="30">
      <c r="A11" s="84" t="s">
        <v>219</v>
      </c>
      <c r="B11" s="84" t="s">
        <v>221</v>
      </c>
      <c r="C11" s="53" t="s">
        <v>752</v>
      </c>
      <c r="D11" s="54">
        <v>3</v>
      </c>
      <c r="E11" s="65" t="s">
        <v>136</v>
      </c>
      <c r="F11" s="55">
        <v>25.5</v>
      </c>
      <c r="G11" s="53"/>
      <c r="H11" s="57"/>
      <c r="I11" s="56"/>
      <c r="J11" s="56"/>
      <c r="K11" s="36" t="s">
        <v>65</v>
      </c>
      <c r="L11" s="83">
        <v>11</v>
      </c>
      <c r="M11" s="83"/>
      <c r="N11" s="63"/>
      <c r="O11" s="86" t="s">
        <v>224</v>
      </c>
      <c r="P11" s="88">
        <v>43635.754375</v>
      </c>
      <c r="Q11" s="86" t="s">
        <v>231</v>
      </c>
      <c r="R11" s="86"/>
      <c r="S11" s="86"/>
      <c r="T11" s="86" t="s">
        <v>258</v>
      </c>
      <c r="U11" s="86"/>
      <c r="V11" s="90" t="s">
        <v>273</v>
      </c>
      <c r="W11" s="88">
        <v>43635.754375</v>
      </c>
      <c r="X11" s="90" t="s">
        <v>284</v>
      </c>
      <c r="Y11" s="86"/>
      <c r="Z11" s="86"/>
      <c r="AA11" s="92" t="s">
        <v>307</v>
      </c>
      <c r="AB11" s="86"/>
      <c r="AC11" s="86" t="b">
        <v>0</v>
      </c>
      <c r="AD11" s="86">
        <v>0</v>
      </c>
      <c r="AE11" s="92" t="s">
        <v>322</v>
      </c>
      <c r="AF11" s="86" t="b">
        <v>0</v>
      </c>
      <c r="AG11" s="86" t="s">
        <v>323</v>
      </c>
      <c r="AH11" s="86"/>
      <c r="AI11" s="92" t="s">
        <v>322</v>
      </c>
      <c r="AJ11" s="86" t="b">
        <v>0</v>
      </c>
      <c r="AK11" s="86">
        <v>2</v>
      </c>
      <c r="AL11" s="92" t="s">
        <v>315</v>
      </c>
      <c r="AM11" s="86" t="s">
        <v>328</v>
      </c>
      <c r="AN11" s="86" t="b">
        <v>0</v>
      </c>
      <c r="AO11" s="92" t="s">
        <v>315</v>
      </c>
      <c r="AP11" s="86" t="s">
        <v>176</v>
      </c>
      <c r="AQ11" s="86">
        <v>0</v>
      </c>
      <c r="AR11" s="86">
        <v>0</v>
      </c>
      <c r="AS11" s="86"/>
      <c r="AT11" s="86"/>
      <c r="AU11" s="86"/>
      <c r="AV11" s="86"/>
      <c r="AW11" s="86"/>
      <c r="AX11" s="86"/>
      <c r="AY11" s="86"/>
      <c r="AZ11" s="86"/>
      <c r="BA11">
        <v>2</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20</v>
      </c>
      <c r="BK11" s="52">
        <v>100</v>
      </c>
      <c r="BL11" s="51">
        <v>20</v>
      </c>
    </row>
    <row r="12" spans="1:64" ht="30">
      <c r="A12" s="84" t="s">
        <v>220</v>
      </c>
      <c r="B12" s="84" t="s">
        <v>221</v>
      </c>
      <c r="C12" s="53" t="s">
        <v>753</v>
      </c>
      <c r="D12" s="54">
        <v>10</v>
      </c>
      <c r="E12" s="65" t="s">
        <v>136</v>
      </c>
      <c r="F12" s="55">
        <v>19</v>
      </c>
      <c r="G12" s="53"/>
      <c r="H12" s="57"/>
      <c r="I12" s="56"/>
      <c r="J12" s="56"/>
      <c r="K12" s="36" t="s">
        <v>66</v>
      </c>
      <c r="L12" s="83">
        <v>12</v>
      </c>
      <c r="M12" s="83"/>
      <c r="N12" s="63"/>
      <c r="O12" s="86" t="s">
        <v>224</v>
      </c>
      <c r="P12" s="88">
        <v>43635.77715277778</v>
      </c>
      <c r="Q12" s="86" t="s">
        <v>232</v>
      </c>
      <c r="R12" s="90" t="s">
        <v>248</v>
      </c>
      <c r="S12" s="86" t="s">
        <v>253</v>
      </c>
      <c r="T12" s="86" t="s">
        <v>257</v>
      </c>
      <c r="U12" s="90" t="s">
        <v>263</v>
      </c>
      <c r="V12" s="90" t="s">
        <v>263</v>
      </c>
      <c r="W12" s="88">
        <v>43635.77715277778</v>
      </c>
      <c r="X12" s="90" t="s">
        <v>285</v>
      </c>
      <c r="Y12" s="86"/>
      <c r="Z12" s="86"/>
      <c r="AA12" s="92" t="s">
        <v>308</v>
      </c>
      <c r="AB12" s="86"/>
      <c r="AC12" s="86" t="b">
        <v>0</v>
      </c>
      <c r="AD12" s="86">
        <v>2</v>
      </c>
      <c r="AE12" s="92" t="s">
        <v>322</v>
      </c>
      <c r="AF12" s="86" t="b">
        <v>0</v>
      </c>
      <c r="AG12" s="86" t="s">
        <v>323</v>
      </c>
      <c r="AH12" s="86"/>
      <c r="AI12" s="92" t="s">
        <v>322</v>
      </c>
      <c r="AJ12" s="86" t="b">
        <v>0</v>
      </c>
      <c r="AK12" s="86">
        <v>1</v>
      </c>
      <c r="AL12" s="92" t="s">
        <v>322</v>
      </c>
      <c r="AM12" s="86" t="s">
        <v>329</v>
      </c>
      <c r="AN12" s="86" t="b">
        <v>0</v>
      </c>
      <c r="AO12" s="92" t="s">
        <v>308</v>
      </c>
      <c r="AP12" s="86" t="s">
        <v>176</v>
      </c>
      <c r="AQ12" s="86">
        <v>0</v>
      </c>
      <c r="AR12" s="86">
        <v>0</v>
      </c>
      <c r="AS12" s="86"/>
      <c r="AT12" s="86"/>
      <c r="AU12" s="86"/>
      <c r="AV12" s="86"/>
      <c r="AW12" s="86"/>
      <c r="AX12" s="86"/>
      <c r="AY12" s="86"/>
      <c r="AZ12" s="86"/>
      <c r="BA12">
        <v>3</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31</v>
      </c>
      <c r="BK12" s="52">
        <v>100</v>
      </c>
      <c r="BL12" s="51">
        <v>31</v>
      </c>
    </row>
    <row r="13" spans="1:64" ht="30">
      <c r="A13" s="84" t="s">
        <v>220</v>
      </c>
      <c r="B13" s="84" t="s">
        <v>221</v>
      </c>
      <c r="C13" s="53" t="s">
        <v>753</v>
      </c>
      <c r="D13" s="54">
        <v>10</v>
      </c>
      <c r="E13" s="65" t="s">
        <v>136</v>
      </c>
      <c r="F13" s="55">
        <v>19</v>
      </c>
      <c r="G13" s="53"/>
      <c r="H13" s="57"/>
      <c r="I13" s="56"/>
      <c r="J13" s="56"/>
      <c r="K13" s="36" t="s">
        <v>66</v>
      </c>
      <c r="L13" s="83">
        <v>13</v>
      </c>
      <c r="M13" s="83"/>
      <c r="N13" s="63"/>
      <c r="O13" s="86" t="s">
        <v>224</v>
      </c>
      <c r="P13" s="88">
        <v>43635.78135416667</v>
      </c>
      <c r="Q13" s="86" t="s">
        <v>233</v>
      </c>
      <c r="R13" s="90" t="s">
        <v>249</v>
      </c>
      <c r="S13" s="86" t="s">
        <v>253</v>
      </c>
      <c r="T13" s="86" t="s">
        <v>257</v>
      </c>
      <c r="U13" s="90" t="s">
        <v>264</v>
      </c>
      <c r="V13" s="90" t="s">
        <v>264</v>
      </c>
      <c r="W13" s="88">
        <v>43635.78135416667</v>
      </c>
      <c r="X13" s="90" t="s">
        <v>286</v>
      </c>
      <c r="Y13" s="86"/>
      <c r="Z13" s="86"/>
      <c r="AA13" s="92" t="s">
        <v>309</v>
      </c>
      <c r="AB13" s="86"/>
      <c r="AC13" s="86" t="b">
        <v>0</v>
      </c>
      <c r="AD13" s="86">
        <v>1</v>
      </c>
      <c r="AE13" s="92" t="s">
        <v>322</v>
      </c>
      <c r="AF13" s="86" t="b">
        <v>0</v>
      </c>
      <c r="AG13" s="86" t="s">
        <v>323</v>
      </c>
      <c r="AH13" s="86"/>
      <c r="AI13" s="92" t="s">
        <v>322</v>
      </c>
      <c r="AJ13" s="86" t="b">
        <v>0</v>
      </c>
      <c r="AK13" s="86">
        <v>1</v>
      </c>
      <c r="AL13" s="92" t="s">
        <v>322</v>
      </c>
      <c r="AM13" s="86" t="s">
        <v>329</v>
      </c>
      <c r="AN13" s="86" t="b">
        <v>0</v>
      </c>
      <c r="AO13" s="92" t="s">
        <v>309</v>
      </c>
      <c r="AP13" s="86" t="s">
        <v>176</v>
      </c>
      <c r="AQ13" s="86">
        <v>0</v>
      </c>
      <c r="AR13" s="86">
        <v>0</v>
      </c>
      <c r="AS13" s="86"/>
      <c r="AT13" s="86"/>
      <c r="AU13" s="86"/>
      <c r="AV13" s="86"/>
      <c r="AW13" s="86"/>
      <c r="AX13" s="86"/>
      <c r="AY13" s="86"/>
      <c r="AZ13" s="86"/>
      <c r="BA13">
        <v>3</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40</v>
      </c>
      <c r="BK13" s="52">
        <v>100</v>
      </c>
      <c r="BL13" s="51">
        <v>40</v>
      </c>
    </row>
    <row r="14" spans="1:64" ht="30">
      <c r="A14" s="84" t="s">
        <v>220</v>
      </c>
      <c r="B14" s="84" t="s">
        <v>221</v>
      </c>
      <c r="C14" s="53" t="s">
        <v>753</v>
      </c>
      <c r="D14" s="54">
        <v>10</v>
      </c>
      <c r="E14" s="65" t="s">
        <v>136</v>
      </c>
      <c r="F14" s="55">
        <v>19</v>
      </c>
      <c r="G14" s="53"/>
      <c r="H14" s="57"/>
      <c r="I14" s="56"/>
      <c r="J14" s="56"/>
      <c r="K14" s="36" t="s">
        <v>66</v>
      </c>
      <c r="L14" s="83">
        <v>14</v>
      </c>
      <c r="M14" s="83"/>
      <c r="N14" s="63"/>
      <c r="O14" s="86" t="s">
        <v>224</v>
      </c>
      <c r="P14" s="88">
        <v>43636.5340625</v>
      </c>
      <c r="Q14" s="86" t="s">
        <v>234</v>
      </c>
      <c r="R14" s="90" t="s">
        <v>250</v>
      </c>
      <c r="S14" s="86" t="s">
        <v>253</v>
      </c>
      <c r="T14" s="86" t="s">
        <v>255</v>
      </c>
      <c r="U14" s="90" t="s">
        <v>265</v>
      </c>
      <c r="V14" s="90" t="s">
        <v>265</v>
      </c>
      <c r="W14" s="88">
        <v>43636.5340625</v>
      </c>
      <c r="X14" s="90" t="s">
        <v>287</v>
      </c>
      <c r="Y14" s="86"/>
      <c r="Z14" s="86"/>
      <c r="AA14" s="92" t="s">
        <v>310</v>
      </c>
      <c r="AB14" s="86"/>
      <c r="AC14" s="86" t="b">
        <v>0</v>
      </c>
      <c r="AD14" s="86">
        <v>2</v>
      </c>
      <c r="AE14" s="92" t="s">
        <v>322</v>
      </c>
      <c r="AF14" s="86" t="b">
        <v>0</v>
      </c>
      <c r="AG14" s="86" t="s">
        <v>323</v>
      </c>
      <c r="AH14" s="86"/>
      <c r="AI14" s="92" t="s">
        <v>322</v>
      </c>
      <c r="AJ14" s="86" t="b">
        <v>0</v>
      </c>
      <c r="AK14" s="86">
        <v>0</v>
      </c>
      <c r="AL14" s="92" t="s">
        <v>322</v>
      </c>
      <c r="AM14" s="86" t="s">
        <v>329</v>
      </c>
      <c r="AN14" s="86" t="b">
        <v>0</v>
      </c>
      <c r="AO14" s="92" t="s">
        <v>310</v>
      </c>
      <c r="AP14" s="86" t="s">
        <v>176</v>
      </c>
      <c r="AQ14" s="86">
        <v>0</v>
      </c>
      <c r="AR14" s="86">
        <v>0</v>
      </c>
      <c r="AS14" s="86"/>
      <c r="AT14" s="86"/>
      <c r="AU14" s="86"/>
      <c r="AV14" s="86"/>
      <c r="AW14" s="86"/>
      <c r="AX14" s="86"/>
      <c r="AY14" s="86"/>
      <c r="AZ14" s="86"/>
      <c r="BA14">
        <v>3</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31</v>
      </c>
      <c r="BK14" s="52">
        <v>100</v>
      </c>
      <c r="BL14" s="51">
        <v>31</v>
      </c>
    </row>
    <row r="15" spans="1:64" ht="30">
      <c r="A15" s="84" t="s">
        <v>221</v>
      </c>
      <c r="B15" s="84" t="s">
        <v>220</v>
      </c>
      <c r="C15" s="53" t="s">
        <v>752</v>
      </c>
      <c r="D15" s="54">
        <v>3</v>
      </c>
      <c r="E15" s="65" t="s">
        <v>136</v>
      </c>
      <c r="F15" s="55">
        <v>25.5</v>
      </c>
      <c r="G15" s="53"/>
      <c r="H15" s="57"/>
      <c r="I15" s="56"/>
      <c r="J15" s="56"/>
      <c r="K15" s="36" t="s">
        <v>66</v>
      </c>
      <c r="L15" s="83">
        <v>15</v>
      </c>
      <c r="M15" s="83"/>
      <c r="N15" s="63"/>
      <c r="O15" s="86" t="s">
        <v>224</v>
      </c>
      <c r="P15" s="88">
        <v>43635.77804398148</v>
      </c>
      <c r="Q15" s="86" t="s">
        <v>235</v>
      </c>
      <c r="R15" s="86"/>
      <c r="S15" s="86"/>
      <c r="T15" s="86" t="s">
        <v>259</v>
      </c>
      <c r="U15" s="86"/>
      <c r="V15" s="90" t="s">
        <v>274</v>
      </c>
      <c r="W15" s="88">
        <v>43635.77804398148</v>
      </c>
      <c r="X15" s="90" t="s">
        <v>288</v>
      </c>
      <c r="Y15" s="86"/>
      <c r="Z15" s="86"/>
      <c r="AA15" s="92" t="s">
        <v>311</v>
      </c>
      <c r="AB15" s="86"/>
      <c r="AC15" s="86" t="b">
        <v>0</v>
      </c>
      <c r="AD15" s="86">
        <v>0</v>
      </c>
      <c r="AE15" s="92" t="s">
        <v>322</v>
      </c>
      <c r="AF15" s="86" t="b">
        <v>0</v>
      </c>
      <c r="AG15" s="86" t="s">
        <v>323</v>
      </c>
      <c r="AH15" s="86"/>
      <c r="AI15" s="92" t="s">
        <v>322</v>
      </c>
      <c r="AJ15" s="86" t="b">
        <v>0</v>
      </c>
      <c r="AK15" s="86">
        <v>1</v>
      </c>
      <c r="AL15" s="92" t="s">
        <v>308</v>
      </c>
      <c r="AM15" s="86" t="s">
        <v>325</v>
      </c>
      <c r="AN15" s="86" t="b">
        <v>0</v>
      </c>
      <c r="AO15" s="92" t="s">
        <v>308</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21</v>
      </c>
      <c r="BK15" s="52">
        <v>100</v>
      </c>
      <c r="BL15" s="51">
        <v>21</v>
      </c>
    </row>
    <row r="16" spans="1:64" ht="30">
      <c r="A16" s="84" t="s">
        <v>221</v>
      </c>
      <c r="B16" s="84" t="s">
        <v>220</v>
      </c>
      <c r="C16" s="53" t="s">
        <v>752</v>
      </c>
      <c r="D16" s="54">
        <v>3</v>
      </c>
      <c r="E16" s="65" t="s">
        <v>136</v>
      </c>
      <c r="F16" s="55">
        <v>25.5</v>
      </c>
      <c r="G16" s="53"/>
      <c r="H16" s="57"/>
      <c r="I16" s="56"/>
      <c r="J16" s="56"/>
      <c r="K16" s="36" t="s">
        <v>66</v>
      </c>
      <c r="L16" s="83">
        <v>16</v>
      </c>
      <c r="M16" s="83"/>
      <c r="N16" s="63"/>
      <c r="O16" s="86" t="s">
        <v>224</v>
      </c>
      <c r="P16" s="88">
        <v>43635.78769675926</v>
      </c>
      <c r="Q16" s="86" t="s">
        <v>236</v>
      </c>
      <c r="R16" s="86"/>
      <c r="S16" s="86"/>
      <c r="T16" s="86" t="s">
        <v>259</v>
      </c>
      <c r="U16" s="86"/>
      <c r="V16" s="90" t="s">
        <v>274</v>
      </c>
      <c r="W16" s="88">
        <v>43635.78769675926</v>
      </c>
      <c r="X16" s="90" t="s">
        <v>289</v>
      </c>
      <c r="Y16" s="86"/>
      <c r="Z16" s="86"/>
      <c r="AA16" s="92" t="s">
        <v>312</v>
      </c>
      <c r="AB16" s="86"/>
      <c r="AC16" s="86" t="b">
        <v>0</v>
      </c>
      <c r="AD16" s="86">
        <v>0</v>
      </c>
      <c r="AE16" s="92" t="s">
        <v>322</v>
      </c>
      <c r="AF16" s="86" t="b">
        <v>0</v>
      </c>
      <c r="AG16" s="86" t="s">
        <v>323</v>
      </c>
      <c r="AH16" s="86"/>
      <c r="AI16" s="92" t="s">
        <v>322</v>
      </c>
      <c r="AJ16" s="86" t="b">
        <v>0</v>
      </c>
      <c r="AK16" s="86">
        <v>1</v>
      </c>
      <c r="AL16" s="92" t="s">
        <v>309</v>
      </c>
      <c r="AM16" s="86" t="s">
        <v>325</v>
      </c>
      <c r="AN16" s="86" t="b">
        <v>0</v>
      </c>
      <c r="AO16" s="92" t="s">
        <v>309</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21</v>
      </c>
      <c r="BK16" s="52">
        <v>100</v>
      </c>
      <c r="BL16" s="51">
        <v>21</v>
      </c>
    </row>
    <row r="17" spans="1:64" ht="15">
      <c r="A17" s="84" t="s">
        <v>221</v>
      </c>
      <c r="B17" s="84" t="s">
        <v>223</v>
      </c>
      <c r="C17" s="53" t="s">
        <v>751</v>
      </c>
      <c r="D17" s="54">
        <v>3</v>
      </c>
      <c r="E17" s="65" t="s">
        <v>132</v>
      </c>
      <c r="F17" s="55">
        <v>32</v>
      </c>
      <c r="G17" s="53"/>
      <c r="H17" s="57"/>
      <c r="I17" s="56"/>
      <c r="J17" s="56"/>
      <c r="K17" s="36" t="s">
        <v>65</v>
      </c>
      <c r="L17" s="83">
        <v>17</v>
      </c>
      <c r="M17" s="83"/>
      <c r="N17" s="63"/>
      <c r="O17" s="86" t="s">
        <v>224</v>
      </c>
      <c r="P17" s="88">
        <v>43635.84725694444</v>
      </c>
      <c r="Q17" s="86" t="s">
        <v>237</v>
      </c>
      <c r="R17" s="86"/>
      <c r="S17" s="86"/>
      <c r="T17" s="86" t="s">
        <v>255</v>
      </c>
      <c r="U17" s="86"/>
      <c r="V17" s="90" t="s">
        <v>274</v>
      </c>
      <c r="W17" s="88">
        <v>43635.84725694444</v>
      </c>
      <c r="X17" s="90" t="s">
        <v>290</v>
      </c>
      <c r="Y17" s="86">
        <v>40.1228552</v>
      </c>
      <c r="Z17" s="86">
        <v>-82.9433062</v>
      </c>
      <c r="AA17" s="92" t="s">
        <v>313</v>
      </c>
      <c r="AB17" s="86"/>
      <c r="AC17" s="86" t="b">
        <v>0</v>
      </c>
      <c r="AD17" s="86">
        <v>1</v>
      </c>
      <c r="AE17" s="92" t="s">
        <v>322</v>
      </c>
      <c r="AF17" s="86" t="b">
        <v>0</v>
      </c>
      <c r="AG17" s="86" t="s">
        <v>323</v>
      </c>
      <c r="AH17" s="86"/>
      <c r="AI17" s="92" t="s">
        <v>322</v>
      </c>
      <c r="AJ17" s="86" t="b">
        <v>0</v>
      </c>
      <c r="AK17" s="86">
        <v>0</v>
      </c>
      <c r="AL17" s="92" t="s">
        <v>322</v>
      </c>
      <c r="AM17" s="86" t="s">
        <v>330</v>
      </c>
      <c r="AN17" s="86" t="b">
        <v>0</v>
      </c>
      <c r="AO17" s="92" t="s">
        <v>313</v>
      </c>
      <c r="AP17" s="86" t="s">
        <v>176</v>
      </c>
      <c r="AQ17" s="86">
        <v>0</v>
      </c>
      <c r="AR17" s="86">
        <v>0</v>
      </c>
      <c r="AS17" s="86" t="s">
        <v>333</v>
      </c>
      <c r="AT17" s="86" t="s">
        <v>334</v>
      </c>
      <c r="AU17" s="86" t="s">
        <v>335</v>
      </c>
      <c r="AV17" s="86" t="s">
        <v>336</v>
      </c>
      <c r="AW17" s="86" t="s">
        <v>337</v>
      </c>
      <c r="AX17" s="86" t="s">
        <v>338</v>
      </c>
      <c r="AY17" s="86" t="s">
        <v>339</v>
      </c>
      <c r="AZ17" s="90" t="s">
        <v>340</v>
      </c>
      <c r="BA17">
        <v>1</v>
      </c>
      <c r="BB17" s="85" t="str">
        <f>REPLACE(INDEX(GroupVertices[Group],MATCH(Edges[[#This Row],[Vertex 1]],GroupVertices[Vertex],0)),1,1,"")</f>
        <v>1</v>
      </c>
      <c r="BC17" s="85" t="str">
        <f>REPLACE(INDEX(GroupVertices[Group],MATCH(Edges[[#This Row],[Vertex 2]],GroupVertices[Vertex],0)),1,1,"")</f>
        <v>1</v>
      </c>
      <c r="BD17" s="51">
        <v>2</v>
      </c>
      <c r="BE17" s="52">
        <v>10</v>
      </c>
      <c r="BF17" s="51">
        <v>0</v>
      </c>
      <c r="BG17" s="52">
        <v>0</v>
      </c>
      <c r="BH17" s="51">
        <v>0</v>
      </c>
      <c r="BI17" s="52">
        <v>0</v>
      </c>
      <c r="BJ17" s="51">
        <v>18</v>
      </c>
      <c r="BK17" s="52">
        <v>90</v>
      </c>
      <c r="BL17" s="51">
        <v>20</v>
      </c>
    </row>
    <row r="18" spans="1:64" ht="30">
      <c r="A18" s="84" t="s">
        <v>221</v>
      </c>
      <c r="B18" s="84" t="s">
        <v>221</v>
      </c>
      <c r="C18" s="53" t="s">
        <v>753</v>
      </c>
      <c r="D18" s="54">
        <v>10</v>
      </c>
      <c r="E18" s="65" t="s">
        <v>136</v>
      </c>
      <c r="F18" s="55">
        <v>19</v>
      </c>
      <c r="G18" s="53"/>
      <c r="H18" s="57"/>
      <c r="I18" s="56"/>
      <c r="J18" s="56"/>
      <c r="K18" s="36" t="s">
        <v>65</v>
      </c>
      <c r="L18" s="83">
        <v>18</v>
      </c>
      <c r="M18" s="83"/>
      <c r="N18" s="63"/>
      <c r="O18" s="86" t="s">
        <v>176</v>
      </c>
      <c r="P18" s="88">
        <v>43635.5306712963</v>
      </c>
      <c r="Q18" s="86" t="s">
        <v>238</v>
      </c>
      <c r="R18" s="86"/>
      <c r="S18" s="86"/>
      <c r="T18" s="86" t="s">
        <v>257</v>
      </c>
      <c r="U18" s="90" t="s">
        <v>266</v>
      </c>
      <c r="V18" s="90" t="s">
        <v>266</v>
      </c>
      <c r="W18" s="88">
        <v>43635.5306712963</v>
      </c>
      <c r="X18" s="90" t="s">
        <v>291</v>
      </c>
      <c r="Y18" s="86"/>
      <c r="Z18" s="86"/>
      <c r="AA18" s="92" t="s">
        <v>314</v>
      </c>
      <c r="AB18" s="86"/>
      <c r="AC18" s="86" t="b">
        <v>0</v>
      </c>
      <c r="AD18" s="86">
        <v>3</v>
      </c>
      <c r="AE18" s="92" t="s">
        <v>322</v>
      </c>
      <c r="AF18" s="86" t="b">
        <v>0</v>
      </c>
      <c r="AG18" s="86" t="s">
        <v>323</v>
      </c>
      <c r="AH18" s="86"/>
      <c r="AI18" s="92" t="s">
        <v>322</v>
      </c>
      <c r="AJ18" s="86" t="b">
        <v>0</v>
      </c>
      <c r="AK18" s="86">
        <v>2</v>
      </c>
      <c r="AL18" s="92" t="s">
        <v>322</v>
      </c>
      <c r="AM18" s="86" t="s">
        <v>326</v>
      </c>
      <c r="AN18" s="86" t="b">
        <v>0</v>
      </c>
      <c r="AO18" s="92" t="s">
        <v>314</v>
      </c>
      <c r="AP18" s="86" t="s">
        <v>176</v>
      </c>
      <c r="AQ18" s="86">
        <v>0</v>
      </c>
      <c r="AR18" s="86">
        <v>0</v>
      </c>
      <c r="AS18" s="86"/>
      <c r="AT18" s="86"/>
      <c r="AU18" s="86"/>
      <c r="AV18" s="86"/>
      <c r="AW18" s="86"/>
      <c r="AX18" s="86"/>
      <c r="AY18" s="86"/>
      <c r="AZ18" s="86"/>
      <c r="BA18">
        <v>3</v>
      </c>
      <c r="BB18" s="85" t="str">
        <f>REPLACE(INDEX(GroupVertices[Group],MATCH(Edges[[#This Row],[Vertex 1]],GroupVertices[Vertex],0)),1,1,"")</f>
        <v>1</v>
      </c>
      <c r="BC18" s="85" t="str">
        <f>REPLACE(INDEX(GroupVertices[Group],MATCH(Edges[[#This Row],[Vertex 2]],GroupVertices[Vertex],0)),1,1,"")</f>
        <v>1</v>
      </c>
      <c r="BD18" s="51">
        <v>0</v>
      </c>
      <c r="BE18" s="52">
        <v>0</v>
      </c>
      <c r="BF18" s="51">
        <v>2</v>
      </c>
      <c r="BG18" s="52">
        <v>8</v>
      </c>
      <c r="BH18" s="51">
        <v>0</v>
      </c>
      <c r="BI18" s="52">
        <v>0</v>
      </c>
      <c r="BJ18" s="51">
        <v>23</v>
      </c>
      <c r="BK18" s="52">
        <v>92</v>
      </c>
      <c r="BL18" s="51">
        <v>25</v>
      </c>
    </row>
    <row r="19" spans="1:64" ht="30">
      <c r="A19" s="84" t="s">
        <v>221</v>
      </c>
      <c r="B19" s="84" t="s">
        <v>221</v>
      </c>
      <c r="C19" s="53" t="s">
        <v>753</v>
      </c>
      <c r="D19" s="54">
        <v>10</v>
      </c>
      <c r="E19" s="65" t="s">
        <v>136</v>
      </c>
      <c r="F19" s="55">
        <v>19</v>
      </c>
      <c r="G19" s="53"/>
      <c r="H19" s="57"/>
      <c r="I19" s="56"/>
      <c r="J19" s="56"/>
      <c r="K19" s="36" t="s">
        <v>65</v>
      </c>
      <c r="L19" s="83">
        <v>19</v>
      </c>
      <c r="M19" s="83"/>
      <c r="N19" s="63"/>
      <c r="O19" s="86" t="s">
        <v>176</v>
      </c>
      <c r="P19" s="88">
        <v>43635.739895833336</v>
      </c>
      <c r="Q19" s="86" t="s">
        <v>239</v>
      </c>
      <c r="R19" s="86"/>
      <c r="S19" s="86"/>
      <c r="T19" s="86" t="s">
        <v>258</v>
      </c>
      <c r="U19" s="90" t="s">
        <v>267</v>
      </c>
      <c r="V19" s="90" t="s">
        <v>267</v>
      </c>
      <c r="W19" s="88">
        <v>43635.739895833336</v>
      </c>
      <c r="X19" s="90" t="s">
        <v>292</v>
      </c>
      <c r="Y19" s="86"/>
      <c r="Z19" s="86"/>
      <c r="AA19" s="92" t="s">
        <v>315</v>
      </c>
      <c r="AB19" s="86"/>
      <c r="AC19" s="86" t="b">
        <v>0</v>
      </c>
      <c r="AD19" s="86">
        <v>3</v>
      </c>
      <c r="AE19" s="92" t="s">
        <v>322</v>
      </c>
      <c r="AF19" s="86" t="b">
        <v>0</v>
      </c>
      <c r="AG19" s="86" t="s">
        <v>323</v>
      </c>
      <c r="AH19" s="86"/>
      <c r="AI19" s="92" t="s">
        <v>322</v>
      </c>
      <c r="AJ19" s="86" t="b">
        <v>0</v>
      </c>
      <c r="AK19" s="86">
        <v>2</v>
      </c>
      <c r="AL19" s="92" t="s">
        <v>322</v>
      </c>
      <c r="AM19" s="86" t="s">
        <v>325</v>
      </c>
      <c r="AN19" s="86" t="b">
        <v>0</v>
      </c>
      <c r="AO19" s="92" t="s">
        <v>315</v>
      </c>
      <c r="AP19" s="86" t="s">
        <v>176</v>
      </c>
      <c r="AQ19" s="86">
        <v>0</v>
      </c>
      <c r="AR19" s="86">
        <v>0</v>
      </c>
      <c r="AS19" s="86" t="s">
        <v>333</v>
      </c>
      <c r="AT19" s="86" t="s">
        <v>334</v>
      </c>
      <c r="AU19" s="86" t="s">
        <v>335</v>
      </c>
      <c r="AV19" s="86" t="s">
        <v>336</v>
      </c>
      <c r="AW19" s="86" t="s">
        <v>337</v>
      </c>
      <c r="AX19" s="86" t="s">
        <v>338</v>
      </c>
      <c r="AY19" s="86" t="s">
        <v>339</v>
      </c>
      <c r="AZ19" s="90" t="s">
        <v>340</v>
      </c>
      <c r="BA19">
        <v>3</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17</v>
      </c>
      <c r="BK19" s="52">
        <v>100</v>
      </c>
      <c r="BL19" s="51">
        <v>17</v>
      </c>
    </row>
    <row r="20" spans="1:64" ht="30">
      <c r="A20" s="84" t="s">
        <v>221</v>
      </c>
      <c r="B20" s="84" t="s">
        <v>221</v>
      </c>
      <c r="C20" s="53" t="s">
        <v>753</v>
      </c>
      <c r="D20" s="54">
        <v>10</v>
      </c>
      <c r="E20" s="65" t="s">
        <v>136</v>
      </c>
      <c r="F20" s="55">
        <v>19</v>
      </c>
      <c r="G20" s="53"/>
      <c r="H20" s="57"/>
      <c r="I20" s="56"/>
      <c r="J20" s="56"/>
      <c r="K20" s="36" t="s">
        <v>65</v>
      </c>
      <c r="L20" s="83">
        <v>20</v>
      </c>
      <c r="M20" s="83"/>
      <c r="N20" s="63"/>
      <c r="O20" s="86" t="s">
        <v>176</v>
      </c>
      <c r="P20" s="88">
        <v>43636.64045138889</v>
      </c>
      <c r="Q20" s="86" t="s">
        <v>240</v>
      </c>
      <c r="R20" s="86"/>
      <c r="S20" s="86"/>
      <c r="T20" s="86" t="s">
        <v>260</v>
      </c>
      <c r="U20" s="86"/>
      <c r="V20" s="90" t="s">
        <v>274</v>
      </c>
      <c r="W20" s="88">
        <v>43636.64045138889</v>
      </c>
      <c r="X20" s="90" t="s">
        <v>293</v>
      </c>
      <c r="Y20" s="86"/>
      <c r="Z20" s="86"/>
      <c r="AA20" s="92" t="s">
        <v>316</v>
      </c>
      <c r="AB20" s="86"/>
      <c r="AC20" s="86" t="b">
        <v>0</v>
      </c>
      <c r="AD20" s="86">
        <v>1</v>
      </c>
      <c r="AE20" s="92" t="s">
        <v>322</v>
      </c>
      <c r="AF20" s="86" t="b">
        <v>0</v>
      </c>
      <c r="AG20" s="86" t="s">
        <v>323</v>
      </c>
      <c r="AH20" s="86"/>
      <c r="AI20" s="92" t="s">
        <v>322</v>
      </c>
      <c r="AJ20" s="86" t="b">
        <v>0</v>
      </c>
      <c r="AK20" s="86">
        <v>0</v>
      </c>
      <c r="AL20" s="92" t="s">
        <v>322</v>
      </c>
      <c r="AM20" s="86" t="s">
        <v>325</v>
      </c>
      <c r="AN20" s="86" t="b">
        <v>0</v>
      </c>
      <c r="AO20" s="92" t="s">
        <v>316</v>
      </c>
      <c r="AP20" s="86" t="s">
        <v>176</v>
      </c>
      <c r="AQ20" s="86">
        <v>0</v>
      </c>
      <c r="AR20" s="86">
        <v>0</v>
      </c>
      <c r="AS20" s="86" t="s">
        <v>333</v>
      </c>
      <c r="AT20" s="86" t="s">
        <v>334</v>
      </c>
      <c r="AU20" s="86" t="s">
        <v>335</v>
      </c>
      <c r="AV20" s="86" t="s">
        <v>336</v>
      </c>
      <c r="AW20" s="86" t="s">
        <v>337</v>
      </c>
      <c r="AX20" s="86" t="s">
        <v>338</v>
      </c>
      <c r="AY20" s="86" t="s">
        <v>339</v>
      </c>
      <c r="AZ20" s="90" t="s">
        <v>340</v>
      </c>
      <c r="BA20">
        <v>3</v>
      </c>
      <c r="BB20" s="85" t="str">
        <f>REPLACE(INDEX(GroupVertices[Group],MATCH(Edges[[#This Row],[Vertex 1]],GroupVertices[Vertex],0)),1,1,"")</f>
        <v>1</v>
      </c>
      <c r="BC20" s="85" t="str">
        <f>REPLACE(INDEX(GroupVertices[Group],MATCH(Edges[[#This Row],[Vertex 2]],GroupVertices[Vertex],0)),1,1,"")</f>
        <v>1</v>
      </c>
      <c r="BD20" s="51">
        <v>0</v>
      </c>
      <c r="BE20" s="52">
        <v>0</v>
      </c>
      <c r="BF20" s="51">
        <v>1</v>
      </c>
      <c r="BG20" s="52">
        <v>2.7027027027027026</v>
      </c>
      <c r="BH20" s="51">
        <v>0</v>
      </c>
      <c r="BI20" s="52">
        <v>0</v>
      </c>
      <c r="BJ20" s="51">
        <v>36</v>
      </c>
      <c r="BK20" s="52">
        <v>97.29729729729729</v>
      </c>
      <c r="BL20" s="51">
        <v>37</v>
      </c>
    </row>
    <row r="21" spans="1:64" ht="30">
      <c r="A21" s="84" t="s">
        <v>222</v>
      </c>
      <c r="B21" s="84" t="s">
        <v>222</v>
      </c>
      <c r="C21" s="53" t="s">
        <v>754</v>
      </c>
      <c r="D21" s="54">
        <v>10</v>
      </c>
      <c r="E21" s="65" t="s">
        <v>136</v>
      </c>
      <c r="F21" s="55">
        <v>6</v>
      </c>
      <c r="G21" s="53"/>
      <c r="H21" s="57"/>
      <c r="I21" s="56"/>
      <c r="J21" s="56"/>
      <c r="K21" s="36" t="s">
        <v>65</v>
      </c>
      <c r="L21" s="83">
        <v>21</v>
      </c>
      <c r="M21" s="83"/>
      <c r="N21" s="63"/>
      <c r="O21" s="86" t="s">
        <v>176</v>
      </c>
      <c r="P21" s="88">
        <v>43635.53226851852</v>
      </c>
      <c r="Q21" s="86" t="s">
        <v>241</v>
      </c>
      <c r="R21" s="86"/>
      <c r="S21" s="86"/>
      <c r="T21" s="86" t="s">
        <v>257</v>
      </c>
      <c r="U21" s="90" t="s">
        <v>266</v>
      </c>
      <c r="V21" s="90" t="s">
        <v>266</v>
      </c>
      <c r="W21" s="88">
        <v>43635.53226851852</v>
      </c>
      <c r="X21" s="90" t="s">
        <v>294</v>
      </c>
      <c r="Y21" s="86"/>
      <c r="Z21" s="86"/>
      <c r="AA21" s="92" t="s">
        <v>317</v>
      </c>
      <c r="AB21" s="86"/>
      <c r="AC21" s="86" t="b">
        <v>0</v>
      </c>
      <c r="AD21" s="86">
        <v>0</v>
      </c>
      <c r="AE21" s="92" t="s">
        <v>322</v>
      </c>
      <c r="AF21" s="86" t="b">
        <v>0</v>
      </c>
      <c r="AG21" s="86" t="s">
        <v>323</v>
      </c>
      <c r="AH21" s="86"/>
      <c r="AI21" s="92" t="s">
        <v>322</v>
      </c>
      <c r="AJ21" s="86" t="b">
        <v>0</v>
      </c>
      <c r="AK21" s="86">
        <v>0</v>
      </c>
      <c r="AL21" s="92" t="s">
        <v>322</v>
      </c>
      <c r="AM21" s="86" t="s">
        <v>331</v>
      </c>
      <c r="AN21" s="86" t="b">
        <v>0</v>
      </c>
      <c r="AO21" s="92" t="s">
        <v>317</v>
      </c>
      <c r="AP21" s="86" t="s">
        <v>176</v>
      </c>
      <c r="AQ21" s="86">
        <v>0</v>
      </c>
      <c r="AR21" s="86">
        <v>0</v>
      </c>
      <c r="AS21" s="86"/>
      <c r="AT21" s="86"/>
      <c r="AU21" s="86"/>
      <c r="AV21" s="86"/>
      <c r="AW21" s="86"/>
      <c r="AX21" s="86"/>
      <c r="AY21" s="86"/>
      <c r="AZ21" s="86"/>
      <c r="BA21">
        <v>5</v>
      </c>
      <c r="BB21" s="85" t="str">
        <f>REPLACE(INDEX(GroupVertices[Group],MATCH(Edges[[#This Row],[Vertex 1]],GroupVertices[Vertex],0)),1,1,"")</f>
        <v>2</v>
      </c>
      <c r="BC21" s="85" t="str">
        <f>REPLACE(INDEX(GroupVertices[Group],MATCH(Edges[[#This Row],[Vertex 2]],GroupVertices[Vertex],0)),1,1,"")</f>
        <v>2</v>
      </c>
      <c r="BD21" s="51">
        <v>0</v>
      </c>
      <c r="BE21" s="52">
        <v>0</v>
      </c>
      <c r="BF21" s="51">
        <v>2</v>
      </c>
      <c r="BG21" s="52">
        <v>7.407407407407407</v>
      </c>
      <c r="BH21" s="51">
        <v>0</v>
      </c>
      <c r="BI21" s="52">
        <v>0</v>
      </c>
      <c r="BJ21" s="51">
        <v>25</v>
      </c>
      <c r="BK21" s="52">
        <v>92.5925925925926</v>
      </c>
      <c r="BL21" s="51">
        <v>27</v>
      </c>
    </row>
    <row r="22" spans="1:64" ht="30">
      <c r="A22" s="84" t="s">
        <v>222</v>
      </c>
      <c r="B22" s="84" t="s">
        <v>222</v>
      </c>
      <c r="C22" s="53" t="s">
        <v>754</v>
      </c>
      <c r="D22" s="54">
        <v>10</v>
      </c>
      <c r="E22" s="65" t="s">
        <v>136</v>
      </c>
      <c r="F22" s="55">
        <v>6</v>
      </c>
      <c r="G22" s="53"/>
      <c r="H22" s="57"/>
      <c r="I22" s="56"/>
      <c r="J22" s="56"/>
      <c r="K22" s="36" t="s">
        <v>65</v>
      </c>
      <c r="L22" s="83">
        <v>22</v>
      </c>
      <c r="M22" s="83"/>
      <c r="N22" s="63"/>
      <c r="O22" s="86" t="s">
        <v>176</v>
      </c>
      <c r="P22" s="88">
        <v>43635.74085648148</v>
      </c>
      <c r="Q22" s="86" t="s">
        <v>242</v>
      </c>
      <c r="R22" s="86"/>
      <c r="S22" s="86"/>
      <c r="T22" s="86" t="s">
        <v>258</v>
      </c>
      <c r="U22" s="90" t="s">
        <v>267</v>
      </c>
      <c r="V22" s="90" t="s">
        <v>267</v>
      </c>
      <c r="W22" s="88">
        <v>43635.74085648148</v>
      </c>
      <c r="X22" s="90" t="s">
        <v>295</v>
      </c>
      <c r="Y22" s="86"/>
      <c r="Z22" s="86"/>
      <c r="AA22" s="92" t="s">
        <v>318</v>
      </c>
      <c r="AB22" s="86"/>
      <c r="AC22" s="86" t="b">
        <v>0</v>
      </c>
      <c r="AD22" s="86">
        <v>1</v>
      </c>
      <c r="AE22" s="92" t="s">
        <v>322</v>
      </c>
      <c r="AF22" s="86" t="b">
        <v>0</v>
      </c>
      <c r="AG22" s="86" t="s">
        <v>323</v>
      </c>
      <c r="AH22" s="86"/>
      <c r="AI22" s="92" t="s">
        <v>322</v>
      </c>
      <c r="AJ22" s="86" t="b">
        <v>0</v>
      </c>
      <c r="AK22" s="86">
        <v>0</v>
      </c>
      <c r="AL22" s="92" t="s">
        <v>322</v>
      </c>
      <c r="AM22" s="86" t="s">
        <v>331</v>
      </c>
      <c r="AN22" s="86" t="b">
        <v>0</v>
      </c>
      <c r="AO22" s="92" t="s">
        <v>318</v>
      </c>
      <c r="AP22" s="86" t="s">
        <v>176</v>
      </c>
      <c r="AQ22" s="86">
        <v>0</v>
      </c>
      <c r="AR22" s="86">
        <v>0</v>
      </c>
      <c r="AS22" s="86"/>
      <c r="AT22" s="86"/>
      <c r="AU22" s="86"/>
      <c r="AV22" s="86"/>
      <c r="AW22" s="86"/>
      <c r="AX22" s="86"/>
      <c r="AY22" s="86"/>
      <c r="AZ22" s="86"/>
      <c r="BA22">
        <v>5</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19</v>
      </c>
      <c r="BK22" s="52">
        <v>100</v>
      </c>
      <c r="BL22" s="51">
        <v>19</v>
      </c>
    </row>
    <row r="23" spans="1:64" ht="30">
      <c r="A23" s="84" t="s">
        <v>222</v>
      </c>
      <c r="B23" s="84" t="s">
        <v>222</v>
      </c>
      <c r="C23" s="53" t="s">
        <v>754</v>
      </c>
      <c r="D23" s="54">
        <v>10</v>
      </c>
      <c r="E23" s="65" t="s">
        <v>136</v>
      </c>
      <c r="F23" s="55">
        <v>6</v>
      </c>
      <c r="G23" s="53"/>
      <c r="H23" s="57"/>
      <c r="I23" s="56"/>
      <c r="J23" s="56"/>
      <c r="K23" s="36" t="s">
        <v>65</v>
      </c>
      <c r="L23" s="83">
        <v>23</v>
      </c>
      <c r="M23" s="83"/>
      <c r="N23" s="63"/>
      <c r="O23" s="86" t="s">
        <v>176</v>
      </c>
      <c r="P23" s="88">
        <v>43635.77883101852</v>
      </c>
      <c r="Q23" s="86" t="s">
        <v>243</v>
      </c>
      <c r="R23" s="86"/>
      <c r="S23" s="86"/>
      <c r="T23" s="86" t="s">
        <v>257</v>
      </c>
      <c r="U23" s="90" t="s">
        <v>263</v>
      </c>
      <c r="V23" s="90" t="s">
        <v>263</v>
      </c>
      <c r="W23" s="88">
        <v>43635.77883101852</v>
      </c>
      <c r="X23" s="90" t="s">
        <v>296</v>
      </c>
      <c r="Y23" s="86"/>
      <c r="Z23" s="86"/>
      <c r="AA23" s="92" t="s">
        <v>319</v>
      </c>
      <c r="AB23" s="86"/>
      <c r="AC23" s="86" t="b">
        <v>0</v>
      </c>
      <c r="AD23" s="86">
        <v>0</v>
      </c>
      <c r="AE23" s="92" t="s">
        <v>322</v>
      </c>
      <c r="AF23" s="86" t="b">
        <v>0</v>
      </c>
      <c r="AG23" s="86" t="s">
        <v>323</v>
      </c>
      <c r="AH23" s="86"/>
      <c r="AI23" s="92" t="s">
        <v>322</v>
      </c>
      <c r="AJ23" s="86" t="b">
        <v>0</v>
      </c>
      <c r="AK23" s="86">
        <v>0</v>
      </c>
      <c r="AL23" s="92" t="s">
        <v>322</v>
      </c>
      <c r="AM23" s="86" t="s">
        <v>331</v>
      </c>
      <c r="AN23" s="86" t="b">
        <v>0</v>
      </c>
      <c r="AO23" s="92" t="s">
        <v>319</v>
      </c>
      <c r="AP23" s="86" t="s">
        <v>176</v>
      </c>
      <c r="AQ23" s="86">
        <v>0</v>
      </c>
      <c r="AR23" s="86">
        <v>0</v>
      </c>
      <c r="AS23" s="86"/>
      <c r="AT23" s="86"/>
      <c r="AU23" s="86"/>
      <c r="AV23" s="86"/>
      <c r="AW23" s="86"/>
      <c r="AX23" s="86"/>
      <c r="AY23" s="86"/>
      <c r="AZ23" s="86"/>
      <c r="BA23">
        <v>5</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35</v>
      </c>
      <c r="BK23" s="52">
        <v>100</v>
      </c>
      <c r="BL23" s="51">
        <v>35</v>
      </c>
    </row>
    <row r="24" spans="1:64" ht="30">
      <c r="A24" s="84" t="s">
        <v>222</v>
      </c>
      <c r="B24" s="84" t="s">
        <v>222</v>
      </c>
      <c r="C24" s="53" t="s">
        <v>754</v>
      </c>
      <c r="D24" s="54">
        <v>10</v>
      </c>
      <c r="E24" s="65" t="s">
        <v>136</v>
      </c>
      <c r="F24" s="55">
        <v>6</v>
      </c>
      <c r="G24" s="53"/>
      <c r="H24" s="57"/>
      <c r="I24" s="56"/>
      <c r="J24" s="56"/>
      <c r="K24" s="36" t="s">
        <v>65</v>
      </c>
      <c r="L24" s="83">
        <v>24</v>
      </c>
      <c r="M24" s="83"/>
      <c r="N24" s="63"/>
      <c r="O24" s="86" t="s">
        <v>176</v>
      </c>
      <c r="P24" s="88">
        <v>43635.848645833335</v>
      </c>
      <c r="Q24" s="86" t="s">
        <v>244</v>
      </c>
      <c r="R24" s="86"/>
      <c r="S24" s="86"/>
      <c r="T24" s="86" t="s">
        <v>255</v>
      </c>
      <c r="U24" s="86"/>
      <c r="V24" s="90" t="s">
        <v>275</v>
      </c>
      <c r="W24" s="88">
        <v>43635.848645833335</v>
      </c>
      <c r="X24" s="90" t="s">
        <v>297</v>
      </c>
      <c r="Y24" s="86"/>
      <c r="Z24" s="86"/>
      <c r="AA24" s="92" t="s">
        <v>320</v>
      </c>
      <c r="AB24" s="86"/>
      <c r="AC24" s="86" t="b">
        <v>0</v>
      </c>
      <c r="AD24" s="86">
        <v>0</v>
      </c>
      <c r="AE24" s="92" t="s">
        <v>322</v>
      </c>
      <c r="AF24" s="86" t="b">
        <v>0</v>
      </c>
      <c r="AG24" s="86" t="s">
        <v>323</v>
      </c>
      <c r="AH24" s="86"/>
      <c r="AI24" s="92" t="s">
        <v>322</v>
      </c>
      <c r="AJ24" s="86" t="b">
        <v>0</v>
      </c>
      <c r="AK24" s="86">
        <v>0</v>
      </c>
      <c r="AL24" s="92" t="s">
        <v>322</v>
      </c>
      <c r="AM24" s="86" t="s">
        <v>331</v>
      </c>
      <c r="AN24" s="86" t="b">
        <v>0</v>
      </c>
      <c r="AO24" s="92" t="s">
        <v>320</v>
      </c>
      <c r="AP24" s="86" t="s">
        <v>176</v>
      </c>
      <c r="AQ24" s="86">
        <v>0</v>
      </c>
      <c r="AR24" s="86">
        <v>0</v>
      </c>
      <c r="AS24" s="86"/>
      <c r="AT24" s="86"/>
      <c r="AU24" s="86"/>
      <c r="AV24" s="86"/>
      <c r="AW24" s="86"/>
      <c r="AX24" s="86"/>
      <c r="AY24" s="86"/>
      <c r="AZ24" s="86"/>
      <c r="BA24">
        <v>5</v>
      </c>
      <c r="BB24" s="85" t="str">
        <f>REPLACE(INDEX(GroupVertices[Group],MATCH(Edges[[#This Row],[Vertex 1]],GroupVertices[Vertex],0)),1,1,"")</f>
        <v>2</v>
      </c>
      <c r="BC24" s="85" t="str">
        <f>REPLACE(INDEX(GroupVertices[Group],MATCH(Edges[[#This Row],[Vertex 2]],GroupVertices[Vertex],0)),1,1,"")</f>
        <v>2</v>
      </c>
      <c r="BD24" s="51">
        <v>2</v>
      </c>
      <c r="BE24" s="52">
        <v>9.090909090909092</v>
      </c>
      <c r="BF24" s="51">
        <v>0</v>
      </c>
      <c r="BG24" s="52">
        <v>0</v>
      </c>
      <c r="BH24" s="51">
        <v>0</v>
      </c>
      <c r="BI24" s="52">
        <v>0</v>
      </c>
      <c r="BJ24" s="51">
        <v>20</v>
      </c>
      <c r="BK24" s="52">
        <v>90.9090909090909</v>
      </c>
      <c r="BL24" s="51">
        <v>22</v>
      </c>
    </row>
    <row r="25" spans="1:64" ht="30">
      <c r="A25" s="84" t="s">
        <v>222</v>
      </c>
      <c r="B25" s="84" t="s">
        <v>222</v>
      </c>
      <c r="C25" s="53" t="s">
        <v>754</v>
      </c>
      <c r="D25" s="54">
        <v>10</v>
      </c>
      <c r="E25" s="65" t="s">
        <v>136</v>
      </c>
      <c r="F25" s="55">
        <v>6</v>
      </c>
      <c r="G25" s="53"/>
      <c r="H25" s="57"/>
      <c r="I25" s="56"/>
      <c r="J25" s="56"/>
      <c r="K25" s="36" t="s">
        <v>65</v>
      </c>
      <c r="L25" s="83">
        <v>25</v>
      </c>
      <c r="M25" s="83"/>
      <c r="N25" s="63"/>
      <c r="O25" s="86" t="s">
        <v>176</v>
      </c>
      <c r="P25" s="88">
        <v>43636.64331018519</v>
      </c>
      <c r="Q25" s="86" t="s">
        <v>245</v>
      </c>
      <c r="R25" s="86"/>
      <c r="S25" s="86"/>
      <c r="T25" s="86" t="s">
        <v>260</v>
      </c>
      <c r="U25" s="86"/>
      <c r="V25" s="90" t="s">
        <v>275</v>
      </c>
      <c r="W25" s="88">
        <v>43636.64331018519</v>
      </c>
      <c r="X25" s="90" t="s">
        <v>298</v>
      </c>
      <c r="Y25" s="86"/>
      <c r="Z25" s="86"/>
      <c r="AA25" s="92" t="s">
        <v>321</v>
      </c>
      <c r="AB25" s="86"/>
      <c r="AC25" s="86" t="b">
        <v>0</v>
      </c>
      <c r="AD25" s="86">
        <v>0</v>
      </c>
      <c r="AE25" s="92" t="s">
        <v>322</v>
      </c>
      <c r="AF25" s="86" t="b">
        <v>0</v>
      </c>
      <c r="AG25" s="86" t="s">
        <v>323</v>
      </c>
      <c r="AH25" s="86"/>
      <c r="AI25" s="92" t="s">
        <v>322</v>
      </c>
      <c r="AJ25" s="86" t="b">
        <v>0</v>
      </c>
      <c r="AK25" s="86">
        <v>0</v>
      </c>
      <c r="AL25" s="92" t="s">
        <v>322</v>
      </c>
      <c r="AM25" s="86" t="s">
        <v>331</v>
      </c>
      <c r="AN25" s="86" t="b">
        <v>0</v>
      </c>
      <c r="AO25" s="92" t="s">
        <v>321</v>
      </c>
      <c r="AP25" s="86" t="s">
        <v>176</v>
      </c>
      <c r="AQ25" s="86">
        <v>0</v>
      </c>
      <c r="AR25" s="86">
        <v>0</v>
      </c>
      <c r="AS25" s="86"/>
      <c r="AT25" s="86"/>
      <c r="AU25" s="86"/>
      <c r="AV25" s="86"/>
      <c r="AW25" s="86"/>
      <c r="AX25" s="86"/>
      <c r="AY25" s="86"/>
      <c r="AZ25" s="86"/>
      <c r="BA25">
        <v>5</v>
      </c>
      <c r="BB25" s="85" t="str">
        <f>REPLACE(INDEX(GroupVertices[Group],MATCH(Edges[[#This Row],[Vertex 1]],GroupVertices[Vertex],0)),1,1,"")</f>
        <v>2</v>
      </c>
      <c r="BC25" s="85" t="str">
        <f>REPLACE(INDEX(GroupVertices[Group],MATCH(Edges[[#This Row],[Vertex 2]],GroupVertices[Vertex],0)),1,1,"")</f>
        <v>2</v>
      </c>
      <c r="BD25" s="51">
        <v>0</v>
      </c>
      <c r="BE25" s="52">
        <v>0</v>
      </c>
      <c r="BF25" s="51">
        <v>1</v>
      </c>
      <c r="BG25" s="52">
        <v>2.5641025641025643</v>
      </c>
      <c r="BH25" s="51">
        <v>0</v>
      </c>
      <c r="BI25" s="52">
        <v>0</v>
      </c>
      <c r="BJ25" s="51">
        <v>38</v>
      </c>
      <c r="BK25" s="52">
        <v>97.43589743589743</v>
      </c>
      <c r="BL25"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3" r:id="rId1" display="https://www.instagram.com/p/BytPWqWAwkL/?igshid=o47ibnf80acj"/>
    <hyperlink ref="R7" r:id="rId2" display="https://lnkd.in/eqvsWrx"/>
    <hyperlink ref="R12" r:id="rId3" display="https://okt.to/KXkxlF"/>
    <hyperlink ref="R13" r:id="rId4" display="https://okt.to/o29Nye"/>
    <hyperlink ref="R14" r:id="rId5" display="https://okt.to/i5f89V"/>
    <hyperlink ref="U4" r:id="rId6" display="https://pbs.twimg.com/media/D9R2BjqU0AAhRsa.jpg"/>
    <hyperlink ref="U5" r:id="rId7" display="https://pbs.twimg.com/media/D7hfpg_XYAAsIhc.jpg"/>
    <hyperlink ref="U12" r:id="rId8" display="https://pbs.twimg.com/media/D9cfAR6WkAE8rEA.jpg"/>
    <hyperlink ref="U13" r:id="rId9" display="https://pbs.twimg.com/media/D9cgY1aWsAAA-u_.jpg"/>
    <hyperlink ref="U14" r:id="rId10" display="https://pbs.twimg.com/media/D9gYef2WkAA9NIX.jpg"/>
    <hyperlink ref="U18" r:id="rId11" display="https://pbs.twimg.com/media/D9bNwsJXUAEEyhI.jpg"/>
    <hyperlink ref="U19" r:id="rId12" display="https://pbs.twimg.com/media/D9cShAzUwAA5JBT.jpg"/>
    <hyperlink ref="U21" r:id="rId13" display="https://pbs.twimg.com/media/D9bNwsJXUAEEyhI.jpg"/>
    <hyperlink ref="U22" r:id="rId14" display="https://pbs.twimg.com/media/D9cShAzUwAA5JBT.jpg"/>
    <hyperlink ref="U23" r:id="rId15" display="https://pbs.twimg.com/media/D9cfAR6WkAE8rEA.jpg"/>
    <hyperlink ref="V3" r:id="rId16" display="http://pbs.twimg.com/profile_images/791338075532226560/PHlQ-wsV_normal.jpg"/>
    <hyperlink ref="V4" r:id="rId17" display="https://pbs.twimg.com/media/D9R2BjqU0AAhRsa.jpg"/>
    <hyperlink ref="V5" r:id="rId18" display="https://pbs.twimg.com/media/D7hfpg_XYAAsIhc.jpg"/>
    <hyperlink ref="V6" r:id="rId19" display="http://pbs.twimg.com/profile_images/1084005579255885824/_3zdvtrY_normal.jpg"/>
    <hyperlink ref="V7" r:id="rId20" display="http://pbs.twimg.com/profile_images/1099113499739906050/WZA3eEzT_normal.png"/>
    <hyperlink ref="V8" r:id="rId21" display="http://pbs.twimg.com/profile_images/3468825082/5a44b1ecd503c80c98e7cc8eb01194d8_normal.jpeg"/>
    <hyperlink ref="V9" r:id="rId22" display="http://pbs.twimg.com/profile_images/824999843986886658/wFJBUD_s_normal.jpg"/>
    <hyperlink ref="V10" r:id="rId23" display="http://pbs.twimg.com/profile_images/1072536160122081280/PoOYLtSO_normal.jpg"/>
    <hyperlink ref="V11" r:id="rId24" display="http://pbs.twimg.com/profile_images/1072536160122081280/PoOYLtSO_normal.jpg"/>
    <hyperlink ref="V12" r:id="rId25" display="https://pbs.twimg.com/media/D9cfAR6WkAE8rEA.jpg"/>
    <hyperlink ref="V13" r:id="rId26" display="https://pbs.twimg.com/media/D9cgY1aWsAAA-u_.jpg"/>
    <hyperlink ref="V14" r:id="rId27" display="https://pbs.twimg.com/media/D9gYef2WkAA9NIX.jpg"/>
    <hyperlink ref="V15" r:id="rId28" display="http://pbs.twimg.com/profile_images/1141067122052927488/J75PGiBR_normal.png"/>
    <hyperlink ref="V16" r:id="rId29" display="http://pbs.twimg.com/profile_images/1141067122052927488/J75PGiBR_normal.png"/>
    <hyperlink ref="V17" r:id="rId30" display="http://pbs.twimg.com/profile_images/1141067122052927488/J75PGiBR_normal.png"/>
    <hyperlink ref="V18" r:id="rId31" display="https://pbs.twimg.com/media/D9bNwsJXUAEEyhI.jpg"/>
    <hyperlink ref="V19" r:id="rId32" display="https://pbs.twimg.com/media/D9cShAzUwAA5JBT.jpg"/>
    <hyperlink ref="V20" r:id="rId33" display="http://pbs.twimg.com/profile_images/1141067122052927488/J75PGiBR_normal.png"/>
    <hyperlink ref="V21" r:id="rId34" display="https://pbs.twimg.com/media/D9bNwsJXUAEEyhI.jpg"/>
    <hyperlink ref="V22" r:id="rId35" display="https://pbs.twimg.com/media/D9cShAzUwAA5JBT.jpg"/>
    <hyperlink ref="V23" r:id="rId36" display="https://pbs.twimg.com/media/D9cfAR6WkAE8rEA.jpg"/>
    <hyperlink ref="V24" r:id="rId37" display="http://pbs.twimg.com/profile_images/987475022259347461/9gWjlonN_normal.jpg"/>
    <hyperlink ref="V25" r:id="rId38" display="http://pbs.twimg.com/profile_images/987475022259347461/9gWjlonN_normal.jpg"/>
    <hyperlink ref="X3" r:id="rId39" display="https://twitter.com/#!/bigcakes/status/1139660533358059520"/>
    <hyperlink ref="X4" r:id="rId40" display="https://twitter.com/#!/kleinfelderhq/status/1140666841964011522"/>
    <hyperlink ref="X5" r:id="rId41" display="https://twitter.com/#!/chinweoriji/status/1132760482002214914"/>
    <hyperlink ref="X6" r:id="rId42" display="https://twitter.com/#!/blackwomenphds/status/1140896395689201664"/>
    <hyperlink ref="X7" r:id="rId43" display="https://twitter.com/#!/triciarodewald/status/1141145458540236805"/>
    <hyperlink ref="X8" r:id="rId44" display="https://twitter.com/#!/coyotegulch/status/1141330981489500162"/>
    <hyperlink ref="X9" r:id="rId45" display="https://twitter.com/#!/nasem_earth/status/1141401856415096832"/>
    <hyperlink ref="X10" r:id="rId46" display="https://twitter.com/#!/gw_ace_74/status/1141334544592908293"/>
    <hyperlink ref="X11" r:id="rId47" display="https://twitter.com/#!/gw_ace_74/status/1141406868071440385"/>
    <hyperlink ref="X12" r:id="rId48" display="https://twitter.com/#!/battelle/status/1141415122629464064"/>
    <hyperlink ref="X13" r:id="rId49" display="https://twitter.com/#!/battelle/status/1141416647351242752"/>
    <hyperlink ref="X14" r:id="rId50" display="https://twitter.com/#!/battelle/status/1141689419549818885"/>
    <hyperlink ref="X15" r:id="rId51" display="https://twitter.com/#!/ngwatweets/status/1141415445846585344"/>
    <hyperlink ref="X16" r:id="rId52" display="https://twitter.com/#!/ngwatweets/status/1141418942650437632"/>
    <hyperlink ref="X17" r:id="rId53" display="https://twitter.com/#!/ngwatweets/status/1141440528417984517"/>
    <hyperlink ref="X18" r:id="rId54" display="https://twitter.com/#!/ngwatweets/status/1141325799368400898"/>
    <hyperlink ref="X19" r:id="rId55" display="https://twitter.com/#!/ngwatweets/status/1141401621831700480"/>
    <hyperlink ref="X20" r:id="rId56" display="https://twitter.com/#!/ngwatweets/status/1141727972338089984"/>
    <hyperlink ref="X21" r:id="rId57" display="https://twitter.com/#!/nssirrigation/status/1141326381193801728"/>
    <hyperlink ref="X22" r:id="rId58" display="https://twitter.com/#!/nssirrigation/status/1141401967979302912"/>
    <hyperlink ref="X23" r:id="rId59" display="https://twitter.com/#!/nssirrigation/status/1141415729679491072"/>
    <hyperlink ref="X24" r:id="rId60" display="https://twitter.com/#!/nssirrigation/status/1141441032682450945"/>
    <hyperlink ref="X25" r:id="rId61" display="https://twitter.com/#!/nssirrigation/status/1141729009207828480"/>
    <hyperlink ref="AZ17" r:id="rId62" display="https://api.twitter.com/1.1/geo/id/00ebe84c07a75e81.json"/>
    <hyperlink ref="AZ19" r:id="rId63" display="https://api.twitter.com/1.1/geo/id/00ebe84c07a75e81.json"/>
    <hyperlink ref="AZ20" r:id="rId64" display="https://api.twitter.com/1.1/geo/id/00ebe84c07a75e81.json"/>
  </hyperlinks>
  <printOptions/>
  <pageMargins left="0.7" right="0.7" top="0.75" bottom="0.75" header="0.3" footer="0.3"/>
  <pageSetup horizontalDpi="600" verticalDpi="600" orientation="portrait" r:id="rId68"/>
  <legacyDrawing r:id="rId66"/>
  <tableParts>
    <tablePart r:id="rId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655</v>
      </c>
      <c r="B1" s="13" t="s">
        <v>723</v>
      </c>
      <c r="C1" s="13" t="s">
        <v>724</v>
      </c>
      <c r="D1" s="13" t="s">
        <v>144</v>
      </c>
      <c r="E1" s="13" t="s">
        <v>726</v>
      </c>
      <c r="F1" s="13" t="s">
        <v>727</v>
      </c>
      <c r="G1" s="13" t="s">
        <v>728</v>
      </c>
    </row>
    <row r="2" spans="1:7" ht="15">
      <c r="A2" s="85" t="s">
        <v>533</v>
      </c>
      <c r="B2" s="85">
        <v>7</v>
      </c>
      <c r="C2" s="133">
        <v>0.011666666666666667</v>
      </c>
      <c r="D2" s="85" t="s">
        <v>725</v>
      </c>
      <c r="E2" s="85"/>
      <c r="F2" s="85"/>
      <c r="G2" s="85"/>
    </row>
    <row r="3" spans="1:7" ht="15">
      <c r="A3" s="85" t="s">
        <v>534</v>
      </c>
      <c r="B3" s="85">
        <v>6</v>
      </c>
      <c r="C3" s="133">
        <v>0.01</v>
      </c>
      <c r="D3" s="85" t="s">
        <v>725</v>
      </c>
      <c r="E3" s="85"/>
      <c r="F3" s="85"/>
      <c r="G3" s="85"/>
    </row>
    <row r="4" spans="1:7" ht="15">
      <c r="A4" s="85" t="s">
        <v>535</v>
      </c>
      <c r="B4" s="85">
        <v>0</v>
      </c>
      <c r="C4" s="133">
        <v>0</v>
      </c>
      <c r="D4" s="85" t="s">
        <v>725</v>
      </c>
      <c r="E4" s="85"/>
      <c r="F4" s="85"/>
      <c r="G4" s="85"/>
    </row>
    <row r="5" spans="1:7" ht="15">
      <c r="A5" s="85" t="s">
        <v>536</v>
      </c>
      <c r="B5" s="85">
        <v>587</v>
      </c>
      <c r="C5" s="133">
        <v>0.9783333333333333</v>
      </c>
      <c r="D5" s="85" t="s">
        <v>725</v>
      </c>
      <c r="E5" s="85"/>
      <c r="F5" s="85"/>
      <c r="G5" s="85"/>
    </row>
    <row r="6" spans="1:7" ht="15">
      <c r="A6" s="85" t="s">
        <v>537</v>
      </c>
      <c r="B6" s="85">
        <v>600</v>
      </c>
      <c r="C6" s="133">
        <v>1</v>
      </c>
      <c r="D6" s="85" t="s">
        <v>725</v>
      </c>
      <c r="E6" s="85"/>
      <c r="F6" s="85"/>
      <c r="G6" s="85"/>
    </row>
    <row r="7" spans="1:7" ht="15">
      <c r="A7" s="91" t="s">
        <v>538</v>
      </c>
      <c r="B7" s="91">
        <v>22</v>
      </c>
      <c r="C7" s="134">
        <v>0.005825913632125147</v>
      </c>
      <c r="D7" s="91" t="s">
        <v>725</v>
      </c>
      <c r="E7" s="91" t="b">
        <v>0</v>
      </c>
      <c r="F7" s="91" t="b">
        <v>0</v>
      </c>
      <c r="G7" s="91" t="b">
        <v>0</v>
      </c>
    </row>
    <row r="8" spans="1:7" ht="15">
      <c r="A8" s="91" t="s">
        <v>539</v>
      </c>
      <c r="B8" s="91">
        <v>18</v>
      </c>
      <c r="C8" s="134">
        <v>0.004766656608102392</v>
      </c>
      <c r="D8" s="91" t="s">
        <v>725</v>
      </c>
      <c r="E8" s="91" t="b">
        <v>0</v>
      </c>
      <c r="F8" s="91" t="b">
        <v>0</v>
      </c>
      <c r="G8" s="91" t="b">
        <v>0</v>
      </c>
    </row>
    <row r="9" spans="1:7" ht="15">
      <c r="A9" s="91" t="s">
        <v>259</v>
      </c>
      <c r="B9" s="91">
        <v>16</v>
      </c>
      <c r="C9" s="134">
        <v>0.00858108658067084</v>
      </c>
      <c r="D9" s="91" t="s">
        <v>725</v>
      </c>
      <c r="E9" s="91" t="b">
        <v>0</v>
      </c>
      <c r="F9" s="91" t="b">
        <v>0</v>
      </c>
      <c r="G9" s="91" t="b">
        <v>0</v>
      </c>
    </row>
    <row r="10" spans="1:7" ht="15">
      <c r="A10" s="91" t="s">
        <v>221</v>
      </c>
      <c r="B10" s="91">
        <v>13</v>
      </c>
      <c r="C10" s="134">
        <v>0.009137078780123344</v>
      </c>
      <c r="D10" s="91" t="s">
        <v>725</v>
      </c>
      <c r="E10" s="91" t="b">
        <v>0</v>
      </c>
      <c r="F10" s="91" t="b">
        <v>0</v>
      </c>
      <c r="G10" s="91" t="b">
        <v>0</v>
      </c>
    </row>
    <row r="11" spans="1:7" ht="15">
      <c r="A11" s="91" t="s">
        <v>540</v>
      </c>
      <c r="B11" s="91">
        <v>13</v>
      </c>
      <c r="C11" s="134">
        <v>0.008012931065273206</v>
      </c>
      <c r="D11" s="91" t="s">
        <v>725</v>
      </c>
      <c r="E11" s="91" t="b">
        <v>0</v>
      </c>
      <c r="F11" s="91" t="b">
        <v>0</v>
      </c>
      <c r="G11" s="91" t="b">
        <v>0</v>
      </c>
    </row>
    <row r="12" spans="1:7" ht="15">
      <c r="A12" s="91" t="s">
        <v>542</v>
      </c>
      <c r="B12" s="91">
        <v>10</v>
      </c>
      <c r="C12" s="134">
        <v>0.008998204876059525</v>
      </c>
      <c r="D12" s="91" t="s">
        <v>725</v>
      </c>
      <c r="E12" s="91" t="b">
        <v>0</v>
      </c>
      <c r="F12" s="91" t="b">
        <v>0</v>
      </c>
      <c r="G12" s="91" t="b">
        <v>0</v>
      </c>
    </row>
    <row r="13" spans="1:7" ht="15">
      <c r="A13" s="91" t="s">
        <v>220</v>
      </c>
      <c r="B13" s="91">
        <v>8</v>
      </c>
      <c r="C13" s="134">
        <v>0.011613464390725359</v>
      </c>
      <c r="D13" s="91" t="s">
        <v>725</v>
      </c>
      <c r="E13" s="91" t="b">
        <v>0</v>
      </c>
      <c r="F13" s="91" t="b">
        <v>0</v>
      </c>
      <c r="G13" s="91" t="b">
        <v>0</v>
      </c>
    </row>
    <row r="14" spans="1:7" ht="15">
      <c r="A14" s="91" t="s">
        <v>543</v>
      </c>
      <c r="B14" s="91">
        <v>8</v>
      </c>
      <c r="C14" s="134">
        <v>0.009127121373644763</v>
      </c>
      <c r="D14" s="91" t="s">
        <v>725</v>
      </c>
      <c r="E14" s="91" t="b">
        <v>0</v>
      </c>
      <c r="F14" s="91" t="b">
        <v>0</v>
      </c>
      <c r="G14" s="91" t="b">
        <v>0</v>
      </c>
    </row>
    <row r="15" spans="1:7" ht="15">
      <c r="A15" s="91" t="s">
        <v>547</v>
      </c>
      <c r="B15" s="91">
        <v>7</v>
      </c>
      <c r="C15" s="134">
        <v>0.008996041223938687</v>
      </c>
      <c r="D15" s="91" t="s">
        <v>725</v>
      </c>
      <c r="E15" s="91" t="b">
        <v>0</v>
      </c>
      <c r="F15" s="91" t="b">
        <v>0</v>
      </c>
      <c r="G15" s="91" t="b">
        <v>0</v>
      </c>
    </row>
    <row r="16" spans="1:7" ht="15">
      <c r="A16" s="91" t="s">
        <v>544</v>
      </c>
      <c r="B16" s="91">
        <v>7</v>
      </c>
      <c r="C16" s="134">
        <v>0.008996041223938687</v>
      </c>
      <c r="D16" s="91" t="s">
        <v>725</v>
      </c>
      <c r="E16" s="91" t="b">
        <v>0</v>
      </c>
      <c r="F16" s="91" t="b">
        <v>0</v>
      </c>
      <c r="G16" s="91" t="b">
        <v>0</v>
      </c>
    </row>
    <row r="17" spans="1:7" ht="15">
      <c r="A17" s="91" t="s">
        <v>545</v>
      </c>
      <c r="B17" s="91">
        <v>7</v>
      </c>
      <c r="C17" s="134">
        <v>0.008996041223938687</v>
      </c>
      <c r="D17" s="91" t="s">
        <v>725</v>
      </c>
      <c r="E17" s="91" t="b">
        <v>0</v>
      </c>
      <c r="F17" s="91" t="b">
        <v>0</v>
      </c>
      <c r="G17" s="91" t="b">
        <v>0</v>
      </c>
    </row>
    <row r="18" spans="1:7" ht="15">
      <c r="A18" s="91" t="s">
        <v>548</v>
      </c>
      <c r="B18" s="91">
        <v>6</v>
      </c>
      <c r="C18" s="134">
        <v>0.008710098293044019</v>
      </c>
      <c r="D18" s="91" t="s">
        <v>725</v>
      </c>
      <c r="E18" s="91" t="b">
        <v>0</v>
      </c>
      <c r="F18" s="91" t="b">
        <v>0</v>
      </c>
      <c r="G18" s="91" t="b">
        <v>0</v>
      </c>
    </row>
    <row r="19" spans="1:7" ht="15">
      <c r="A19" s="91" t="s">
        <v>518</v>
      </c>
      <c r="B19" s="91">
        <v>6</v>
      </c>
      <c r="C19" s="134">
        <v>0.008710098293044019</v>
      </c>
      <c r="D19" s="91" t="s">
        <v>725</v>
      </c>
      <c r="E19" s="91" t="b">
        <v>0</v>
      </c>
      <c r="F19" s="91" t="b">
        <v>0</v>
      </c>
      <c r="G19" s="91" t="b">
        <v>0</v>
      </c>
    </row>
    <row r="20" spans="1:7" ht="15">
      <c r="A20" s="91" t="s">
        <v>559</v>
      </c>
      <c r="B20" s="91">
        <v>4</v>
      </c>
      <c r="C20" s="134">
        <v>0.007558884026762492</v>
      </c>
      <c r="D20" s="91" t="s">
        <v>725</v>
      </c>
      <c r="E20" s="91" t="b">
        <v>1</v>
      </c>
      <c r="F20" s="91" t="b">
        <v>0</v>
      </c>
      <c r="G20" s="91" t="b">
        <v>0</v>
      </c>
    </row>
    <row r="21" spans="1:7" ht="15">
      <c r="A21" s="91" t="s">
        <v>656</v>
      </c>
      <c r="B21" s="91">
        <v>4</v>
      </c>
      <c r="C21" s="134">
        <v>0.007558884026762492</v>
      </c>
      <c r="D21" s="91" t="s">
        <v>725</v>
      </c>
      <c r="E21" s="91" t="b">
        <v>0</v>
      </c>
      <c r="F21" s="91" t="b">
        <v>0</v>
      </c>
      <c r="G21" s="91" t="b">
        <v>0</v>
      </c>
    </row>
    <row r="22" spans="1:7" ht="15">
      <c r="A22" s="91" t="s">
        <v>657</v>
      </c>
      <c r="B22" s="91">
        <v>4</v>
      </c>
      <c r="C22" s="134">
        <v>0.007558884026762492</v>
      </c>
      <c r="D22" s="91" t="s">
        <v>725</v>
      </c>
      <c r="E22" s="91" t="b">
        <v>0</v>
      </c>
      <c r="F22" s="91" t="b">
        <v>0</v>
      </c>
      <c r="G22" s="91" t="b">
        <v>0</v>
      </c>
    </row>
    <row r="23" spans="1:7" ht="15">
      <c r="A23" s="91" t="s">
        <v>658</v>
      </c>
      <c r="B23" s="91">
        <v>4</v>
      </c>
      <c r="C23" s="134">
        <v>0.007558884026762492</v>
      </c>
      <c r="D23" s="91" t="s">
        <v>725</v>
      </c>
      <c r="E23" s="91" t="b">
        <v>0</v>
      </c>
      <c r="F23" s="91" t="b">
        <v>0</v>
      </c>
      <c r="G23" s="91" t="b">
        <v>0</v>
      </c>
    </row>
    <row r="24" spans="1:7" ht="15">
      <c r="A24" s="91" t="s">
        <v>659</v>
      </c>
      <c r="B24" s="91">
        <v>4</v>
      </c>
      <c r="C24" s="134">
        <v>0.007558884026762492</v>
      </c>
      <c r="D24" s="91" t="s">
        <v>725</v>
      </c>
      <c r="E24" s="91" t="b">
        <v>0</v>
      </c>
      <c r="F24" s="91" t="b">
        <v>0</v>
      </c>
      <c r="G24" s="91" t="b">
        <v>0</v>
      </c>
    </row>
    <row r="25" spans="1:7" ht="15">
      <c r="A25" s="91" t="s">
        <v>660</v>
      </c>
      <c r="B25" s="91">
        <v>4</v>
      </c>
      <c r="C25" s="134">
        <v>0.007558884026762492</v>
      </c>
      <c r="D25" s="91" t="s">
        <v>725</v>
      </c>
      <c r="E25" s="91" t="b">
        <v>0</v>
      </c>
      <c r="F25" s="91" t="b">
        <v>0</v>
      </c>
      <c r="G25" s="91" t="b">
        <v>0</v>
      </c>
    </row>
    <row r="26" spans="1:7" ht="15">
      <c r="A26" s="91" t="s">
        <v>661</v>
      </c>
      <c r="B26" s="91">
        <v>4</v>
      </c>
      <c r="C26" s="134">
        <v>0.007558884026762492</v>
      </c>
      <c r="D26" s="91" t="s">
        <v>725</v>
      </c>
      <c r="E26" s="91" t="b">
        <v>0</v>
      </c>
      <c r="F26" s="91" t="b">
        <v>0</v>
      </c>
      <c r="G26" s="91" t="b">
        <v>0</v>
      </c>
    </row>
    <row r="27" spans="1:7" ht="15">
      <c r="A27" s="91" t="s">
        <v>662</v>
      </c>
      <c r="B27" s="91">
        <v>4</v>
      </c>
      <c r="C27" s="134">
        <v>0.007558884026762492</v>
      </c>
      <c r="D27" s="91" t="s">
        <v>725</v>
      </c>
      <c r="E27" s="91" t="b">
        <v>0</v>
      </c>
      <c r="F27" s="91" t="b">
        <v>0</v>
      </c>
      <c r="G27" s="91" t="b">
        <v>0</v>
      </c>
    </row>
    <row r="28" spans="1:7" ht="15">
      <c r="A28" s="91" t="s">
        <v>663</v>
      </c>
      <c r="B28" s="91">
        <v>4</v>
      </c>
      <c r="C28" s="134">
        <v>0.007558884026762492</v>
      </c>
      <c r="D28" s="91" t="s">
        <v>725</v>
      </c>
      <c r="E28" s="91" t="b">
        <v>0</v>
      </c>
      <c r="F28" s="91" t="b">
        <v>0</v>
      </c>
      <c r="G28" s="91" t="b">
        <v>0</v>
      </c>
    </row>
    <row r="29" spans="1:7" ht="15">
      <c r="A29" s="91" t="s">
        <v>664</v>
      </c>
      <c r="B29" s="91">
        <v>4</v>
      </c>
      <c r="C29" s="134">
        <v>0.007558884026762492</v>
      </c>
      <c r="D29" s="91" t="s">
        <v>725</v>
      </c>
      <c r="E29" s="91" t="b">
        <v>0</v>
      </c>
      <c r="F29" s="91" t="b">
        <v>0</v>
      </c>
      <c r="G29" s="91" t="b">
        <v>0</v>
      </c>
    </row>
    <row r="30" spans="1:7" ht="15">
      <c r="A30" s="91" t="s">
        <v>665</v>
      </c>
      <c r="B30" s="91">
        <v>4</v>
      </c>
      <c r="C30" s="134">
        <v>0.007558884026762492</v>
      </c>
      <c r="D30" s="91" t="s">
        <v>725</v>
      </c>
      <c r="E30" s="91" t="b">
        <v>0</v>
      </c>
      <c r="F30" s="91" t="b">
        <v>0</v>
      </c>
      <c r="G30" s="91" t="b">
        <v>0</v>
      </c>
    </row>
    <row r="31" spans="1:7" ht="15">
      <c r="A31" s="91" t="s">
        <v>666</v>
      </c>
      <c r="B31" s="91">
        <v>4</v>
      </c>
      <c r="C31" s="134">
        <v>0.007558884026762492</v>
      </c>
      <c r="D31" s="91" t="s">
        <v>725</v>
      </c>
      <c r="E31" s="91" t="b">
        <v>0</v>
      </c>
      <c r="F31" s="91" t="b">
        <v>0</v>
      </c>
      <c r="G31" s="91" t="b">
        <v>0</v>
      </c>
    </row>
    <row r="32" spans="1:7" ht="15">
      <c r="A32" s="91" t="s">
        <v>667</v>
      </c>
      <c r="B32" s="91">
        <v>4</v>
      </c>
      <c r="C32" s="134">
        <v>0.007558884026762492</v>
      </c>
      <c r="D32" s="91" t="s">
        <v>725</v>
      </c>
      <c r="E32" s="91" t="b">
        <v>0</v>
      </c>
      <c r="F32" s="91" t="b">
        <v>0</v>
      </c>
      <c r="G32" s="91" t="b">
        <v>0</v>
      </c>
    </row>
    <row r="33" spans="1:7" ht="15">
      <c r="A33" s="91" t="s">
        <v>668</v>
      </c>
      <c r="B33" s="91">
        <v>4</v>
      </c>
      <c r="C33" s="134">
        <v>0.007558884026762492</v>
      </c>
      <c r="D33" s="91" t="s">
        <v>725</v>
      </c>
      <c r="E33" s="91" t="b">
        <v>0</v>
      </c>
      <c r="F33" s="91" t="b">
        <v>0</v>
      </c>
      <c r="G33" s="91" t="b">
        <v>0</v>
      </c>
    </row>
    <row r="34" spans="1:7" ht="15">
      <c r="A34" s="91" t="s">
        <v>669</v>
      </c>
      <c r="B34" s="91">
        <v>4</v>
      </c>
      <c r="C34" s="134">
        <v>0.007558884026762492</v>
      </c>
      <c r="D34" s="91" t="s">
        <v>725</v>
      </c>
      <c r="E34" s="91" t="b">
        <v>0</v>
      </c>
      <c r="F34" s="91" t="b">
        <v>0</v>
      </c>
      <c r="G34" s="91" t="b">
        <v>0</v>
      </c>
    </row>
    <row r="35" spans="1:7" ht="15">
      <c r="A35" s="91" t="s">
        <v>670</v>
      </c>
      <c r="B35" s="91">
        <v>4</v>
      </c>
      <c r="C35" s="134">
        <v>0.007558884026762492</v>
      </c>
      <c r="D35" s="91" t="s">
        <v>725</v>
      </c>
      <c r="E35" s="91" t="b">
        <v>0</v>
      </c>
      <c r="F35" s="91" t="b">
        <v>0</v>
      </c>
      <c r="G35" s="91" t="b">
        <v>0</v>
      </c>
    </row>
    <row r="36" spans="1:7" ht="15">
      <c r="A36" s="91" t="s">
        <v>671</v>
      </c>
      <c r="B36" s="91">
        <v>4</v>
      </c>
      <c r="C36" s="134">
        <v>0.007558884026762492</v>
      </c>
      <c r="D36" s="91" t="s">
        <v>725</v>
      </c>
      <c r="E36" s="91" t="b">
        <v>0</v>
      </c>
      <c r="F36" s="91" t="b">
        <v>0</v>
      </c>
      <c r="G36" s="91" t="b">
        <v>0</v>
      </c>
    </row>
    <row r="37" spans="1:7" ht="15">
      <c r="A37" s="91" t="s">
        <v>672</v>
      </c>
      <c r="B37" s="91">
        <v>4</v>
      </c>
      <c r="C37" s="134">
        <v>0.007558884026762492</v>
      </c>
      <c r="D37" s="91" t="s">
        <v>725</v>
      </c>
      <c r="E37" s="91" t="b">
        <v>0</v>
      </c>
      <c r="F37" s="91" t="b">
        <v>0</v>
      </c>
      <c r="G37" s="91" t="b">
        <v>0</v>
      </c>
    </row>
    <row r="38" spans="1:7" ht="15">
      <c r="A38" s="91" t="s">
        <v>550</v>
      </c>
      <c r="B38" s="91">
        <v>4</v>
      </c>
      <c r="C38" s="134">
        <v>0.010554207366702604</v>
      </c>
      <c r="D38" s="91" t="s">
        <v>725</v>
      </c>
      <c r="E38" s="91" t="b">
        <v>0</v>
      </c>
      <c r="F38" s="91" t="b">
        <v>0</v>
      </c>
      <c r="G38" s="91" t="b">
        <v>0</v>
      </c>
    </row>
    <row r="39" spans="1:7" ht="15">
      <c r="A39" s="91" t="s">
        <v>673</v>
      </c>
      <c r="B39" s="91">
        <v>3</v>
      </c>
      <c r="C39" s="134">
        <v>0.006601541651477093</v>
      </c>
      <c r="D39" s="91" t="s">
        <v>725</v>
      </c>
      <c r="E39" s="91" t="b">
        <v>0</v>
      </c>
      <c r="F39" s="91" t="b">
        <v>0</v>
      </c>
      <c r="G39" s="91" t="b">
        <v>0</v>
      </c>
    </row>
    <row r="40" spans="1:7" ht="15">
      <c r="A40" s="91" t="s">
        <v>674</v>
      </c>
      <c r="B40" s="91">
        <v>3</v>
      </c>
      <c r="C40" s="134">
        <v>0.006601541651477093</v>
      </c>
      <c r="D40" s="91" t="s">
        <v>725</v>
      </c>
      <c r="E40" s="91" t="b">
        <v>0</v>
      </c>
      <c r="F40" s="91" t="b">
        <v>0</v>
      </c>
      <c r="G40" s="91" t="b">
        <v>0</v>
      </c>
    </row>
    <row r="41" spans="1:7" ht="15">
      <c r="A41" s="91" t="s">
        <v>675</v>
      </c>
      <c r="B41" s="91">
        <v>3</v>
      </c>
      <c r="C41" s="134">
        <v>0.006601541651477093</v>
      </c>
      <c r="D41" s="91" t="s">
        <v>725</v>
      </c>
      <c r="E41" s="91" t="b">
        <v>0</v>
      </c>
      <c r="F41" s="91" t="b">
        <v>0</v>
      </c>
      <c r="G41" s="91" t="b">
        <v>0</v>
      </c>
    </row>
    <row r="42" spans="1:7" ht="15">
      <c r="A42" s="91" t="s">
        <v>676</v>
      </c>
      <c r="B42" s="91">
        <v>3</v>
      </c>
      <c r="C42" s="134">
        <v>0.006601541651477093</v>
      </c>
      <c r="D42" s="91" t="s">
        <v>725</v>
      </c>
      <c r="E42" s="91" t="b">
        <v>0</v>
      </c>
      <c r="F42" s="91" t="b">
        <v>0</v>
      </c>
      <c r="G42" s="91" t="b">
        <v>0</v>
      </c>
    </row>
    <row r="43" spans="1:7" ht="15">
      <c r="A43" s="91" t="s">
        <v>677</v>
      </c>
      <c r="B43" s="91">
        <v>3</v>
      </c>
      <c r="C43" s="134">
        <v>0.006601541651477093</v>
      </c>
      <c r="D43" s="91" t="s">
        <v>725</v>
      </c>
      <c r="E43" s="91" t="b">
        <v>0</v>
      </c>
      <c r="F43" s="91" t="b">
        <v>0</v>
      </c>
      <c r="G43" s="91" t="b">
        <v>0</v>
      </c>
    </row>
    <row r="44" spans="1:7" ht="15">
      <c r="A44" s="91" t="s">
        <v>678</v>
      </c>
      <c r="B44" s="91">
        <v>3</v>
      </c>
      <c r="C44" s="134">
        <v>0.006601541651477093</v>
      </c>
      <c r="D44" s="91" t="s">
        <v>725</v>
      </c>
      <c r="E44" s="91" t="b">
        <v>0</v>
      </c>
      <c r="F44" s="91" t="b">
        <v>0</v>
      </c>
      <c r="G44" s="91" t="b">
        <v>0</v>
      </c>
    </row>
    <row r="45" spans="1:7" ht="15">
      <c r="A45" s="91" t="s">
        <v>679</v>
      </c>
      <c r="B45" s="91">
        <v>3</v>
      </c>
      <c r="C45" s="134">
        <v>0.006601541651477093</v>
      </c>
      <c r="D45" s="91" t="s">
        <v>725</v>
      </c>
      <c r="E45" s="91" t="b">
        <v>0</v>
      </c>
      <c r="F45" s="91" t="b">
        <v>0</v>
      </c>
      <c r="G45" s="91" t="b">
        <v>0</v>
      </c>
    </row>
    <row r="46" spans="1:7" ht="15">
      <c r="A46" s="91" t="s">
        <v>680</v>
      </c>
      <c r="B46" s="91">
        <v>3</v>
      </c>
      <c r="C46" s="134">
        <v>0.006601541651477093</v>
      </c>
      <c r="D46" s="91" t="s">
        <v>725</v>
      </c>
      <c r="E46" s="91" t="b">
        <v>0</v>
      </c>
      <c r="F46" s="91" t="b">
        <v>0</v>
      </c>
      <c r="G46" s="91" t="b">
        <v>0</v>
      </c>
    </row>
    <row r="47" spans="1:7" ht="15">
      <c r="A47" s="91" t="s">
        <v>681</v>
      </c>
      <c r="B47" s="91">
        <v>3</v>
      </c>
      <c r="C47" s="134">
        <v>0.006601541651477093</v>
      </c>
      <c r="D47" s="91" t="s">
        <v>725</v>
      </c>
      <c r="E47" s="91" t="b">
        <v>0</v>
      </c>
      <c r="F47" s="91" t="b">
        <v>0</v>
      </c>
      <c r="G47" s="91" t="b">
        <v>0</v>
      </c>
    </row>
    <row r="48" spans="1:7" ht="15">
      <c r="A48" s="91" t="s">
        <v>682</v>
      </c>
      <c r="B48" s="91">
        <v>3</v>
      </c>
      <c r="C48" s="134">
        <v>0.006601541651477093</v>
      </c>
      <c r="D48" s="91" t="s">
        <v>725</v>
      </c>
      <c r="E48" s="91" t="b">
        <v>0</v>
      </c>
      <c r="F48" s="91" t="b">
        <v>0</v>
      </c>
      <c r="G48" s="91" t="b">
        <v>0</v>
      </c>
    </row>
    <row r="49" spans="1:7" ht="15">
      <c r="A49" s="91" t="s">
        <v>683</v>
      </c>
      <c r="B49" s="91">
        <v>3</v>
      </c>
      <c r="C49" s="134">
        <v>0.006601541651477093</v>
      </c>
      <c r="D49" s="91" t="s">
        <v>725</v>
      </c>
      <c r="E49" s="91" t="b">
        <v>0</v>
      </c>
      <c r="F49" s="91" t="b">
        <v>0</v>
      </c>
      <c r="G49" s="91" t="b">
        <v>0</v>
      </c>
    </row>
    <row r="50" spans="1:7" ht="15">
      <c r="A50" s="91" t="s">
        <v>684</v>
      </c>
      <c r="B50" s="91">
        <v>2</v>
      </c>
      <c r="C50" s="134">
        <v>0.005277103683351302</v>
      </c>
      <c r="D50" s="91" t="s">
        <v>725</v>
      </c>
      <c r="E50" s="91" t="b">
        <v>0</v>
      </c>
      <c r="F50" s="91" t="b">
        <v>0</v>
      </c>
      <c r="G50" s="91" t="b">
        <v>0</v>
      </c>
    </row>
    <row r="51" spans="1:7" ht="15">
      <c r="A51" s="91" t="s">
        <v>685</v>
      </c>
      <c r="B51" s="91">
        <v>2</v>
      </c>
      <c r="C51" s="134">
        <v>0.005277103683351302</v>
      </c>
      <c r="D51" s="91" t="s">
        <v>725</v>
      </c>
      <c r="E51" s="91" t="b">
        <v>0</v>
      </c>
      <c r="F51" s="91" t="b">
        <v>0</v>
      </c>
      <c r="G51" s="91" t="b">
        <v>0</v>
      </c>
    </row>
    <row r="52" spans="1:7" ht="15">
      <c r="A52" s="91" t="s">
        <v>686</v>
      </c>
      <c r="B52" s="91">
        <v>2</v>
      </c>
      <c r="C52" s="134">
        <v>0.005277103683351302</v>
      </c>
      <c r="D52" s="91" t="s">
        <v>725</v>
      </c>
      <c r="E52" s="91" t="b">
        <v>0</v>
      </c>
      <c r="F52" s="91" t="b">
        <v>0</v>
      </c>
      <c r="G52" s="91" t="b">
        <v>0</v>
      </c>
    </row>
    <row r="53" spans="1:7" ht="15">
      <c r="A53" s="91" t="s">
        <v>687</v>
      </c>
      <c r="B53" s="91">
        <v>2</v>
      </c>
      <c r="C53" s="134">
        <v>0.005277103683351302</v>
      </c>
      <c r="D53" s="91" t="s">
        <v>725</v>
      </c>
      <c r="E53" s="91" t="b">
        <v>0</v>
      </c>
      <c r="F53" s="91" t="b">
        <v>0</v>
      </c>
      <c r="G53" s="91" t="b">
        <v>0</v>
      </c>
    </row>
    <row r="54" spans="1:7" ht="15">
      <c r="A54" s="91" t="s">
        <v>688</v>
      </c>
      <c r="B54" s="91">
        <v>2</v>
      </c>
      <c r="C54" s="134">
        <v>0.005277103683351302</v>
      </c>
      <c r="D54" s="91" t="s">
        <v>725</v>
      </c>
      <c r="E54" s="91" t="b">
        <v>0</v>
      </c>
      <c r="F54" s="91" t="b">
        <v>0</v>
      </c>
      <c r="G54" s="91" t="b">
        <v>0</v>
      </c>
    </row>
    <row r="55" spans="1:7" ht="15">
      <c r="A55" s="91" t="s">
        <v>689</v>
      </c>
      <c r="B55" s="91">
        <v>2</v>
      </c>
      <c r="C55" s="134">
        <v>0.005277103683351302</v>
      </c>
      <c r="D55" s="91" t="s">
        <v>725</v>
      </c>
      <c r="E55" s="91" t="b">
        <v>0</v>
      </c>
      <c r="F55" s="91" t="b">
        <v>0</v>
      </c>
      <c r="G55" s="91" t="b">
        <v>0</v>
      </c>
    </row>
    <row r="56" spans="1:7" ht="15">
      <c r="A56" s="91" t="s">
        <v>690</v>
      </c>
      <c r="B56" s="91">
        <v>2</v>
      </c>
      <c r="C56" s="134">
        <v>0.005277103683351302</v>
      </c>
      <c r="D56" s="91" t="s">
        <v>725</v>
      </c>
      <c r="E56" s="91" t="b">
        <v>0</v>
      </c>
      <c r="F56" s="91" t="b">
        <v>0</v>
      </c>
      <c r="G56" s="91" t="b">
        <v>0</v>
      </c>
    </row>
    <row r="57" spans="1:7" ht="15">
      <c r="A57" s="91" t="s">
        <v>691</v>
      </c>
      <c r="B57" s="91">
        <v>2</v>
      </c>
      <c r="C57" s="134">
        <v>0.005277103683351302</v>
      </c>
      <c r="D57" s="91" t="s">
        <v>725</v>
      </c>
      <c r="E57" s="91" t="b">
        <v>0</v>
      </c>
      <c r="F57" s="91" t="b">
        <v>0</v>
      </c>
      <c r="G57" s="91" t="b">
        <v>0</v>
      </c>
    </row>
    <row r="58" spans="1:7" ht="15">
      <c r="A58" s="91" t="s">
        <v>692</v>
      </c>
      <c r="B58" s="91">
        <v>2</v>
      </c>
      <c r="C58" s="134">
        <v>0.005277103683351302</v>
      </c>
      <c r="D58" s="91" t="s">
        <v>725</v>
      </c>
      <c r="E58" s="91" t="b">
        <v>0</v>
      </c>
      <c r="F58" s="91" t="b">
        <v>0</v>
      </c>
      <c r="G58" s="91" t="b">
        <v>0</v>
      </c>
    </row>
    <row r="59" spans="1:7" ht="15">
      <c r="A59" s="91" t="s">
        <v>693</v>
      </c>
      <c r="B59" s="91">
        <v>2</v>
      </c>
      <c r="C59" s="134">
        <v>0.005277103683351302</v>
      </c>
      <c r="D59" s="91" t="s">
        <v>725</v>
      </c>
      <c r="E59" s="91" t="b">
        <v>0</v>
      </c>
      <c r="F59" s="91" t="b">
        <v>0</v>
      </c>
      <c r="G59" s="91" t="b">
        <v>0</v>
      </c>
    </row>
    <row r="60" spans="1:7" ht="15">
      <c r="A60" s="91" t="s">
        <v>694</v>
      </c>
      <c r="B60" s="91">
        <v>2</v>
      </c>
      <c r="C60" s="134">
        <v>0.005277103683351302</v>
      </c>
      <c r="D60" s="91" t="s">
        <v>725</v>
      </c>
      <c r="E60" s="91" t="b">
        <v>0</v>
      </c>
      <c r="F60" s="91" t="b">
        <v>0</v>
      </c>
      <c r="G60" s="91" t="b">
        <v>0</v>
      </c>
    </row>
    <row r="61" spans="1:7" ht="15">
      <c r="A61" s="91" t="s">
        <v>695</v>
      </c>
      <c r="B61" s="91">
        <v>2</v>
      </c>
      <c r="C61" s="134">
        <v>0.005277103683351302</v>
      </c>
      <c r="D61" s="91" t="s">
        <v>725</v>
      </c>
      <c r="E61" s="91" t="b">
        <v>0</v>
      </c>
      <c r="F61" s="91" t="b">
        <v>0</v>
      </c>
      <c r="G61" s="91" t="b">
        <v>0</v>
      </c>
    </row>
    <row r="62" spans="1:7" ht="15">
      <c r="A62" s="91" t="s">
        <v>696</v>
      </c>
      <c r="B62" s="91">
        <v>2</v>
      </c>
      <c r="C62" s="134">
        <v>0.005277103683351302</v>
      </c>
      <c r="D62" s="91" t="s">
        <v>725</v>
      </c>
      <c r="E62" s="91" t="b">
        <v>0</v>
      </c>
      <c r="F62" s="91" t="b">
        <v>0</v>
      </c>
      <c r="G62" s="91" t="b">
        <v>0</v>
      </c>
    </row>
    <row r="63" spans="1:7" ht="15">
      <c r="A63" s="91" t="s">
        <v>697</v>
      </c>
      <c r="B63" s="91">
        <v>2</v>
      </c>
      <c r="C63" s="134">
        <v>0.005277103683351302</v>
      </c>
      <c r="D63" s="91" t="s">
        <v>725</v>
      </c>
      <c r="E63" s="91" t="b">
        <v>0</v>
      </c>
      <c r="F63" s="91" t="b">
        <v>0</v>
      </c>
      <c r="G63" s="91" t="b">
        <v>0</v>
      </c>
    </row>
    <row r="64" spans="1:7" ht="15">
      <c r="A64" s="91" t="s">
        <v>698</v>
      </c>
      <c r="B64" s="91">
        <v>2</v>
      </c>
      <c r="C64" s="134">
        <v>0.005277103683351302</v>
      </c>
      <c r="D64" s="91" t="s">
        <v>725</v>
      </c>
      <c r="E64" s="91" t="b">
        <v>0</v>
      </c>
      <c r="F64" s="91" t="b">
        <v>1</v>
      </c>
      <c r="G64" s="91" t="b">
        <v>0</v>
      </c>
    </row>
    <row r="65" spans="1:7" ht="15">
      <c r="A65" s="91" t="s">
        <v>699</v>
      </c>
      <c r="B65" s="91">
        <v>2</v>
      </c>
      <c r="C65" s="134">
        <v>0.005277103683351302</v>
      </c>
      <c r="D65" s="91" t="s">
        <v>725</v>
      </c>
      <c r="E65" s="91" t="b">
        <v>0</v>
      </c>
      <c r="F65" s="91" t="b">
        <v>0</v>
      </c>
      <c r="G65" s="91" t="b">
        <v>0</v>
      </c>
    </row>
    <row r="66" spans="1:7" ht="15">
      <c r="A66" s="91" t="s">
        <v>700</v>
      </c>
      <c r="B66" s="91">
        <v>2</v>
      </c>
      <c r="C66" s="134">
        <v>0.005277103683351302</v>
      </c>
      <c r="D66" s="91" t="s">
        <v>725</v>
      </c>
      <c r="E66" s="91" t="b">
        <v>0</v>
      </c>
      <c r="F66" s="91" t="b">
        <v>0</v>
      </c>
      <c r="G66" s="91" t="b">
        <v>0</v>
      </c>
    </row>
    <row r="67" spans="1:7" ht="15">
      <c r="A67" s="91" t="s">
        <v>701</v>
      </c>
      <c r="B67" s="91">
        <v>2</v>
      </c>
      <c r="C67" s="134">
        <v>0.005277103683351302</v>
      </c>
      <c r="D67" s="91" t="s">
        <v>725</v>
      </c>
      <c r="E67" s="91" t="b">
        <v>0</v>
      </c>
      <c r="F67" s="91" t="b">
        <v>0</v>
      </c>
      <c r="G67" s="91" t="b">
        <v>0</v>
      </c>
    </row>
    <row r="68" spans="1:7" ht="15">
      <c r="A68" s="91" t="s">
        <v>702</v>
      </c>
      <c r="B68" s="91">
        <v>2</v>
      </c>
      <c r="C68" s="134">
        <v>0.005277103683351302</v>
      </c>
      <c r="D68" s="91" t="s">
        <v>725</v>
      </c>
      <c r="E68" s="91" t="b">
        <v>0</v>
      </c>
      <c r="F68" s="91" t="b">
        <v>0</v>
      </c>
      <c r="G68" s="91" t="b">
        <v>0</v>
      </c>
    </row>
    <row r="69" spans="1:7" ht="15">
      <c r="A69" s="91" t="s">
        <v>703</v>
      </c>
      <c r="B69" s="91">
        <v>2</v>
      </c>
      <c r="C69" s="134">
        <v>0.005277103683351302</v>
      </c>
      <c r="D69" s="91" t="s">
        <v>725</v>
      </c>
      <c r="E69" s="91" t="b">
        <v>0</v>
      </c>
      <c r="F69" s="91" t="b">
        <v>0</v>
      </c>
      <c r="G69" s="91" t="b">
        <v>0</v>
      </c>
    </row>
    <row r="70" spans="1:7" ht="15">
      <c r="A70" s="91" t="s">
        <v>704</v>
      </c>
      <c r="B70" s="91">
        <v>2</v>
      </c>
      <c r="C70" s="134">
        <v>0.005277103683351302</v>
      </c>
      <c r="D70" s="91" t="s">
        <v>725</v>
      </c>
      <c r="E70" s="91" t="b">
        <v>0</v>
      </c>
      <c r="F70" s="91" t="b">
        <v>0</v>
      </c>
      <c r="G70" s="91" t="b">
        <v>0</v>
      </c>
    </row>
    <row r="71" spans="1:7" ht="15">
      <c r="A71" s="91" t="s">
        <v>705</v>
      </c>
      <c r="B71" s="91">
        <v>2</v>
      </c>
      <c r="C71" s="134">
        <v>0.005277103683351302</v>
      </c>
      <c r="D71" s="91" t="s">
        <v>725</v>
      </c>
      <c r="E71" s="91" t="b">
        <v>0</v>
      </c>
      <c r="F71" s="91" t="b">
        <v>0</v>
      </c>
      <c r="G71" s="91" t="b">
        <v>0</v>
      </c>
    </row>
    <row r="72" spans="1:7" ht="15">
      <c r="A72" s="91" t="s">
        <v>706</v>
      </c>
      <c r="B72" s="91">
        <v>2</v>
      </c>
      <c r="C72" s="134">
        <v>0.005277103683351302</v>
      </c>
      <c r="D72" s="91" t="s">
        <v>725</v>
      </c>
      <c r="E72" s="91" t="b">
        <v>0</v>
      </c>
      <c r="F72" s="91" t="b">
        <v>0</v>
      </c>
      <c r="G72" s="91" t="b">
        <v>0</v>
      </c>
    </row>
    <row r="73" spans="1:7" ht="15">
      <c r="A73" s="91" t="s">
        <v>707</v>
      </c>
      <c r="B73" s="91">
        <v>2</v>
      </c>
      <c r="C73" s="134">
        <v>0.005277103683351302</v>
      </c>
      <c r="D73" s="91" t="s">
        <v>725</v>
      </c>
      <c r="E73" s="91" t="b">
        <v>1</v>
      </c>
      <c r="F73" s="91" t="b">
        <v>0</v>
      </c>
      <c r="G73" s="91" t="b">
        <v>0</v>
      </c>
    </row>
    <row r="74" spans="1:7" ht="15">
      <c r="A74" s="91" t="s">
        <v>223</v>
      </c>
      <c r="B74" s="91">
        <v>2</v>
      </c>
      <c r="C74" s="134">
        <v>0.005277103683351302</v>
      </c>
      <c r="D74" s="91" t="s">
        <v>725</v>
      </c>
      <c r="E74" s="91" t="b">
        <v>0</v>
      </c>
      <c r="F74" s="91" t="b">
        <v>0</v>
      </c>
      <c r="G74" s="91" t="b">
        <v>0</v>
      </c>
    </row>
    <row r="75" spans="1:7" ht="15">
      <c r="A75" s="91" t="s">
        <v>708</v>
      </c>
      <c r="B75" s="91">
        <v>2</v>
      </c>
      <c r="C75" s="134">
        <v>0.005277103683351302</v>
      </c>
      <c r="D75" s="91" t="s">
        <v>725</v>
      </c>
      <c r="E75" s="91" t="b">
        <v>0</v>
      </c>
      <c r="F75" s="91" t="b">
        <v>0</v>
      </c>
      <c r="G75" s="91" t="b">
        <v>0</v>
      </c>
    </row>
    <row r="76" spans="1:7" ht="15">
      <c r="A76" s="91" t="s">
        <v>709</v>
      </c>
      <c r="B76" s="91">
        <v>2</v>
      </c>
      <c r="C76" s="134">
        <v>0.005277103683351302</v>
      </c>
      <c r="D76" s="91" t="s">
        <v>725</v>
      </c>
      <c r="E76" s="91" t="b">
        <v>0</v>
      </c>
      <c r="F76" s="91" t="b">
        <v>0</v>
      </c>
      <c r="G76" s="91" t="b">
        <v>0</v>
      </c>
    </row>
    <row r="77" spans="1:7" ht="15">
      <c r="A77" s="91" t="s">
        <v>710</v>
      </c>
      <c r="B77" s="91">
        <v>2</v>
      </c>
      <c r="C77" s="134">
        <v>0.005277103683351302</v>
      </c>
      <c r="D77" s="91" t="s">
        <v>725</v>
      </c>
      <c r="E77" s="91" t="b">
        <v>0</v>
      </c>
      <c r="F77" s="91" t="b">
        <v>0</v>
      </c>
      <c r="G77" s="91" t="b">
        <v>0</v>
      </c>
    </row>
    <row r="78" spans="1:7" ht="15">
      <c r="A78" s="91" t="s">
        <v>711</v>
      </c>
      <c r="B78" s="91">
        <v>2</v>
      </c>
      <c r="C78" s="134">
        <v>0.005277103683351302</v>
      </c>
      <c r="D78" s="91" t="s">
        <v>725</v>
      </c>
      <c r="E78" s="91" t="b">
        <v>0</v>
      </c>
      <c r="F78" s="91" t="b">
        <v>0</v>
      </c>
      <c r="G78" s="91" t="b">
        <v>0</v>
      </c>
    </row>
    <row r="79" spans="1:7" ht="15">
      <c r="A79" s="91" t="s">
        <v>712</v>
      </c>
      <c r="B79" s="91">
        <v>2</v>
      </c>
      <c r="C79" s="134">
        <v>0.005277103683351302</v>
      </c>
      <c r="D79" s="91" t="s">
        <v>725</v>
      </c>
      <c r="E79" s="91" t="b">
        <v>0</v>
      </c>
      <c r="F79" s="91" t="b">
        <v>0</v>
      </c>
      <c r="G79" s="91" t="b">
        <v>0</v>
      </c>
    </row>
    <row r="80" spans="1:7" ht="15">
      <c r="A80" s="91" t="s">
        <v>713</v>
      </c>
      <c r="B80" s="91">
        <v>2</v>
      </c>
      <c r="C80" s="134">
        <v>0.005277103683351302</v>
      </c>
      <c r="D80" s="91" t="s">
        <v>725</v>
      </c>
      <c r="E80" s="91" t="b">
        <v>0</v>
      </c>
      <c r="F80" s="91" t="b">
        <v>0</v>
      </c>
      <c r="G80" s="91" t="b">
        <v>0</v>
      </c>
    </row>
    <row r="81" spans="1:7" ht="15">
      <c r="A81" s="91" t="s">
        <v>714</v>
      </c>
      <c r="B81" s="91">
        <v>2</v>
      </c>
      <c r="C81" s="134">
        <v>0.005277103683351302</v>
      </c>
      <c r="D81" s="91" t="s">
        <v>725</v>
      </c>
      <c r="E81" s="91" t="b">
        <v>0</v>
      </c>
      <c r="F81" s="91" t="b">
        <v>1</v>
      </c>
      <c r="G81" s="91" t="b">
        <v>0</v>
      </c>
    </row>
    <row r="82" spans="1:7" ht="15">
      <c r="A82" s="91" t="s">
        <v>715</v>
      </c>
      <c r="B82" s="91">
        <v>2</v>
      </c>
      <c r="C82" s="134">
        <v>0.005277103683351302</v>
      </c>
      <c r="D82" s="91" t="s">
        <v>725</v>
      </c>
      <c r="E82" s="91" t="b">
        <v>0</v>
      </c>
      <c r="F82" s="91" t="b">
        <v>1</v>
      </c>
      <c r="G82" s="91" t="b">
        <v>0</v>
      </c>
    </row>
    <row r="83" spans="1:7" ht="15">
      <c r="A83" s="91" t="s">
        <v>716</v>
      </c>
      <c r="B83" s="91">
        <v>2</v>
      </c>
      <c r="C83" s="134">
        <v>0.005277103683351302</v>
      </c>
      <c r="D83" s="91" t="s">
        <v>725</v>
      </c>
      <c r="E83" s="91" t="b">
        <v>0</v>
      </c>
      <c r="F83" s="91" t="b">
        <v>0</v>
      </c>
      <c r="G83" s="91" t="b">
        <v>0</v>
      </c>
    </row>
    <row r="84" spans="1:7" ht="15">
      <c r="A84" s="91" t="s">
        <v>717</v>
      </c>
      <c r="B84" s="91">
        <v>2</v>
      </c>
      <c r="C84" s="134">
        <v>0.005277103683351302</v>
      </c>
      <c r="D84" s="91" t="s">
        <v>725</v>
      </c>
      <c r="E84" s="91" t="b">
        <v>0</v>
      </c>
      <c r="F84" s="91" t="b">
        <v>0</v>
      </c>
      <c r="G84" s="91" t="b">
        <v>0</v>
      </c>
    </row>
    <row r="85" spans="1:7" ht="15">
      <c r="A85" s="91" t="s">
        <v>718</v>
      </c>
      <c r="B85" s="91">
        <v>2</v>
      </c>
      <c r="C85" s="134">
        <v>0.005277103683351302</v>
      </c>
      <c r="D85" s="91" t="s">
        <v>725</v>
      </c>
      <c r="E85" s="91" t="b">
        <v>0</v>
      </c>
      <c r="F85" s="91" t="b">
        <v>0</v>
      </c>
      <c r="G85" s="91" t="b">
        <v>0</v>
      </c>
    </row>
    <row r="86" spans="1:7" ht="15">
      <c r="A86" s="91" t="s">
        <v>719</v>
      </c>
      <c r="B86" s="91">
        <v>2</v>
      </c>
      <c r="C86" s="134">
        <v>0.005277103683351302</v>
      </c>
      <c r="D86" s="91" t="s">
        <v>725</v>
      </c>
      <c r="E86" s="91" t="b">
        <v>0</v>
      </c>
      <c r="F86" s="91" t="b">
        <v>0</v>
      </c>
      <c r="G86" s="91" t="b">
        <v>0</v>
      </c>
    </row>
    <row r="87" spans="1:7" ht="15">
      <c r="A87" s="91" t="s">
        <v>720</v>
      </c>
      <c r="B87" s="91">
        <v>2</v>
      </c>
      <c r="C87" s="134">
        <v>0.005277103683351302</v>
      </c>
      <c r="D87" s="91" t="s">
        <v>725</v>
      </c>
      <c r="E87" s="91" t="b">
        <v>0</v>
      </c>
      <c r="F87" s="91" t="b">
        <v>0</v>
      </c>
      <c r="G87" s="91" t="b">
        <v>0</v>
      </c>
    </row>
    <row r="88" spans="1:7" ht="15">
      <c r="A88" s="91" t="s">
        <v>721</v>
      </c>
      <c r="B88" s="91">
        <v>2</v>
      </c>
      <c r="C88" s="134">
        <v>0.005277103683351302</v>
      </c>
      <c r="D88" s="91" t="s">
        <v>725</v>
      </c>
      <c r="E88" s="91" t="b">
        <v>0</v>
      </c>
      <c r="F88" s="91" t="b">
        <v>0</v>
      </c>
      <c r="G88" s="91" t="b">
        <v>0</v>
      </c>
    </row>
    <row r="89" spans="1:7" ht="15">
      <c r="A89" s="91" t="s">
        <v>551</v>
      </c>
      <c r="B89" s="91">
        <v>2</v>
      </c>
      <c r="C89" s="134">
        <v>0.005277103683351302</v>
      </c>
      <c r="D89" s="91" t="s">
        <v>725</v>
      </c>
      <c r="E89" s="91" t="b">
        <v>0</v>
      </c>
      <c r="F89" s="91" t="b">
        <v>0</v>
      </c>
      <c r="G89" s="91" t="b">
        <v>0</v>
      </c>
    </row>
    <row r="90" spans="1:7" ht="15">
      <c r="A90" s="91" t="s">
        <v>552</v>
      </c>
      <c r="B90" s="91">
        <v>2</v>
      </c>
      <c r="C90" s="134">
        <v>0.005277103683351302</v>
      </c>
      <c r="D90" s="91" t="s">
        <v>725</v>
      </c>
      <c r="E90" s="91" t="b">
        <v>0</v>
      </c>
      <c r="F90" s="91" t="b">
        <v>0</v>
      </c>
      <c r="G90" s="91" t="b">
        <v>0</v>
      </c>
    </row>
    <row r="91" spans="1:7" ht="15">
      <c r="A91" s="91" t="s">
        <v>553</v>
      </c>
      <c r="B91" s="91">
        <v>2</v>
      </c>
      <c r="C91" s="134">
        <v>0.005277103683351302</v>
      </c>
      <c r="D91" s="91" t="s">
        <v>725</v>
      </c>
      <c r="E91" s="91" t="b">
        <v>0</v>
      </c>
      <c r="F91" s="91" t="b">
        <v>0</v>
      </c>
      <c r="G91" s="91" t="b">
        <v>0</v>
      </c>
    </row>
    <row r="92" spans="1:7" ht="15">
      <c r="A92" s="91" t="s">
        <v>554</v>
      </c>
      <c r="B92" s="91">
        <v>2</v>
      </c>
      <c r="C92" s="134">
        <v>0.005277103683351302</v>
      </c>
      <c r="D92" s="91" t="s">
        <v>725</v>
      </c>
      <c r="E92" s="91" t="b">
        <v>0</v>
      </c>
      <c r="F92" s="91" t="b">
        <v>0</v>
      </c>
      <c r="G92" s="91" t="b">
        <v>0</v>
      </c>
    </row>
    <row r="93" spans="1:7" ht="15">
      <c r="A93" s="91" t="s">
        <v>555</v>
      </c>
      <c r="B93" s="91">
        <v>2</v>
      </c>
      <c r="C93" s="134">
        <v>0.005277103683351302</v>
      </c>
      <c r="D93" s="91" t="s">
        <v>725</v>
      </c>
      <c r="E93" s="91" t="b">
        <v>0</v>
      </c>
      <c r="F93" s="91" t="b">
        <v>0</v>
      </c>
      <c r="G93" s="91" t="b">
        <v>0</v>
      </c>
    </row>
    <row r="94" spans="1:7" ht="15">
      <c r="A94" s="91" t="s">
        <v>556</v>
      </c>
      <c r="B94" s="91">
        <v>2</v>
      </c>
      <c r="C94" s="134">
        <v>0.005277103683351302</v>
      </c>
      <c r="D94" s="91" t="s">
        <v>725</v>
      </c>
      <c r="E94" s="91" t="b">
        <v>0</v>
      </c>
      <c r="F94" s="91" t="b">
        <v>0</v>
      </c>
      <c r="G94" s="91" t="b">
        <v>0</v>
      </c>
    </row>
    <row r="95" spans="1:7" ht="15">
      <c r="A95" s="91" t="s">
        <v>557</v>
      </c>
      <c r="B95" s="91">
        <v>2</v>
      </c>
      <c r="C95" s="134">
        <v>0.005277103683351302</v>
      </c>
      <c r="D95" s="91" t="s">
        <v>725</v>
      </c>
      <c r="E95" s="91" t="b">
        <v>0</v>
      </c>
      <c r="F95" s="91" t="b">
        <v>0</v>
      </c>
      <c r="G95" s="91" t="b">
        <v>0</v>
      </c>
    </row>
    <row r="96" spans="1:7" ht="15">
      <c r="A96" s="91" t="s">
        <v>558</v>
      </c>
      <c r="B96" s="91">
        <v>2</v>
      </c>
      <c r="C96" s="134">
        <v>0.005277103683351302</v>
      </c>
      <c r="D96" s="91" t="s">
        <v>725</v>
      </c>
      <c r="E96" s="91" t="b">
        <v>0</v>
      </c>
      <c r="F96" s="91" t="b">
        <v>0</v>
      </c>
      <c r="G96" s="91" t="b">
        <v>0</v>
      </c>
    </row>
    <row r="97" spans="1:7" ht="15">
      <c r="A97" s="91" t="s">
        <v>722</v>
      </c>
      <c r="B97" s="91">
        <v>2</v>
      </c>
      <c r="C97" s="134">
        <v>0.005277103683351302</v>
      </c>
      <c r="D97" s="91" t="s">
        <v>725</v>
      </c>
      <c r="E97" s="91" t="b">
        <v>0</v>
      </c>
      <c r="F97" s="91" t="b">
        <v>0</v>
      </c>
      <c r="G97" s="91" t="b">
        <v>0</v>
      </c>
    </row>
    <row r="98" spans="1:7" ht="15">
      <c r="A98" s="91" t="s">
        <v>538</v>
      </c>
      <c r="B98" s="91">
        <v>14</v>
      </c>
      <c r="C98" s="134">
        <v>0.0044942891154007274</v>
      </c>
      <c r="D98" s="91" t="s">
        <v>484</v>
      </c>
      <c r="E98" s="91" t="b">
        <v>0</v>
      </c>
      <c r="F98" s="91" t="b">
        <v>0</v>
      </c>
      <c r="G98" s="91" t="b">
        <v>0</v>
      </c>
    </row>
    <row r="99" spans="1:7" ht="15">
      <c r="A99" s="91" t="s">
        <v>259</v>
      </c>
      <c r="B99" s="91">
        <v>10</v>
      </c>
      <c r="C99" s="134">
        <v>0.007066408976438578</v>
      </c>
      <c r="D99" s="91" t="s">
        <v>484</v>
      </c>
      <c r="E99" s="91" t="b">
        <v>0</v>
      </c>
      <c r="F99" s="91" t="b">
        <v>0</v>
      </c>
      <c r="G99" s="91" t="b">
        <v>0</v>
      </c>
    </row>
    <row r="100" spans="1:7" ht="15">
      <c r="A100" s="91" t="s">
        <v>539</v>
      </c>
      <c r="B100" s="91">
        <v>9</v>
      </c>
      <c r="C100" s="134">
        <v>0.006359768078794721</v>
      </c>
      <c r="D100" s="91" t="s">
        <v>484</v>
      </c>
      <c r="E100" s="91" t="b">
        <v>0</v>
      </c>
      <c r="F100" s="91" t="b">
        <v>0</v>
      </c>
      <c r="G100" s="91" t="b">
        <v>0</v>
      </c>
    </row>
    <row r="101" spans="1:7" ht="15">
      <c r="A101" s="91" t="s">
        <v>540</v>
      </c>
      <c r="B101" s="91">
        <v>8</v>
      </c>
      <c r="C101" s="134">
        <v>0.007463835940350201</v>
      </c>
      <c r="D101" s="91" t="s">
        <v>484</v>
      </c>
      <c r="E101" s="91" t="b">
        <v>0</v>
      </c>
      <c r="F101" s="91" t="b">
        <v>0</v>
      </c>
      <c r="G101" s="91" t="b">
        <v>0</v>
      </c>
    </row>
    <row r="102" spans="1:7" ht="15">
      <c r="A102" s="91" t="s">
        <v>542</v>
      </c>
      <c r="B102" s="91">
        <v>7</v>
      </c>
      <c r="C102" s="134">
        <v>0.008327067194902919</v>
      </c>
      <c r="D102" s="91" t="s">
        <v>484</v>
      </c>
      <c r="E102" s="91" t="b">
        <v>0</v>
      </c>
      <c r="F102" s="91" t="b">
        <v>0</v>
      </c>
      <c r="G102" s="91" t="b">
        <v>0</v>
      </c>
    </row>
    <row r="103" spans="1:7" ht="15">
      <c r="A103" s="91" t="s">
        <v>221</v>
      </c>
      <c r="B103" s="91">
        <v>7</v>
      </c>
      <c r="C103" s="134">
        <v>0.008327067194902919</v>
      </c>
      <c r="D103" s="91" t="s">
        <v>484</v>
      </c>
      <c r="E103" s="91" t="b">
        <v>0</v>
      </c>
      <c r="F103" s="91" t="b">
        <v>0</v>
      </c>
      <c r="G103" s="91" t="b">
        <v>0</v>
      </c>
    </row>
    <row r="104" spans="1:7" ht="15">
      <c r="A104" s="91" t="s">
        <v>543</v>
      </c>
      <c r="B104" s="91">
        <v>6</v>
      </c>
      <c r="C104" s="134">
        <v>0.00891483456433256</v>
      </c>
      <c r="D104" s="91" t="s">
        <v>484</v>
      </c>
      <c r="E104" s="91" t="b">
        <v>0</v>
      </c>
      <c r="F104" s="91" t="b">
        <v>0</v>
      </c>
      <c r="G104" s="91" t="b">
        <v>0</v>
      </c>
    </row>
    <row r="105" spans="1:7" ht="15">
      <c r="A105" s="91" t="s">
        <v>220</v>
      </c>
      <c r="B105" s="91">
        <v>6</v>
      </c>
      <c r="C105" s="134">
        <v>0.011016991539048265</v>
      </c>
      <c r="D105" s="91" t="s">
        <v>484</v>
      </c>
      <c r="E105" s="91" t="b">
        <v>0</v>
      </c>
      <c r="F105" s="91" t="b">
        <v>0</v>
      </c>
      <c r="G105" s="91" t="b">
        <v>0</v>
      </c>
    </row>
    <row r="106" spans="1:7" ht="15">
      <c r="A106" s="91" t="s">
        <v>544</v>
      </c>
      <c r="B106" s="91">
        <v>5</v>
      </c>
      <c r="C106" s="134">
        <v>0.00918082628254022</v>
      </c>
      <c r="D106" s="91" t="s">
        <v>484</v>
      </c>
      <c r="E106" s="91" t="b">
        <v>0</v>
      </c>
      <c r="F106" s="91" t="b">
        <v>0</v>
      </c>
      <c r="G106" s="91" t="b">
        <v>0</v>
      </c>
    </row>
    <row r="107" spans="1:7" ht="15">
      <c r="A107" s="91" t="s">
        <v>545</v>
      </c>
      <c r="B107" s="91">
        <v>5</v>
      </c>
      <c r="C107" s="134">
        <v>0.00918082628254022</v>
      </c>
      <c r="D107" s="91" t="s">
        <v>484</v>
      </c>
      <c r="E107" s="91" t="b">
        <v>0</v>
      </c>
      <c r="F107" s="91" t="b">
        <v>0</v>
      </c>
      <c r="G107" s="91" t="b">
        <v>0</v>
      </c>
    </row>
    <row r="108" spans="1:7" ht="15">
      <c r="A108" s="91" t="s">
        <v>518</v>
      </c>
      <c r="B108" s="91">
        <v>4</v>
      </c>
      <c r="C108" s="134">
        <v>0.009059882495201316</v>
      </c>
      <c r="D108" s="91" t="s">
        <v>484</v>
      </c>
      <c r="E108" s="91" t="b">
        <v>0</v>
      </c>
      <c r="F108" s="91" t="b">
        <v>0</v>
      </c>
      <c r="G108" s="91" t="b">
        <v>0</v>
      </c>
    </row>
    <row r="109" spans="1:7" ht="15">
      <c r="A109" s="91" t="s">
        <v>548</v>
      </c>
      <c r="B109" s="91">
        <v>4</v>
      </c>
      <c r="C109" s="134">
        <v>0.009059882495201316</v>
      </c>
      <c r="D109" s="91" t="s">
        <v>484</v>
      </c>
      <c r="E109" s="91" t="b">
        <v>0</v>
      </c>
      <c r="F109" s="91" t="b">
        <v>0</v>
      </c>
      <c r="G109" s="91" t="b">
        <v>0</v>
      </c>
    </row>
    <row r="110" spans="1:7" ht="15">
      <c r="A110" s="91" t="s">
        <v>547</v>
      </c>
      <c r="B110" s="91">
        <v>4</v>
      </c>
      <c r="C110" s="134">
        <v>0.009059882495201316</v>
      </c>
      <c r="D110" s="91" t="s">
        <v>484</v>
      </c>
      <c r="E110" s="91" t="b">
        <v>0</v>
      </c>
      <c r="F110" s="91" t="b">
        <v>0</v>
      </c>
      <c r="G110" s="91" t="b">
        <v>0</v>
      </c>
    </row>
    <row r="111" spans="1:7" ht="15">
      <c r="A111" s="91" t="s">
        <v>665</v>
      </c>
      <c r="B111" s="91">
        <v>3</v>
      </c>
      <c r="C111" s="134">
        <v>0.008453390675935942</v>
      </c>
      <c r="D111" s="91" t="s">
        <v>484</v>
      </c>
      <c r="E111" s="91" t="b">
        <v>0</v>
      </c>
      <c r="F111" s="91" t="b">
        <v>0</v>
      </c>
      <c r="G111" s="91" t="b">
        <v>0</v>
      </c>
    </row>
    <row r="112" spans="1:7" ht="15">
      <c r="A112" s="91" t="s">
        <v>666</v>
      </c>
      <c r="B112" s="91">
        <v>3</v>
      </c>
      <c r="C112" s="134">
        <v>0.008453390675935942</v>
      </c>
      <c r="D112" s="91" t="s">
        <v>484</v>
      </c>
      <c r="E112" s="91" t="b">
        <v>0</v>
      </c>
      <c r="F112" s="91" t="b">
        <v>0</v>
      </c>
      <c r="G112" s="91" t="b">
        <v>0</v>
      </c>
    </row>
    <row r="113" spans="1:7" ht="15">
      <c r="A113" s="91" t="s">
        <v>667</v>
      </c>
      <c r="B113" s="91">
        <v>3</v>
      </c>
      <c r="C113" s="134">
        <v>0.008453390675935942</v>
      </c>
      <c r="D113" s="91" t="s">
        <v>484</v>
      </c>
      <c r="E113" s="91" t="b">
        <v>0</v>
      </c>
      <c r="F113" s="91" t="b">
        <v>0</v>
      </c>
      <c r="G113" s="91" t="b">
        <v>0</v>
      </c>
    </row>
    <row r="114" spans="1:7" ht="15">
      <c r="A114" s="91" t="s">
        <v>668</v>
      </c>
      <c r="B114" s="91">
        <v>3</v>
      </c>
      <c r="C114" s="134">
        <v>0.008453390675935942</v>
      </c>
      <c r="D114" s="91" t="s">
        <v>484</v>
      </c>
      <c r="E114" s="91" t="b">
        <v>0</v>
      </c>
      <c r="F114" s="91" t="b">
        <v>0</v>
      </c>
      <c r="G114" s="91" t="b">
        <v>0</v>
      </c>
    </row>
    <row r="115" spans="1:7" ht="15">
      <c r="A115" s="91" t="s">
        <v>669</v>
      </c>
      <c r="B115" s="91">
        <v>3</v>
      </c>
      <c r="C115" s="134">
        <v>0.008453390675935942</v>
      </c>
      <c r="D115" s="91" t="s">
        <v>484</v>
      </c>
      <c r="E115" s="91" t="b">
        <v>0</v>
      </c>
      <c r="F115" s="91" t="b">
        <v>0</v>
      </c>
      <c r="G115" s="91" t="b">
        <v>0</v>
      </c>
    </row>
    <row r="116" spans="1:7" ht="15">
      <c r="A116" s="91" t="s">
        <v>670</v>
      </c>
      <c r="B116" s="91">
        <v>3</v>
      </c>
      <c r="C116" s="134">
        <v>0.008453390675935942</v>
      </c>
      <c r="D116" s="91" t="s">
        <v>484</v>
      </c>
      <c r="E116" s="91" t="b">
        <v>0</v>
      </c>
      <c r="F116" s="91" t="b">
        <v>0</v>
      </c>
      <c r="G116" s="91" t="b">
        <v>0</v>
      </c>
    </row>
    <row r="117" spans="1:7" ht="15">
      <c r="A117" s="91" t="s">
        <v>671</v>
      </c>
      <c r="B117" s="91">
        <v>3</v>
      </c>
      <c r="C117" s="134">
        <v>0.008453390675935942</v>
      </c>
      <c r="D117" s="91" t="s">
        <v>484</v>
      </c>
      <c r="E117" s="91" t="b">
        <v>0</v>
      </c>
      <c r="F117" s="91" t="b">
        <v>0</v>
      </c>
      <c r="G117" s="91" t="b">
        <v>0</v>
      </c>
    </row>
    <row r="118" spans="1:7" ht="15">
      <c r="A118" s="91" t="s">
        <v>672</v>
      </c>
      <c r="B118" s="91">
        <v>3</v>
      </c>
      <c r="C118" s="134">
        <v>0.008453390675935942</v>
      </c>
      <c r="D118" s="91" t="s">
        <v>484</v>
      </c>
      <c r="E118" s="91" t="b">
        <v>0</v>
      </c>
      <c r="F118" s="91" t="b">
        <v>0</v>
      </c>
      <c r="G118" s="91" t="b">
        <v>0</v>
      </c>
    </row>
    <row r="119" spans="1:7" ht="15">
      <c r="A119" s="91" t="s">
        <v>658</v>
      </c>
      <c r="B119" s="91">
        <v>3</v>
      </c>
      <c r="C119" s="134">
        <v>0.008453390675935942</v>
      </c>
      <c r="D119" s="91" t="s">
        <v>484</v>
      </c>
      <c r="E119" s="91" t="b">
        <v>0</v>
      </c>
      <c r="F119" s="91" t="b">
        <v>0</v>
      </c>
      <c r="G119" s="91" t="b">
        <v>0</v>
      </c>
    </row>
    <row r="120" spans="1:7" ht="15">
      <c r="A120" s="91" t="s">
        <v>659</v>
      </c>
      <c r="B120" s="91">
        <v>3</v>
      </c>
      <c r="C120" s="134">
        <v>0.008453390675935942</v>
      </c>
      <c r="D120" s="91" t="s">
        <v>484</v>
      </c>
      <c r="E120" s="91" t="b">
        <v>0</v>
      </c>
      <c r="F120" s="91" t="b">
        <v>0</v>
      </c>
      <c r="G120" s="91" t="b">
        <v>0</v>
      </c>
    </row>
    <row r="121" spans="1:7" ht="15">
      <c r="A121" s="91" t="s">
        <v>660</v>
      </c>
      <c r="B121" s="91">
        <v>3</v>
      </c>
      <c r="C121" s="134">
        <v>0.008453390675935942</v>
      </c>
      <c r="D121" s="91" t="s">
        <v>484</v>
      </c>
      <c r="E121" s="91" t="b">
        <v>0</v>
      </c>
      <c r="F121" s="91" t="b">
        <v>0</v>
      </c>
      <c r="G121" s="91" t="b">
        <v>0</v>
      </c>
    </row>
    <row r="122" spans="1:7" ht="15">
      <c r="A122" s="91" t="s">
        <v>661</v>
      </c>
      <c r="B122" s="91">
        <v>3</v>
      </c>
      <c r="C122" s="134">
        <v>0.008453390675935942</v>
      </c>
      <c r="D122" s="91" t="s">
        <v>484</v>
      </c>
      <c r="E122" s="91" t="b">
        <v>0</v>
      </c>
      <c r="F122" s="91" t="b">
        <v>0</v>
      </c>
      <c r="G122" s="91" t="b">
        <v>0</v>
      </c>
    </row>
    <row r="123" spans="1:7" ht="15">
      <c r="A123" s="91" t="s">
        <v>662</v>
      </c>
      <c r="B123" s="91">
        <v>3</v>
      </c>
      <c r="C123" s="134">
        <v>0.008453390675935942</v>
      </c>
      <c r="D123" s="91" t="s">
        <v>484</v>
      </c>
      <c r="E123" s="91" t="b">
        <v>0</v>
      </c>
      <c r="F123" s="91" t="b">
        <v>0</v>
      </c>
      <c r="G123" s="91" t="b">
        <v>0</v>
      </c>
    </row>
    <row r="124" spans="1:7" ht="15">
      <c r="A124" s="91" t="s">
        <v>663</v>
      </c>
      <c r="B124" s="91">
        <v>3</v>
      </c>
      <c r="C124" s="134">
        <v>0.008453390675935942</v>
      </c>
      <c r="D124" s="91" t="s">
        <v>484</v>
      </c>
      <c r="E124" s="91" t="b">
        <v>0</v>
      </c>
      <c r="F124" s="91" t="b">
        <v>0</v>
      </c>
      <c r="G124" s="91" t="b">
        <v>0</v>
      </c>
    </row>
    <row r="125" spans="1:7" ht="15">
      <c r="A125" s="91" t="s">
        <v>664</v>
      </c>
      <c r="B125" s="91">
        <v>3</v>
      </c>
      <c r="C125" s="134">
        <v>0.008453390675935942</v>
      </c>
      <c r="D125" s="91" t="s">
        <v>484</v>
      </c>
      <c r="E125" s="91" t="b">
        <v>0</v>
      </c>
      <c r="F125" s="91" t="b">
        <v>0</v>
      </c>
      <c r="G125" s="91" t="b">
        <v>0</v>
      </c>
    </row>
    <row r="126" spans="1:7" ht="15">
      <c r="A126" s="91" t="s">
        <v>656</v>
      </c>
      <c r="B126" s="91">
        <v>3</v>
      </c>
      <c r="C126" s="134">
        <v>0.008453390675935942</v>
      </c>
      <c r="D126" s="91" t="s">
        <v>484</v>
      </c>
      <c r="E126" s="91" t="b">
        <v>0</v>
      </c>
      <c r="F126" s="91" t="b">
        <v>0</v>
      </c>
      <c r="G126" s="91" t="b">
        <v>0</v>
      </c>
    </row>
    <row r="127" spans="1:7" ht="15">
      <c r="A127" s="91" t="s">
        <v>657</v>
      </c>
      <c r="B127" s="91">
        <v>3</v>
      </c>
      <c r="C127" s="134">
        <v>0.008453390675935942</v>
      </c>
      <c r="D127" s="91" t="s">
        <v>484</v>
      </c>
      <c r="E127" s="91" t="b">
        <v>0</v>
      </c>
      <c r="F127" s="91" t="b">
        <v>0</v>
      </c>
      <c r="G127" s="91" t="b">
        <v>0</v>
      </c>
    </row>
    <row r="128" spans="1:7" ht="15">
      <c r="A128" s="91" t="s">
        <v>681</v>
      </c>
      <c r="B128" s="91">
        <v>3</v>
      </c>
      <c r="C128" s="134">
        <v>0.008453390675935942</v>
      </c>
      <c r="D128" s="91" t="s">
        <v>484</v>
      </c>
      <c r="E128" s="91" t="b">
        <v>0</v>
      </c>
      <c r="F128" s="91" t="b">
        <v>0</v>
      </c>
      <c r="G128" s="91" t="b">
        <v>0</v>
      </c>
    </row>
    <row r="129" spans="1:7" ht="15">
      <c r="A129" s="91" t="s">
        <v>682</v>
      </c>
      <c r="B129" s="91">
        <v>3</v>
      </c>
      <c r="C129" s="134">
        <v>0.008453390675935942</v>
      </c>
      <c r="D129" s="91" t="s">
        <v>484</v>
      </c>
      <c r="E129" s="91" t="b">
        <v>0</v>
      </c>
      <c r="F129" s="91" t="b">
        <v>0</v>
      </c>
      <c r="G129" s="91" t="b">
        <v>0</v>
      </c>
    </row>
    <row r="130" spans="1:7" ht="15">
      <c r="A130" s="91" t="s">
        <v>673</v>
      </c>
      <c r="B130" s="91">
        <v>2</v>
      </c>
      <c r="C130" s="134">
        <v>0.007193923510113766</v>
      </c>
      <c r="D130" s="91" t="s">
        <v>484</v>
      </c>
      <c r="E130" s="91" t="b">
        <v>0</v>
      </c>
      <c r="F130" s="91" t="b">
        <v>0</v>
      </c>
      <c r="G130" s="91" t="b">
        <v>0</v>
      </c>
    </row>
    <row r="131" spans="1:7" ht="15">
      <c r="A131" s="91" t="s">
        <v>674</v>
      </c>
      <c r="B131" s="91">
        <v>2</v>
      </c>
      <c r="C131" s="134">
        <v>0.007193923510113766</v>
      </c>
      <c r="D131" s="91" t="s">
        <v>484</v>
      </c>
      <c r="E131" s="91" t="b">
        <v>0</v>
      </c>
      <c r="F131" s="91" t="b">
        <v>0</v>
      </c>
      <c r="G131" s="91" t="b">
        <v>0</v>
      </c>
    </row>
    <row r="132" spans="1:7" ht="15">
      <c r="A132" s="91" t="s">
        <v>675</v>
      </c>
      <c r="B132" s="91">
        <v>2</v>
      </c>
      <c r="C132" s="134">
        <v>0.007193923510113766</v>
      </c>
      <c r="D132" s="91" t="s">
        <v>484</v>
      </c>
      <c r="E132" s="91" t="b">
        <v>0</v>
      </c>
      <c r="F132" s="91" t="b">
        <v>0</v>
      </c>
      <c r="G132" s="91" t="b">
        <v>0</v>
      </c>
    </row>
    <row r="133" spans="1:7" ht="15">
      <c r="A133" s="91" t="s">
        <v>676</v>
      </c>
      <c r="B133" s="91">
        <v>2</v>
      </c>
      <c r="C133" s="134">
        <v>0.007193923510113766</v>
      </c>
      <c r="D133" s="91" t="s">
        <v>484</v>
      </c>
      <c r="E133" s="91" t="b">
        <v>0</v>
      </c>
      <c r="F133" s="91" t="b">
        <v>0</v>
      </c>
      <c r="G133" s="91" t="b">
        <v>0</v>
      </c>
    </row>
    <row r="134" spans="1:7" ht="15">
      <c r="A134" s="91" t="s">
        <v>677</v>
      </c>
      <c r="B134" s="91">
        <v>2</v>
      </c>
      <c r="C134" s="134">
        <v>0.007193923510113766</v>
      </c>
      <c r="D134" s="91" t="s">
        <v>484</v>
      </c>
      <c r="E134" s="91" t="b">
        <v>0</v>
      </c>
      <c r="F134" s="91" t="b">
        <v>0</v>
      </c>
      <c r="G134" s="91" t="b">
        <v>0</v>
      </c>
    </row>
    <row r="135" spans="1:7" ht="15">
      <c r="A135" s="91" t="s">
        <v>678</v>
      </c>
      <c r="B135" s="91">
        <v>2</v>
      </c>
      <c r="C135" s="134">
        <v>0.007193923510113766</v>
      </c>
      <c r="D135" s="91" t="s">
        <v>484</v>
      </c>
      <c r="E135" s="91" t="b">
        <v>0</v>
      </c>
      <c r="F135" s="91" t="b">
        <v>0</v>
      </c>
      <c r="G135" s="91" t="b">
        <v>0</v>
      </c>
    </row>
    <row r="136" spans="1:7" ht="15">
      <c r="A136" s="91" t="s">
        <v>679</v>
      </c>
      <c r="B136" s="91">
        <v>2</v>
      </c>
      <c r="C136" s="134">
        <v>0.007193923510113766</v>
      </c>
      <c r="D136" s="91" t="s">
        <v>484</v>
      </c>
      <c r="E136" s="91" t="b">
        <v>0</v>
      </c>
      <c r="F136" s="91" t="b">
        <v>0</v>
      </c>
      <c r="G136" s="91" t="b">
        <v>0</v>
      </c>
    </row>
    <row r="137" spans="1:7" ht="15">
      <c r="A137" s="91" t="s">
        <v>680</v>
      </c>
      <c r="B137" s="91">
        <v>2</v>
      </c>
      <c r="C137" s="134">
        <v>0.007193923510113766</v>
      </c>
      <c r="D137" s="91" t="s">
        <v>484</v>
      </c>
      <c r="E137" s="91" t="b">
        <v>0</v>
      </c>
      <c r="F137" s="91" t="b">
        <v>0</v>
      </c>
      <c r="G137" s="91" t="b">
        <v>0</v>
      </c>
    </row>
    <row r="138" spans="1:7" ht="15">
      <c r="A138" s="91" t="s">
        <v>716</v>
      </c>
      <c r="B138" s="91">
        <v>2</v>
      </c>
      <c r="C138" s="134">
        <v>0.007193923510113766</v>
      </c>
      <c r="D138" s="91" t="s">
        <v>484</v>
      </c>
      <c r="E138" s="91" t="b">
        <v>0</v>
      </c>
      <c r="F138" s="91" t="b">
        <v>0</v>
      </c>
      <c r="G138" s="91" t="b">
        <v>0</v>
      </c>
    </row>
    <row r="139" spans="1:7" ht="15">
      <c r="A139" s="91" t="s">
        <v>717</v>
      </c>
      <c r="B139" s="91">
        <v>2</v>
      </c>
      <c r="C139" s="134">
        <v>0.007193923510113766</v>
      </c>
      <c r="D139" s="91" t="s">
        <v>484</v>
      </c>
      <c r="E139" s="91" t="b">
        <v>0</v>
      </c>
      <c r="F139" s="91" t="b">
        <v>0</v>
      </c>
      <c r="G139" s="91" t="b">
        <v>0</v>
      </c>
    </row>
    <row r="140" spans="1:7" ht="15">
      <c r="A140" s="91" t="s">
        <v>718</v>
      </c>
      <c r="B140" s="91">
        <v>2</v>
      </c>
      <c r="C140" s="134">
        <v>0.007193923510113766</v>
      </c>
      <c r="D140" s="91" t="s">
        <v>484</v>
      </c>
      <c r="E140" s="91" t="b">
        <v>0</v>
      </c>
      <c r="F140" s="91" t="b">
        <v>0</v>
      </c>
      <c r="G140" s="91" t="b">
        <v>0</v>
      </c>
    </row>
    <row r="141" spans="1:7" ht="15">
      <c r="A141" s="91" t="s">
        <v>683</v>
      </c>
      <c r="B141" s="91">
        <v>2</v>
      </c>
      <c r="C141" s="134">
        <v>0.007193923510113766</v>
      </c>
      <c r="D141" s="91" t="s">
        <v>484</v>
      </c>
      <c r="E141" s="91" t="b">
        <v>0</v>
      </c>
      <c r="F141" s="91" t="b">
        <v>0</v>
      </c>
      <c r="G141" s="91" t="b">
        <v>0</v>
      </c>
    </row>
    <row r="142" spans="1:7" ht="15">
      <c r="A142" s="91" t="s">
        <v>719</v>
      </c>
      <c r="B142" s="91">
        <v>2</v>
      </c>
      <c r="C142" s="134">
        <v>0.007193923510113766</v>
      </c>
      <c r="D142" s="91" t="s">
        <v>484</v>
      </c>
      <c r="E142" s="91" t="b">
        <v>0</v>
      </c>
      <c r="F142" s="91" t="b">
        <v>0</v>
      </c>
      <c r="G142" s="91" t="b">
        <v>0</v>
      </c>
    </row>
    <row r="143" spans="1:7" ht="15">
      <c r="A143" s="91" t="s">
        <v>720</v>
      </c>
      <c r="B143" s="91">
        <v>2</v>
      </c>
      <c r="C143" s="134">
        <v>0.007193923510113766</v>
      </c>
      <c r="D143" s="91" t="s">
        <v>484</v>
      </c>
      <c r="E143" s="91" t="b">
        <v>0</v>
      </c>
      <c r="F143" s="91" t="b">
        <v>0</v>
      </c>
      <c r="G143" s="91" t="b">
        <v>0</v>
      </c>
    </row>
    <row r="144" spans="1:7" ht="15">
      <c r="A144" s="91" t="s">
        <v>721</v>
      </c>
      <c r="B144" s="91">
        <v>2</v>
      </c>
      <c r="C144" s="134">
        <v>0.007193923510113766</v>
      </c>
      <c r="D144" s="91" t="s">
        <v>484</v>
      </c>
      <c r="E144" s="91" t="b">
        <v>0</v>
      </c>
      <c r="F144" s="91" t="b">
        <v>0</v>
      </c>
      <c r="G144" s="91" t="b">
        <v>0</v>
      </c>
    </row>
    <row r="145" spans="1:7" ht="15">
      <c r="A145" s="91" t="s">
        <v>539</v>
      </c>
      <c r="B145" s="91">
        <v>8</v>
      </c>
      <c r="C145" s="134">
        <v>0</v>
      </c>
      <c r="D145" s="91" t="s">
        <v>485</v>
      </c>
      <c r="E145" s="91" t="b">
        <v>0</v>
      </c>
      <c r="F145" s="91" t="b">
        <v>0</v>
      </c>
      <c r="G145" s="91" t="b">
        <v>0</v>
      </c>
    </row>
    <row r="146" spans="1:7" ht="15">
      <c r="A146" s="91" t="s">
        <v>538</v>
      </c>
      <c r="B146" s="91">
        <v>8</v>
      </c>
      <c r="C146" s="134">
        <v>0.0033376660131042724</v>
      </c>
      <c r="D146" s="91" t="s">
        <v>485</v>
      </c>
      <c r="E146" s="91" t="b">
        <v>0</v>
      </c>
      <c r="F146" s="91" t="b">
        <v>0</v>
      </c>
      <c r="G146" s="91" t="b">
        <v>0</v>
      </c>
    </row>
    <row r="147" spans="1:7" ht="15">
      <c r="A147" s="91" t="s">
        <v>259</v>
      </c>
      <c r="B147" s="91">
        <v>6</v>
      </c>
      <c r="C147" s="134">
        <v>0.008810934503133444</v>
      </c>
      <c r="D147" s="91" t="s">
        <v>485</v>
      </c>
      <c r="E147" s="91" t="b">
        <v>0</v>
      </c>
      <c r="F147" s="91" t="b">
        <v>0</v>
      </c>
      <c r="G147" s="91" t="b">
        <v>0</v>
      </c>
    </row>
    <row r="148" spans="1:7" ht="15">
      <c r="A148" s="91" t="s">
        <v>221</v>
      </c>
      <c r="B148" s="91">
        <v>6</v>
      </c>
      <c r="C148" s="134">
        <v>0.008810934503133444</v>
      </c>
      <c r="D148" s="91" t="s">
        <v>485</v>
      </c>
      <c r="E148" s="91" t="b">
        <v>0</v>
      </c>
      <c r="F148" s="91" t="b">
        <v>0</v>
      </c>
      <c r="G148" s="91" t="b">
        <v>0</v>
      </c>
    </row>
    <row r="149" spans="1:7" ht="15">
      <c r="A149" s="91" t="s">
        <v>540</v>
      </c>
      <c r="B149" s="91">
        <v>5</v>
      </c>
      <c r="C149" s="134">
        <v>0.00734244541927787</v>
      </c>
      <c r="D149" s="91" t="s">
        <v>485</v>
      </c>
      <c r="E149" s="91" t="b">
        <v>0</v>
      </c>
      <c r="F149" s="91" t="b">
        <v>0</v>
      </c>
      <c r="G149" s="91" t="b">
        <v>0</v>
      </c>
    </row>
    <row r="150" spans="1:7" ht="15">
      <c r="A150" s="91" t="s">
        <v>542</v>
      </c>
      <c r="B150" s="91">
        <v>3</v>
      </c>
      <c r="C150" s="134">
        <v>0.009193569761272254</v>
      </c>
      <c r="D150" s="91" t="s">
        <v>485</v>
      </c>
      <c r="E150" s="91" t="b">
        <v>0</v>
      </c>
      <c r="F150" s="91" t="b">
        <v>0</v>
      </c>
      <c r="G150" s="91" t="b">
        <v>0</v>
      </c>
    </row>
    <row r="151" spans="1:7" ht="15">
      <c r="A151" s="91" t="s">
        <v>547</v>
      </c>
      <c r="B151" s="91">
        <v>3</v>
      </c>
      <c r="C151" s="134">
        <v>0.009193569761272254</v>
      </c>
      <c r="D151" s="91" t="s">
        <v>485</v>
      </c>
      <c r="E151" s="91" t="b">
        <v>0</v>
      </c>
      <c r="F151" s="91" t="b">
        <v>0</v>
      </c>
      <c r="G151" s="91" t="b">
        <v>0</v>
      </c>
    </row>
    <row r="152" spans="1:7" ht="15">
      <c r="A152" s="91" t="s">
        <v>544</v>
      </c>
      <c r="B152" s="91">
        <v>2</v>
      </c>
      <c r="C152" s="134">
        <v>0.00866273368817212</v>
      </c>
      <c r="D152" s="91" t="s">
        <v>485</v>
      </c>
      <c r="E152" s="91" t="b">
        <v>0</v>
      </c>
      <c r="F152" s="91" t="b">
        <v>0</v>
      </c>
      <c r="G152" s="91" t="b">
        <v>0</v>
      </c>
    </row>
    <row r="153" spans="1:7" ht="15">
      <c r="A153" s="91" t="s">
        <v>545</v>
      </c>
      <c r="B153" s="91">
        <v>2</v>
      </c>
      <c r="C153" s="134">
        <v>0.00866273368817212</v>
      </c>
      <c r="D153" s="91" t="s">
        <v>485</v>
      </c>
      <c r="E153" s="91" t="b">
        <v>0</v>
      </c>
      <c r="F153" s="91" t="b">
        <v>0</v>
      </c>
      <c r="G153" s="91" t="b">
        <v>0</v>
      </c>
    </row>
    <row r="154" spans="1:7" ht="15">
      <c r="A154" s="91" t="s">
        <v>548</v>
      </c>
      <c r="B154" s="91">
        <v>2</v>
      </c>
      <c r="C154" s="134">
        <v>0.00866273368817212</v>
      </c>
      <c r="D154" s="91" t="s">
        <v>485</v>
      </c>
      <c r="E154" s="91" t="b">
        <v>0</v>
      </c>
      <c r="F154" s="91" t="b">
        <v>0</v>
      </c>
      <c r="G154" s="91" t="b">
        <v>0</v>
      </c>
    </row>
    <row r="155" spans="1:7" ht="15">
      <c r="A155" s="91" t="s">
        <v>518</v>
      </c>
      <c r="B155" s="91">
        <v>2</v>
      </c>
      <c r="C155" s="134">
        <v>0.00866273368817212</v>
      </c>
      <c r="D155" s="91" t="s">
        <v>485</v>
      </c>
      <c r="E155" s="91" t="b">
        <v>0</v>
      </c>
      <c r="F155" s="91" t="b">
        <v>0</v>
      </c>
      <c r="G155" s="91" t="b">
        <v>0</v>
      </c>
    </row>
    <row r="156" spans="1:7" ht="15">
      <c r="A156" s="91" t="s">
        <v>543</v>
      </c>
      <c r="B156" s="91">
        <v>2</v>
      </c>
      <c r="C156" s="134">
        <v>0.00866273368817212</v>
      </c>
      <c r="D156" s="91" t="s">
        <v>485</v>
      </c>
      <c r="E156" s="91" t="b">
        <v>0</v>
      </c>
      <c r="F156" s="91" t="b">
        <v>0</v>
      </c>
      <c r="G156" s="91" t="b">
        <v>0</v>
      </c>
    </row>
    <row r="157" spans="1:7" ht="15">
      <c r="A157" s="91" t="s">
        <v>220</v>
      </c>
      <c r="B157" s="91">
        <v>2</v>
      </c>
      <c r="C157" s="134">
        <v>0.012994100532258182</v>
      </c>
      <c r="D157" s="91" t="s">
        <v>485</v>
      </c>
      <c r="E157" s="91" t="b">
        <v>0</v>
      </c>
      <c r="F157" s="91" t="b">
        <v>0</v>
      </c>
      <c r="G157" s="91" t="b">
        <v>0</v>
      </c>
    </row>
    <row r="158" spans="1:7" ht="15">
      <c r="A158" s="91" t="s">
        <v>550</v>
      </c>
      <c r="B158" s="91">
        <v>4</v>
      </c>
      <c r="C158" s="134">
        <v>0</v>
      </c>
      <c r="D158" s="91" t="s">
        <v>486</v>
      </c>
      <c r="E158" s="91" t="b">
        <v>0</v>
      </c>
      <c r="F158" s="91" t="b">
        <v>0</v>
      </c>
      <c r="G158" s="91" t="b">
        <v>0</v>
      </c>
    </row>
    <row r="159" spans="1:7" ht="15">
      <c r="A159" s="91" t="s">
        <v>551</v>
      </c>
      <c r="B159" s="91">
        <v>2</v>
      </c>
      <c r="C159" s="134">
        <v>0</v>
      </c>
      <c r="D159" s="91" t="s">
        <v>486</v>
      </c>
      <c r="E159" s="91" t="b">
        <v>0</v>
      </c>
      <c r="F159" s="91" t="b">
        <v>0</v>
      </c>
      <c r="G159" s="91" t="b">
        <v>0</v>
      </c>
    </row>
    <row r="160" spans="1:7" ht="15">
      <c r="A160" s="91" t="s">
        <v>552</v>
      </c>
      <c r="B160" s="91">
        <v>2</v>
      </c>
      <c r="C160" s="134">
        <v>0</v>
      </c>
      <c r="D160" s="91" t="s">
        <v>486</v>
      </c>
      <c r="E160" s="91" t="b">
        <v>0</v>
      </c>
      <c r="F160" s="91" t="b">
        <v>0</v>
      </c>
      <c r="G160" s="91" t="b">
        <v>0</v>
      </c>
    </row>
    <row r="161" spans="1:7" ht="15">
      <c r="A161" s="91" t="s">
        <v>553</v>
      </c>
      <c r="B161" s="91">
        <v>2</v>
      </c>
      <c r="C161" s="134">
        <v>0</v>
      </c>
      <c r="D161" s="91" t="s">
        <v>486</v>
      </c>
      <c r="E161" s="91" t="b">
        <v>0</v>
      </c>
      <c r="F161" s="91" t="b">
        <v>0</v>
      </c>
      <c r="G161" s="91" t="b">
        <v>0</v>
      </c>
    </row>
    <row r="162" spans="1:7" ht="15">
      <c r="A162" s="91" t="s">
        <v>554</v>
      </c>
      <c r="B162" s="91">
        <v>2</v>
      </c>
      <c r="C162" s="134">
        <v>0</v>
      </c>
      <c r="D162" s="91" t="s">
        <v>486</v>
      </c>
      <c r="E162" s="91" t="b">
        <v>0</v>
      </c>
      <c r="F162" s="91" t="b">
        <v>0</v>
      </c>
      <c r="G162" s="91" t="b">
        <v>0</v>
      </c>
    </row>
    <row r="163" spans="1:7" ht="15">
      <c r="A163" s="91" t="s">
        <v>555</v>
      </c>
      <c r="B163" s="91">
        <v>2</v>
      </c>
      <c r="C163" s="134">
        <v>0</v>
      </c>
      <c r="D163" s="91" t="s">
        <v>486</v>
      </c>
      <c r="E163" s="91" t="b">
        <v>0</v>
      </c>
      <c r="F163" s="91" t="b">
        <v>0</v>
      </c>
      <c r="G163" s="91" t="b">
        <v>0</v>
      </c>
    </row>
    <row r="164" spans="1:7" ht="15">
      <c r="A164" s="91" t="s">
        <v>556</v>
      </c>
      <c r="B164" s="91">
        <v>2</v>
      </c>
      <c r="C164" s="134">
        <v>0</v>
      </c>
      <c r="D164" s="91" t="s">
        <v>486</v>
      </c>
      <c r="E164" s="91" t="b">
        <v>0</v>
      </c>
      <c r="F164" s="91" t="b">
        <v>0</v>
      </c>
      <c r="G164" s="91" t="b">
        <v>0</v>
      </c>
    </row>
    <row r="165" spans="1:7" ht="15">
      <c r="A165" s="91" t="s">
        <v>557</v>
      </c>
      <c r="B165" s="91">
        <v>2</v>
      </c>
      <c r="C165" s="134">
        <v>0</v>
      </c>
      <c r="D165" s="91" t="s">
        <v>486</v>
      </c>
      <c r="E165" s="91" t="b">
        <v>0</v>
      </c>
      <c r="F165" s="91" t="b">
        <v>0</v>
      </c>
      <c r="G165" s="91" t="b">
        <v>0</v>
      </c>
    </row>
    <row r="166" spans="1:7" ht="15">
      <c r="A166" s="91" t="s">
        <v>558</v>
      </c>
      <c r="B166" s="91">
        <v>2</v>
      </c>
      <c r="C166" s="134">
        <v>0</v>
      </c>
      <c r="D166" s="91" t="s">
        <v>486</v>
      </c>
      <c r="E166" s="91" t="b">
        <v>0</v>
      </c>
      <c r="F166" s="91" t="b">
        <v>0</v>
      </c>
      <c r="G166" s="91" t="b">
        <v>0</v>
      </c>
    </row>
    <row r="167" spans="1:7" ht="15">
      <c r="A167" s="91" t="s">
        <v>559</v>
      </c>
      <c r="B167" s="91">
        <v>2</v>
      </c>
      <c r="C167" s="134">
        <v>0</v>
      </c>
      <c r="D167" s="91" t="s">
        <v>486</v>
      </c>
      <c r="E167" s="91" t="b">
        <v>1</v>
      </c>
      <c r="F167" s="91" t="b">
        <v>0</v>
      </c>
      <c r="G167" s="91" t="b">
        <v>0</v>
      </c>
    </row>
    <row r="168" spans="1:7" ht="15">
      <c r="A168" s="91" t="s">
        <v>722</v>
      </c>
      <c r="B168" s="91">
        <v>2</v>
      </c>
      <c r="C168" s="134">
        <v>0</v>
      </c>
      <c r="D168" s="91" t="s">
        <v>486</v>
      </c>
      <c r="E168" s="91" t="b">
        <v>0</v>
      </c>
      <c r="F168" s="91" t="b">
        <v>0</v>
      </c>
      <c r="G1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729</v>
      </c>
      <c r="B1" s="13" t="s">
        <v>730</v>
      </c>
      <c r="C1" s="13" t="s">
        <v>723</v>
      </c>
      <c r="D1" s="13" t="s">
        <v>724</v>
      </c>
      <c r="E1" s="13" t="s">
        <v>731</v>
      </c>
      <c r="F1" s="13" t="s">
        <v>144</v>
      </c>
      <c r="G1" s="13" t="s">
        <v>732</v>
      </c>
      <c r="H1" s="13" t="s">
        <v>733</v>
      </c>
      <c r="I1" s="13" t="s">
        <v>734</v>
      </c>
      <c r="J1" s="13" t="s">
        <v>735</v>
      </c>
      <c r="K1" s="13" t="s">
        <v>736</v>
      </c>
      <c r="L1" s="13" t="s">
        <v>737</v>
      </c>
    </row>
    <row r="2" spans="1:12" ht="15">
      <c r="A2" s="91" t="s">
        <v>539</v>
      </c>
      <c r="B2" s="91" t="s">
        <v>538</v>
      </c>
      <c r="C2" s="91">
        <v>7</v>
      </c>
      <c r="D2" s="134">
        <v>0.008996041223938687</v>
      </c>
      <c r="E2" s="134">
        <v>0.9875746029415732</v>
      </c>
      <c r="F2" s="91" t="s">
        <v>725</v>
      </c>
      <c r="G2" s="91" t="b">
        <v>0</v>
      </c>
      <c r="H2" s="91" t="b">
        <v>0</v>
      </c>
      <c r="I2" s="91" t="b">
        <v>0</v>
      </c>
      <c r="J2" s="91" t="b">
        <v>0</v>
      </c>
      <c r="K2" s="91" t="b">
        <v>0</v>
      </c>
      <c r="L2" s="91" t="b">
        <v>0</v>
      </c>
    </row>
    <row r="3" spans="1:12" ht="15">
      <c r="A3" s="91" t="s">
        <v>544</v>
      </c>
      <c r="B3" s="91" t="s">
        <v>545</v>
      </c>
      <c r="C3" s="91">
        <v>7</v>
      </c>
      <c r="D3" s="134">
        <v>0.008996041223938687</v>
      </c>
      <c r="E3" s="134">
        <v>1.7335411699538155</v>
      </c>
      <c r="F3" s="91" t="s">
        <v>725</v>
      </c>
      <c r="G3" s="91" t="b">
        <v>0</v>
      </c>
      <c r="H3" s="91" t="b">
        <v>0</v>
      </c>
      <c r="I3" s="91" t="b">
        <v>0</v>
      </c>
      <c r="J3" s="91" t="b">
        <v>0</v>
      </c>
      <c r="K3" s="91" t="b">
        <v>0</v>
      </c>
      <c r="L3" s="91" t="b">
        <v>0</v>
      </c>
    </row>
    <row r="4" spans="1:12" ht="15">
      <c r="A4" s="91" t="s">
        <v>518</v>
      </c>
      <c r="B4" s="91" t="s">
        <v>259</v>
      </c>
      <c r="C4" s="91">
        <v>6</v>
      </c>
      <c r="D4" s="134">
        <v>0.008710098293044019</v>
      </c>
      <c r="E4" s="134">
        <v>1.3745192273121476</v>
      </c>
      <c r="F4" s="91" t="s">
        <v>725</v>
      </c>
      <c r="G4" s="91" t="b">
        <v>0</v>
      </c>
      <c r="H4" s="91" t="b">
        <v>0</v>
      </c>
      <c r="I4" s="91" t="b">
        <v>0</v>
      </c>
      <c r="J4" s="91" t="b">
        <v>0</v>
      </c>
      <c r="K4" s="91" t="b">
        <v>0</v>
      </c>
      <c r="L4" s="91" t="b">
        <v>0</v>
      </c>
    </row>
    <row r="5" spans="1:12" ht="15">
      <c r="A5" s="91" t="s">
        <v>259</v>
      </c>
      <c r="B5" s="91" t="s">
        <v>540</v>
      </c>
      <c r="C5" s="91">
        <v>6</v>
      </c>
      <c r="D5" s="134">
        <v>0.008710098293044019</v>
      </c>
      <c r="E5" s="134">
        <v>1.0387271253889545</v>
      </c>
      <c r="F5" s="91" t="s">
        <v>725</v>
      </c>
      <c r="G5" s="91" t="b">
        <v>0</v>
      </c>
      <c r="H5" s="91" t="b">
        <v>0</v>
      </c>
      <c r="I5" s="91" t="b">
        <v>0</v>
      </c>
      <c r="J5" s="91" t="b">
        <v>0</v>
      </c>
      <c r="K5" s="91" t="b">
        <v>0</v>
      </c>
      <c r="L5" s="91" t="b">
        <v>0</v>
      </c>
    </row>
    <row r="6" spans="1:12" ht="15">
      <c r="A6" s="91" t="s">
        <v>545</v>
      </c>
      <c r="B6" s="91" t="s">
        <v>542</v>
      </c>
      <c r="C6" s="91">
        <v>6</v>
      </c>
      <c r="D6" s="134">
        <v>0.008710098293044019</v>
      </c>
      <c r="E6" s="134">
        <v>1.5786392099680724</v>
      </c>
      <c r="F6" s="91" t="s">
        <v>725</v>
      </c>
      <c r="G6" s="91" t="b">
        <v>0</v>
      </c>
      <c r="H6" s="91" t="b">
        <v>0</v>
      </c>
      <c r="I6" s="91" t="b">
        <v>0</v>
      </c>
      <c r="J6" s="91" t="b">
        <v>0</v>
      </c>
      <c r="K6" s="91" t="b">
        <v>0</v>
      </c>
      <c r="L6" s="91" t="b">
        <v>0</v>
      </c>
    </row>
    <row r="7" spans="1:12" ht="15">
      <c r="A7" s="91" t="s">
        <v>542</v>
      </c>
      <c r="B7" s="91" t="s">
        <v>540</v>
      </c>
      <c r="C7" s="91">
        <v>6</v>
      </c>
      <c r="D7" s="134">
        <v>0.008710098293044019</v>
      </c>
      <c r="E7" s="134">
        <v>1.2428471080448793</v>
      </c>
      <c r="F7" s="91" t="s">
        <v>725</v>
      </c>
      <c r="G7" s="91" t="b">
        <v>0</v>
      </c>
      <c r="H7" s="91" t="b">
        <v>0</v>
      </c>
      <c r="I7" s="91" t="b">
        <v>0</v>
      </c>
      <c r="J7" s="91" t="b">
        <v>0</v>
      </c>
      <c r="K7" s="91" t="b">
        <v>0</v>
      </c>
      <c r="L7" s="91" t="b">
        <v>0</v>
      </c>
    </row>
    <row r="8" spans="1:12" ht="15">
      <c r="A8" s="91" t="s">
        <v>259</v>
      </c>
      <c r="B8" s="91" t="s">
        <v>544</v>
      </c>
      <c r="C8" s="91">
        <v>5</v>
      </c>
      <c r="D8" s="134">
        <v>0.008243256612954901</v>
      </c>
      <c r="E8" s="134">
        <v>1.2283911916339096</v>
      </c>
      <c r="F8" s="91" t="s">
        <v>725</v>
      </c>
      <c r="G8" s="91" t="b">
        <v>0</v>
      </c>
      <c r="H8" s="91" t="b">
        <v>0</v>
      </c>
      <c r="I8" s="91" t="b">
        <v>0</v>
      </c>
      <c r="J8" s="91" t="b">
        <v>0</v>
      </c>
      <c r="K8" s="91" t="b">
        <v>0</v>
      </c>
      <c r="L8" s="91" t="b">
        <v>0</v>
      </c>
    </row>
    <row r="9" spans="1:12" ht="15">
      <c r="A9" s="91" t="s">
        <v>220</v>
      </c>
      <c r="B9" s="91" t="s">
        <v>538</v>
      </c>
      <c r="C9" s="91">
        <v>4</v>
      </c>
      <c r="D9" s="134">
        <v>0.007558884026762492</v>
      </c>
      <c r="E9" s="134">
        <v>0.9553899195701719</v>
      </c>
      <c r="F9" s="91" t="s">
        <v>725</v>
      </c>
      <c r="G9" s="91" t="b">
        <v>0</v>
      </c>
      <c r="H9" s="91" t="b">
        <v>0</v>
      </c>
      <c r="I9" s="91" t="b">
        <v>0</v>
      </c>
      <c r="J9" s="91" t="b">
        <v>0</v>
      </c>
      <c r="K9" s="91" t="b">
        <v>0</v>
      </c>
      <c r="L9" s="91" t="b">
        <v>0</v>
      </c>
    </row>
    <row r="10" spans="1:12" ht="15">
      <c r="A10" s="91" t="s">
        <v>540</v>
      </c>
      <c r="B10" s="91" t="s">
        <v>657</v>
      </c>
      <c r="C10" s="91">
        <v>4</v>
      </c>
      <c r="D10" s="134">
        <v>0.007558884026762492</v>
      </c>
      <c r="E10" s="134">
        <v>1.4994579639204475</v>
      </c>
      <c r="F10" s="91" t="s">
        <v>725</v>
      </c>
      <c r="G10" s="91" t="b">
        <v>0</v>
      </c>
      <c r="H10" s="91" t="b">
        <v>0</v>
      </c>
      <c r="I10" s="91" t="b">
        <v>0</v>
      </c>
      <c r="J10" s="91" t="b">
        <v>0</v>
      </c>
      <c r="K10" s="91" t="b">
        <v>0</v>
      </c>
      <c r="L10" s="91" t="b">
        <v>0</v>
      </c>
    </row>
    <row r="11" spans="1:12" ht="15">
      <c r="A11" s="91" t="s">
        <v>221</v>
      </c>
      <c r="B11" s="91" t="s">
        <v>539</v>
      </c>
      <c r="C11" s="91">
        <v>4</v>
      </c>
      <c r="D11" s="134">
        <v>0.007558884026762492</v>
      </c>
      <c r="E11" s="134">
        <v>0.8363069276109241</v>
      </c>
      <c r="F11" s="91" t="s">
        <v>725</v>
      </c>
      <c r="G11" s="91" t="b">
        <v>0</v>
      </c>
      <c r="H11" s="91" t="b">
        <v>0</v>
      </c>
      <c r="I11" s="91" t="b">
        <v>0</v>
      </c>
      <c r="J11" s="91" t="b">
        <v>0</v>
      </c>
      <c r="K11" s="91" t="b">
        <v>0</v>
      </c>
      <c r="L11" s="91" t="b">
        <v>0</v>
      </c>
    </row>
    <row r="12" spans="1:12" ht="15">
      <c r="A12" s="91" t="s">
        <v>658</v>
      </c>
      <c r="B12" s="91" t="s">
        <v>659</v>
      </c>
      <c r="C12" s="91">
        <v>4</v>
      </c>
      <c r="D12" s="134">
        <v>0.007558884026762492</v>
      </c>
      <c r="E12" s="134">
        <v>1.9765792186401099</v>
      </c>
      <c r="F12" s="91" t="s">
        <v>725</v>
      </c>
      <c r="G12" s="91" t="b">
        <v>0</v>
      </c>
      <c r="H12" s="91" t="b">
        <v>0</v>
      </c>
      <c r="I12" s="91" t="b">
        <v>0</v>
      </c>
      <c r="J12" s="91" t="b">
        <v>0</v>
      </c>
      <c r="K12" s="91" t="b">
        <v>0</v>
      </c>
      <c r="L12" s="91" t="b">
        <v>0</v>
      </c>
    </row>
    <row r="13" spans="1:12" ht="15">
      <c r="A13" s="91" t="s">
        <v>659</v>
      </c>
      <c r="B13" s="91" t="s">
        <v>660</v>
      </c>
      <c r="C13" s="91">
        <v>4</v>
      </c>
      <c r="D13" s="134">
        <v>0.007558884026762492</v>
      </c>
      <c r="E13" s="134">
        <v>1.9765792186401099</v>
      </c>
      <c r="F13" s="91" t="s">
        <v>725</v>
      </c>
      <c r="G13" s="91" t="b">
        <v>0</v>
      </c>
      <c r="H13" s="91" t="b">
        <v>0</v>
      </c>
      <c r="I13" s="91" t="b">
        <v>0</v>
      </c>
      <c r="J13" s="91" t="b">
        <v>0</v>
      </c>
      <c r="K13" s="91" t="b">
        <v>0</v>
      </c>
      <c r="L13" s="91" t="b">
        <v>0</v>
      </c>
    </row>
    <row r="14" spans="1:12" ht="15">
      <c r="A14" s="91" t="s">
        <v>660</v>
      </c>
      <c r="B14" s="91" t="s">
        <v>661</v>
      </c>
      <c r="C14" s="91">
        <v>4</v>
      </c>
      <c r="D14" s="134">
        <v>0.007558884026762492</v>
      </c>
      <c r="E14" s="134">
        <v>1.9765792186401099</v>
      </c>
      <c r="F14" s="91" t="s">
        <v>725</v>
      </c>
      <c r="G14" s="91" t="b">
        <v>0</v>
      </c>
      <c r="H14" s="91" t="b">
        <v>0</v>
      </c>
      <c r="I14" s="91" t="b">
        <v>0</v>
      </c>
      <c r="J14" s="91" t="b">
        <v>0</v>
      </c>
      <c r="K14" s="91" t="b">
        <v>0</v>
      </c>
      <c r="L14" s="91" t="b">
        <v>0</v>
      </c>
    </row>
    <row r="15" spans="1:12" ht="15">
      <c r="A15" s="91" t="s">
        <v>661</v>
      </c>
      <c r="B15" s="91" t="s">
        <v>543</v>
      </c>
      <c r="C15" s="91">
        <v>4</v>
      </c>
      <c r="D15" s="134">
        <v>0.007558884026762492</v>
      </c>
      <c r="E15" s="134">
        <v>1.6755492229761288</v>
      </c>
      <c r="F15" s="91" t="s">
        <v>725</v>
      </c>
      <c r="G15" s="91" t="b">
        <v>0</v>
      </c>
      <c r="H15" s="91" t="b">
        <v>0</v>
      </c>
      <c r="I15" s="91" t="b">
        <v>0</v>
      </c>
      <c r="J15" s="91" t="b">
        <v>0</v>
      </c>
      <c r="K15" s="91" t="b">
        <v>0</v>
      </c>
      <c r="L15" s="91" t="b">
        <v>0</v>
      </c>
    </row>
    <row r="16" spans="1:12" ht="15">
      <c r="A16" s="91" t="s">
        <v>543</v>
      </c>
      <c r="B16" s="91" t="s">
        <v>547</v>
      </c>
      <c r="C16" s="91">
        <v>4</v>
      </c>
      <c r="D16" s="134">
        <v>0.007558884026762492</v>
      </c>
      <c r="E16" s="134">
        <v>1.4325111742898344</v>
      </c>
      <c r="F16" s="91" t="s">
        <v>725</v>
      </c>
      <c r="G16" s="91" t="b">
        <v>0</v>
      </c>
      <c r="H16" s="91" t="b">
        <v>0</v>
      </c>
      <c r="I16" s="91" t="b">
        <v>0</v>
      </c>
      <c r="J16" s="91" t="b">
        <v>0</v>
      </c>
      <c r="K16" s="91" t="b">
        <v>0</v>
      </c>
      <c r="L16" s="91" t="b">
        <v>0</v>
      </c>
    </row>
    <row r="17" spans="1:12" ht="15">
      <c r="A17" s="91" t="s">
        <v>547</v>
      </c>
      <c r="B17" s="91" t="s">
        <v>662</v>
      </c>
      <c r="C17" s="91">
        <v>4</v>
      </c>
      <c r="D17" s="134">
        <v>0.007558884026762492</v>
      </c>
      <c r="E17" s="134">
        <v>1.7335411699538155</v>
      </c>
      <c r="F17" s="91" t="s">
        <v>725</v>
      </c>
      <c r="G17" s="91" t="b">
        <v>0</v>
      </c>
      <c r="H17" s="91" t="b">
        <v>0</v>
      </c>
      <c r="I17" s="91" t="b">
        <v>0</v>
      </c>
      <c r="J17" s="91" t="b">
        <v>0</v>
      </c>
      <c r="K17" s="91" t="b">
        <v>0</v>
      </c>
      <c r="L17" s="91" t="b">
        <v>0</v>
      </c>
    </row>
    <row r="18" spans="1:12" ht="15">
      <c r="A18" s="91" t="s">
        <v>662</v>
      </c>
      <c r="B18" s="91" t="s">
        <v>663</v>
      </c>
      <c r="C18" s="91">
        <v>4</v>
      </c>
      <c r="D18" s="134">
        <v>0.007558884026762492</v>
      </c>
      <c r="E18" s="134">
        <v>1.9765792186401099</v>
      </c>
      <c r="F18" s="91" t="s">
        <v>725</v>
      </c>
      <c r="G18" s="91" t="b">
        <v>0</v>
      </c>
      <c r="H18" s="91" t="b">
        <v>0</v>
      </c>
      <c r="I18" s="91" t="b">
        <v>0</v>
      </c>
      <c r="J18" s="91" t="b">
        <v>0</v>
      </c>
      <c r="K18" s="91" t="b">
        <v>0</v>
      </c>
      <c r="L18" s="91" t="b">
        <v>0</v>
      </c>
    </row>
    <row r="19" spans="1:12" ht="15">
      <c r="A19" s="91" t="s">
        <v>663</v>
      </c>
      <c r="B19" s="91" t="s">
        <v>542</v>
      </c>
      <c r="C19" s="91">
        <v>4</v>
      </c>
      <c r="D19" s="134">
        <v>0.007558884026762492</v>
      </c>
      <c r="E19" s="134">
        <v>1.5786392099680724</v>
      </c>
      <c r="F19" s="91" t="s">
        <v>725</v>
      </c>
      <c r="G19" s="91" t="b">
        <v>0</v>
      </c>
      <c r="H19" s="91" t="b">
        <v>0</v>
      </c>
      <c r="I19" s="91" t="b">
        <v>0</v>
      </c>
      <c r="J19" s="91" t="b">
        <v>0</v>
      </c>
      <c r="K19" s="91" t="b">
        <v>0</v>
      </c>
      <c r="L19" s="91" t="b">
        <v>0</v>
      </c>
    </row>
    <row r="20" spans="1:12" ht="15">
      <c r="A20" s="91" t="s">
        <v>542</v>
      </c>
      <c r="B20" s="91" t="s">
        <v>538</v>
      </c>
      <c r="C20" s="91">
        <v>4</v>
      </c>
      <c r="D20" s="134">
        <v>0.007558884026762492</v>
      </c>
      <c r="E20" s="134">
        <v>0.8584799065621154</v>
      </c>
      <c r="F20" s="91" t="s">
        <v>725</v>
      </c>
      <c r="G20" s="91" t="b">
        <v>0</v>
      </c>
      <c r="H20" s="91" t="b">
        <v>0</v>
      </c>
      <c r="I20" s="91" t="b">
        <v>0</v>
      </c>
      <c r="J20" s="91" t="b">
        <v>0</v>
      </c>
      <c r="K20" s="91" t="b">
        <v>0</v>
      </c>
      <c r="L20" s="91" t="b">
        <v>0</v>
      </c>
    </row>
    <row r="21" spans="1:12" ht="15">
      <c r="A21" s="91" t="s">
        <v>538</v>
      </c>
      <c r="B21" s="91" t="s">
        <v>664</v>
      </c>
      <c r="C21" s="91">
        <v>4</v>
      </c>
      <c r="D21" s="134">
        <v>0.007558884026762492</v>
      </c>
      <c r="E21" s="134">
        <v>1.3481902885897985</v>
      </c>
      <c r="F21" s="91" t="s">
        <v>725</v>
      </c>
      <c r="G21" s="91" t="b">
        <v>0</v>
      </c>
      <c r="H21" s="91" t="b">
        <v>0</v>
      </c>
      <c r="I21" s="91" t="b">
        <v>0</v>
      </c>
      <c r="J21" s="91" t="b">
        <v>0</v>
      </c>
      <c r="K21" s="91" t="b">
        <v>0</v>
      </c>
      <c r="L21" s="91" t="b">
        <v>0</v>
      </c>
    </row>
    <row r="22" spans="1:12" ht="15">
      <c r="A22" s="91" t="s">
        <v>664</v>
      </c>
      <c r="B22" s="91" t="s">
        <v>539</v>
      </c>
      <c r="C22" s="91">
        <v>4</v>
      </c>
      <c r="D22" s="134">
        <v>0.007558884026762492</v>
      </c>
      <c r="E22" s="134">
        <v>1.3481902885897985</v>
      </c>
      <c r="F22" s="91" t="s">
        <v>725</v>
      </c>
      <c r="G22" s="91" t="b">
        <v>0</v>
      </c>
      <c r="H22" s="91" t="b">
        <v>0</v>
      </c>
      <c r="I22" s="91" t="b">
        <v>0</v>
      </c>
      <c r="J22" s="91" t="b">
        <v>0</v>
      </c>
      <c r="K22" s="91" t="b">
        <v>0</v>
      </c>
      <c r="L22" s="91" t="b">
        <v>0</v>
      </c>
    </row>
    <row r="23" spans="1:12" ht="15">
      <c r="A23" s="91" t="s">
        <v>540</v>
      </c>
      <c r="B23" s="91" t="s">
        <v>665</v>
      </c>
      <c r="C23" s="91">
        <v>4</v>
      </c>
      <c r="D23" s="134">
        <v>0.007558884026762492</v>
      </c>
      <c r="E23" s="134">
        <v>1.4994579639204475</v>
      </c>
      <c r="F23" s="91" t="s">
        <v>725</v>
      </c>
      <c r="G23" s="91" t="b">
        <v>0</v>
      </c>
      <c r="H23" s="91" t="b">
        <v>0</v>
      </c>
      <c r="I23" s="91" t="b">
        <v>0</v>
      </c>
      <c r="J23" s="91" t="b">
        <v>0</v>
      </c>
      <c r="K23" s="91" t="b">
        <v>0</v>
      </c>
      <c r="L23" s="91" t="b">
        <v>0</v>
      </c>
    </row>
    <row r="24" spans="1:12" ht="15">
      <c r="A24" s="91" t="s">
        <v>665</v>
      </c>
      <c r="B24" s="91" t="s">
        <v>666</v>
      </c>
      <c r="C24" s="91">
        <v>4</v>
      </c>
      <c r="D24" s="134">
        <v>0.007558884026762492</v>
      </c>
      <c r="E24" s="134">
        <v>1.9765792186401099</v>
      </c>
      <c r="F24" s="91" t="s">
        <v>725</v>
      </c>
      <c r="G24" s="91" t="b">
        <v>0</v>
      </c>
      <c r="H24" s="91" t="b">
        <v>0</v>
      </c>
      <c r="I24" s="91" t="b">
        <v>0</v>
      </c>
      <c r="J24" s="91" t="b">
        <v>0</v>
      </c>
      <c r="K24" s="91" t="b">
        <v>0</v>
      </c>
      <c r="L24" s="91" t="b">
        <v>0</v>
      </c>
    </row>
    <row r="25" spans="1:12" ht="15">
      <c r="A25" s="91" t="s">
        <v>666</v>
      </c>
      <c r="B25" s="91" t="s">
        <v>667</v>
      </c>
      <c r="C25" s="91">
        <v>4</v>
      </c>
      <c r="D25" s="134">
        <v>0.007558884026762492</v>
      </c>
      <c r="E25" s="134">
        <v>1.9765792186401099</v>
      </c>
      <c r="F25" s="91" t="s">
        <v>725</v>
      </c>
      <c r="G25" s="91" t="b">
        <v>0</v>
      </c>
      <c r="H25" s="91" t="b">
        <v>0</v>
      </c>
      <c r="I25" s="91" t="b">
        <v>0</v>
      </c>
      <c r="J25" s="91" t="b">
        <v>0</v>
      </c>
      <c r="K25" s="91" t="b">
        <v>0</v>
      </c>
      <c r="L25" s="91" t="b">
        <v>0</v>
      </c>
    </row>
    <row r="26" spans="1:12" ht="15">
      <c r="A26" s="91" t="s">
        <v>667</v>
      </c>
      <c r="B26" s="91" t="s">
        <v>668</v>
      </c>
      <c r="C26" s="91">
        <v>4</v>
      </c>
      <c r="D26" s="134">
        <v>0.007558884026762492</v>
      </c>
      <c r="E26" s="134">
        <v>1.9765792186401099</v>
      </c>
      <c r="F26" s="91" t="s">
        <v>725</v>
      </c>
      <c r="G26" s="91" t="b">
        <v>0</v>
      </c>
      <c r="H26" s="91" t="b">
        <v>0</v>
      </c>
      <c r="I26" s="91" t="b">
        <v>0</v>
      </c>
      <c r="J26" s="91" t="b">
        <v>0</v>
      </c>
      <c r="K26" s="91" t="b">
        <v>0</v>
      </c>
      <c r="L26" s="91" t="b">
        <v>0</v>
      </c>
    </row>
    <row r="27" spans="1:12" ht="15">
      <c r="A27" s="91" t="s">
        <v>668</v>
      </c>
      <c r="B27" s="91" t="s">
        <v>669</v>
      </c>
      <c r="C27" s="91">
        <v>4</v>
      </c>
      <c r="D27" s="134">
        <v>0.007558884026762492</v>
      </c>
      <c r="E27" s="134">
        <v>1.9765792186401099</v>
      </c>
      <c r="F27" s="91" t="s">
        <v>725</v>
      </c>
      <c r="G27" s="91" t="b">
        <v>0</v>
      </c>
      <c r="H27" s="91" t="b">
        <v>0</v>
      </c>
      <c r="I27" s="91" t="b">
        <v>0</v>
      </c>
      <c r="J27" s="91" t="b">
        <v>0</v>
      </c>
      <c r="K27" s="91" t="b">
        <v>0</v>
      </c>
      <c r="L27" s="91" t="b">
        <v>0</v>
      </c>
    </row>
    <row r="28" spans="1:12" ht="15">
      <c r="A28" s="91" t="s">
        <v>669</v>
      </c>
      <c r="B28" s="91" t="s">
        <v>543</v>
      </c>
      <c r="C28" s="91">
        <v>4</v>
      </c>
      <c r="D28" s="134">
        <v>0.007558884026762492</v>
      </c>
      <c r="E28" s="134">
        <v>1.6755492229761288</v>
      </c>
      <c r="F28" s="91" t="s">
        <v>725</v>
      </c>
      <c r="G28" s="91" t="b">
        <v>0</v>
      </c>
      <c r="H28" s="91" t="b">
        <v>0</v>
      </c>
      <c r="I28" s="91" t="b">
        <v>0</v>
      </c>
      <c r="J28" s="91" t="b">
        <v>0</v>
      </c>
      <c r="K28" s="91" t="b">
        <v>0</v>
      </c>
      <c r="L28" s="91" t="b">
        <v>0</v>
      </c>
    </row>
    <row r="29" spans="1:12" ht="15">
      <c r="A29" s="91" t="s">
        <v>543</v>
      </c>
      <c r="B29" s="91" t="s">
        <v>670</v>
      </c>
      <c r="C29" s="91">
        <v>4</v>
      </c>
      <c r="D29" s="134">
        <v>0.007558884026762492</v>
      </c>
      <c r="E29" s="134">
        <v>1.6755492229761288</v>
      </c>
      <c r="F29" s="91" t="s">
        <v>725</v>
      </c>
      <c r="G29" s="91" t="b">
        <v>0</v>
      </c>
      <c r="H29" s="91" t="b">
        <v>0</v>
      </c>
      <c r="I29" s="91" t="b">
        <v>0</v>
      </c>
      <c r="J29" s="91" t="b">
        <v>0</v>
      </c>
      <c r="K29" s="91" t="b">
        <v>0</v>
      </c>
      <c r="L29" s="91" t="b">
        <v>0</v>
      </c>
    </row>
    <row r="30" spans="1:12" ht="15">
      <c r="A30" s="91" t="s">
        <v>670</v>
      </c>
      <c r="B30" s="91" t="s">
        <v>671</v>
      </c>
      <c r="C30" s="91">
        <v>4</v>
      </c>
      <c r="D30" s="134">
        <v>0.007558884026762492</v>
      </c>
      <c r="E30" s="134">
        <v>1.9765792186401099</v>
      </c>
      <c r="F30" s="91" t="s">
        <v>725</v>
      </c>
      <c r="G30" s="91" t="b">
        <v>0</v>
      </c>
      <c r="H30" s="91" t="b">
        <v>0</v>
      </c>
      <c r="I30" s="91" t="b">
        <v>0</v>
      </c>
      <c r="J30" s="91" t="b">
        <v>0</v>
      </c>
      <c r="K30" s="91" t="b">
        <v>0</v>
      </c>
      <c r="L30" s="91" t="b">
        <v>0</v>
      </c>
    </row>
    <row r="31" spans="1:12" ht="15">
      <c r="A31" s="91" t="s">
        <v>671</v>
      </c>
      <c r="B31" s="91" t="s">
        <v>672</v>
      </c>
      <c r="C31" s="91">
        <v>4</v>
      </c>
      <c r="D31" s="134">
        <v>0.007558884026762492</v>
      </c>
      <c r="E31" s="134">
        <v>1.9765792186401099</v>
      </c>
      <c r="F31" s="91" t="s">
        <v>725</v>
      </c>
      <c r="G31" s="91" t="b">
        <v>0</v>
      </c>
      <c r="H31" s="91" t="b">
        <v>0</v>
      </c>
      <c r="I31" s="91" t="b">
        <v>0</v>
      </c>
      <c r="J31" s="91" t="b">
        <v>0</v>
      </c>
      <c r="K31" s="91" t="b">
        <v>0</v>
      </c>
      <c r="L31" s="91" t="b">
        <v>0</v>
      </c>
    </row>
    <row r="32" spans="1:12" ht="15">
      <c r="A32" s="91" t="s">
        <v>672</v>
      </c>
      <c r="B32" s="91" t="s">
        <v>548</v>
      </c>
      <c r="C32" s="91">
        <v>4</v>
      </c>
      <c r="D32" s="134">
        <v>0.007558884026762492</v>
      </c>
      <c r="E32" s="134">
        <v>1.8004879595844288</v>
      </c>
      <c r="F32" s="91" t="s">
        <v>725</v>
      </c>
      <c r="G32" s="91" t="b">
        <v>0</v>
      </c>
      <c r="H32" s="91" t="b">
        <v>0</v>
      </c>
      <c r="I32" s="91" t="b">
        <v>0</v>
      </c>
      <c r="J32" s="91" t="b">
        <v>0</v>
      </c>
      <c r="K32" s="91" t="b">
        <v>0</v>
      </c>
      <c r="L32" s="91" t="b">
        <v>0</v>
      </c>
    </row>
    <row r="33" spans="1:12" ht="15">
      <c r="A33" s="91" t="s">
        <v>673</v>
      </c>
      <c r="B33" s="91" t="s">
        <v>674</v>
      </c>
      <c r="C33" s="91">
        <v>3</v>
      </c>
      <c r="D33" s="134">
        <v>0.006601541651477093</v>
      </c>
      <c r="E33" s="134">
        <v>2.10151795524841</v>
      </c>
      <c r="F33" s="91" t="s">
        <v>725</v>
      </c>
      <c r="G33" s="91" t="b">
        <v>0</v>
      </c>
      <c r="H33" s="91" t="b">
        <v>0</v>
      </c>
      <c r="I33" s="91" t="b">
        <v>0</v>
      </c>
      <c r="J33" s="91" t="b">
        <v>0</v>
      </c>
      <c r="K33" s="91" t="b">
        <v>0</v>
      </c>
      <c r="L33" s="91" t="b">
        <v>0</v>
      </c>
    </row>
    <row r="34" spans="1:12" ht="15">
      <c r="A34" s="91" t="s">
        <v>674</v>
      </c>
      <c r="B34" s="91" t="s">
        <v>675</v>
      </c>
      <c r="C34" s="91">
        <v>3</v>
      </c>
      <c r="D34" s="134">
        <v>0.006601541651477093</v>
      </c>
      <c r="E34" s="134">
        <v>2.10151795524841</v>
      </c>
      <c r="F34" s="91" t="s">
        <v>725</v>
      </c>
      <c r="G34" s="91" t="b">
        <v>0</v>
      </c>
      <c r="H34" s="91" t="b">
        <v>0</v>
      </c>
      <c r="I34" s="91" t="b">
        <v>0</v>
      </c>
      <c r="J34" s="91" t="b">
        <v>0</v>
      </c>
      <c r="K34" s="91" t="b">
        <v>0</v>
      </c>
      <c r="L34" s="91" t="b">
        <v>0</v>
      </c>
    </row>
    <row r="35" spans="1:12" ht="15">
      <c r="A35" s="91" t="s">
        <v>675</v>
      </c>
      <c r="B35" s="91" t="s">
        <v>676</v>
      </c>
      <c r="C35" s="91">
        <v>3</v>
      </c>
      <c r="D35" s="134">
        <v>0.006601541651477093</v>
      </c>
      <c r="E35" s="134">
        <v>2.10151795524841</v>
      </c>
      <c r="F35" s="91" t="s">
        <v>725</v>
      </c>
      <c r="G35" s="91" t="b">
        <v>0</v>
      </c>
      <c r="H35" s="91" t="b">
        <v>0</v>
      </c>
      <c r="I35" s="91" t="b">
        <v>0</v>
      </c>
      <c r="J35" s="91" t="b">
        <v>0</v>
      </c>
      <c r="K35" s="91" t="b">
        <v>0</v>
      </c>
      <c r="L35" s="91" t="b">
        <v>0</v>
      </c>
    </row>
    <row r="36" spans="1:12" ht="15">
      <c r="A36" s="91" t="s">
        <v>676</v>
      </c>
      <c r="B36" s="91" t="s">
        <v>677</v>
      </c>
      <c r="C36" s="91">
        <v>3</v>
      </c>
      <c r="D36" s="134">
        <v>0.006601541651477093</v>
      </c>
      <c r="E36" s="134">
        <v>2.10151795524841</v>
      </c>
      <c r="F36" s="91" t="s">
        <v>725</v>
      </c>
      <c r="G36" s="91" t="b">
        <v>0</v>
      </c>
      <c r="H36" s="91" t="b">
        <v>0</v>
      </c>
      <c r="I36" s="91" t="b">
        <v>0</v>
      </c>
      <c r="J36" s="91" t="b">
        <v>0</v>
      </c>
      <c r="K36" s="91" t="b">
        <v>0</v>
      </c>
      <c r="L36" s="91" t="b">
        <v>0</v>
      </c>
    </row>
    <row r="37" spans="1:12" ht="15">
      <c r="A37" s="91" t="s">
        <v>677</v>
      </c>
      <c r="B37" s="91" t="s">
        <v>656</v>
      </c>
      <c r="C37" s="91">
        <v>3</v>
      </c>
      <c r="D37" s="134">
        <v>0.006601541651477093</v>
      </c>
      <c r="E37" s="134">
        <v>1.9765792186401099</v>
      </c>
      <c r="F37" s="91" t="s">
        <v>725</v>
      </c>
      <c r="G37" s="91" t="b">
        <v>0</v>
      </c>
      <c r="H37" s="91" t="b">
        <v>0</v>
      </c>
      <c r="I37" s="91" t="b">
        <v>0</v>
      </c>
      <c r="J37" s="91" t="b">
        <v>0</v>
      </c>
      <c r="K37" s="91" t="b">
        <v>0</v>
      </c>
      <c r="L37" s="91" t="b">
        <v>0</v>
      </c>
    </row>
    <row r="38" spans="1:12" ht="15">
      <c r="A38" s="91" t="s">
        <v>656</v>
      </c>
      <c r="B38" s="91" t="s">
        <v>678</v>
      </c>
      <c r="C38" s="91">
        <v>3</v>
      </c>
      <c r="D38" s="134">
        <v>0.006601541651477093</v>
      </c>
      <c r="E38" s="134">
        <v>1.9765792186401099</v>
      </c>
      <c r="F38" s="91" t="s">
        <v>725</v>
      </c>
      <c r="G38" s="91" t="b">
        <v>0</v>
      </c>
      <c r="H38" s="91" t="b">
        <v>0</v>
      </c>
      <c r="I38" s="91" t="b">
        <v>0</v>
      </c>
      <c r="J38" s="91" t="b">
        <v>0</v>
      </c>
      <c r="K38" s="91" t="b">
        <v>0</v>
      </c>
      <c r="L38" s="91" t="b">
        <v>0</v>
      </c>
    </row>
    <row r="39" spans="1:12" ht="15">
      <c r="A39" s="91" t="s">
        <v>678</v>
      </c>
      <c r="B39" s="91" t="s">
        <v>679</v>
      </c>
      <c r="C39" s="91">
        <v>3</v>
      </c>
      <c r="D39" s="134">
        <v>0.006601541651477093</v>
      </c>
      <c r="E39" s="134">
        <v>2.10151795524841</v>
      </c>
      <c r="F39" s="91" t="s">
        <v>725</v>
      </c>
      <c r="G39" s="91" t="b">
        <v>0</v>
      </c>
      <c r="H39" s="91" t="b">
        <v>0</v>
      </c>
      <c r="I39" s="91" t="b">
        <v>0</v>
      </c>
      <c r="J39" s="91" t="b">
        <v>0</v>
      </c>
      <c r="K39" s="91" t="b">
        <v>0</v>
      </c>
      <c r="L39" s="91" t="b">
        <v>0</v>
      </c>
    </row>
    <row r="40" spans="1:12" ht="15">
      <c r="A40" s="91" t="s">
        <v>679</v>
      </c>
      <c r="B40" s="91" t="s">
        <v>220</v>
      </c>
      <c r="C40" s="91">
        <v>3</v>
      </c>
      <c r="D40" s="134">
        <v>0.006601541651477093</v>
      </c>
      <c r="E40" s="134">
        <v>1.8796692056320534</v>
      </c>
      <c r="F40" s="91" t="s">
        <v>725</v>
      </c>
      <c r="G40" s="91" t="b">
        <v>0</v>
      </c>
      <c r="H40" s="91" t="b">
        <v>0</v>
      </c>
      <c r="I40" s="91" t="b">
        <v>0</v>
      </c>
      <c r="J40" s="91" t="b">
        <v>0</v>
      </c>
      <c r="K40" s="91" t="b">
        <v>0</v>
      </c>
      <c r="L40" s="91" t="b">
        <v>0</v>
      </c>
    </row>
    <row r="41" spans="1:12" ht="15">
      <c r="A41" s="91" t="s">
        <v>538</v>
      </c>
      <c r="B41" s="91" t="s">
        <v>680</v>
      </c>
      <c r="C41" s="91">
        <v>3</v>
      </c>
      <c r="D41" s="134">
        <v>0.006601541651477093</v>
      </c>
      <c r="E41" s="134">
        <v>1.3481902885897985</v>
      </c>
      <c r="F41" s="91" t="s">
        <v>725</v>
      </c>
      <c r="G41" s="91" t="b">
        <v>0</v>
      </c>
      <c r="H41" s="91" t="b">
        <v>0</v>
      </c>
      <c r="I41" s="91" t="b">
        <v>0</v>
      </c>
      <c r="J41" s="91" t="b">
        <v>0</v>
      </c>
      <c r="K41" s="91" t="b">
        <v>0</v>
      </c>
      <c r="L41" s="91" t="b">
        <v>0</v>
      </c>
    </row>
    <row r="42" spans="1:12" ht="15">
      <c r="A42" s="91" t="s">
        <v>680</v>
      </c>
      <c r="B42" s="91" t="s">
        <v>259</v>
      </c>
      <c r="C42" s="91">
        <v>3</v>
      </c>
      <c r="D42" s="134">
        <v>0.006601541651477093</v>
      </c>
      <c r="E42" s="134">
        <v>1.3745192273121476</v>
      </c>
      <c r="F42" s="91" t="s">
        <v>725</v>
      </c>
      <c r="G42" s="91" t="b">
        <v>0</v>
      </c>
      <c r="H42" s="91" t="b">
        <v>0</v>
      </c>
      <c r="I42" s="91" t="b">
        <v>0</v>
      </c>
      <c r="J42" s="91" t="b">
        <v>0</v>
      </c>
      <c r="K42" s="91" t="b">
        <v>0</v>
      </c>
      <c r="L42" s="91" t="b">
        <v>0</v>
      </c>
    </row>
    <row r="43" spans="1:12" ht="15">
      <c r="A43" s="91" t="s">
        <v>221</v>
      </c>
      <c r="B43" s="91" t="s">
        <v>658</v>
      </c>
      <c r="C43" s="91">
        <v>3</v>
      </c>
      <c r="D43" s="134">
        <v>0.006601541651477093</v>
      </c>
      <c r="E43" s="134">
        <v>1.4646958576612357</v>
      </c>
      <c r="F43" s="91" t="s">
        <v>725</v>
      </c>
      <c r="G43" s="91" t="b">
        <v>0</v>
      </c>
      <c r="H43" s="91" t="b">
        <v>0</v>
      </c>
      <c r="I43" s="91" t="b">
        <v>0</v>
      </c>
      <c r="J43" s="91" t="b">
        <v>0</v>
      </c>
      <c r="K43" s="91" t="b">
        <v>0</v>
      </c>
      <c r="L43" s="91" t="b">
        <v>0</v>
      </c>
    </row>
    <row r="44" spans="1:12" ht="15">
      <c r="A44" s="91" t="s">
        <v>221</v>
      </c>
      <c r="B44" s="91" t="s">
        <v>518</v>
      </c>
      <c r="C44" s="91">
        <v>3</v>
      </c>
      <c r="D44" s="134">
        <v>0.006601541651477093</v>
      </c>
      <c r="E44" s="134">
        <v>1.2428471080448793</v>
      </c>
      <c r="F44" s="91" t="s">
        <v>725</v>
      </c>
      <c r="G44" s="91" t="b">
        <v>0</v>
      </c>
      <c r="H44" s="91" t="b">
        <v>0</v>
      </c>
      <c r="I44" s="91" t="b">
        <v>0</v>
      </c>
      <c r="J44" s="91" t="b">
        <v>0</v>
      </c>
      <c r="K44" s="91" t="b">
        <v>0</v>
      </c>
      <c r="L44" s="91" t="b">
        <v>0</v>
      </c>
    </row>
    <row r="45" spans="1:12" ht="15">
      <c r="A45" s="91" t="s">
        <v>538</v>
      </c>
      <c r="B45" s="91" t="s">
        <v>539</v>
      </c>
      <c r="C45" s="91">
        <v>3</v>
      </c>
      <c r="D45" s="134">
        <v>0.006601541651477093</v>
      </c>
      <c r="E45" s="134">
        <v>0.5948626219311869</v>
      </c>
      <c r="F45" s="91" t="s">
        <v>725</v>
      </c>
      <c r="G45" s="91" t="b">
        <v>0</v>
      </c>
      <c r="H45" s="91" t="b">
        <v>0</v>
      </c>
      <c r="I45" s="91" t="b">
        <v>0</v>
      </c>
      <c r="J45" s="91" t="b">
        <v>0</v>
      </c>
      <c r="K45" s="91" t="b">
        <v>0</v>
      </c>
      <c r="L45" s="91" t="b">
        <v>0</v>
      </c>
    </row>
    <row r="46" spans="1:12" ht="15">
      <c r="A46" s="91" t="s">
        <v>684</v>
      </c>
      <c r="B46" s="91" t="s">
        <v>685</v>
      </c>
      <c r="C46" s="91">
        <v>2</v>
      </c>
      <c r="D46" s="134">
        <v>0.005277103683351302</v>
      </c>
      <c r="E46" s="134">
        <v>2.2776092143040914</v>
      </c>
      <c r="F46" s="91" t="s">
        <v>725</v>
      </c>
      <c r="G46" s="91" t="b">
        <v>0</v>
      </c>
      <c r="H46" s="91" t="b">
        <v>0</v>
      </c>
      <c r="I46" s="91" t="b">
        <v>0</v>
      </c>
      <c r="J46" s="91" t="b">
        <v>0</v>
      </c>
      <c r="K46" s="91" t="b">
        <v>0</v>
      </c>
      <c r="L46" s="91" t="b">
        <v>0</v>
      </c>
    </row>
    <row r="47" spans="1:12" ht="15">
      <c r="A47" s="91" t="s">
        <v>685</v>
      </c>
      <c r="B47" s="91" t="s">
        <v>686</v>
      </c>
      <c r="C47" s="91">
        <v>2</v>
      </c>
      <c r="D47" s="134">
        <v>0.005277103683351302</v>
      </c>
      <c r="E47" s="134">
        <v>2.2776092143040914</v>
      </c>
      <c r="F47" s="91" t="s">
        <v>725</v>
      </c>
      <c r="G47" s="91" t="b">
        <v>0</v>
      </c>
      <c r="H47" s="91" t="b">
        <v>0</v>
      </c>
      <c r="I47" s="91" t="b">
        <v>0</v>
      </c>
      <c r="J47" s="91" t="b">
        <v>0</v>
      </c>
      <c r="K47" s="91" t="b">
        <v>0</v>
      </c>
      <c r="L47" s="91" t="b">
        <v>0</v>
      </c>
    </row>
    <row r="48" spans="1:12" ht="15">
      <c r="A48" s="91" t="s">
        <v>686</v>
      </c>
      <c r="B48" s="91" t="s">
        <v>687</v>
      </c>
      <c r="C48" s="91">
        <v>2</v>
      </c>
      <c r="D48" s="134">
        <v>0.005277103683351302</v>
      </c>
      <c r="E48" s="134">
        <v>2.2776092143040914</v>
      </c>
      <c r="F48" s="91" t="s">
        <v>725</v>
      </c>
      <c r="G48" s="91" t="b">
        <v>0</v>
      </c>
      <c r="H48" s="91" t="b">
        <v>0</v>
      </c>
      <c r="I48" s="91" t="b">
        <v>0</v>
      </c>
      <c r="J48" s="91" t="b">
        <v>0</v>
      </c>
      <c r="K48" s="91" t="b">
        <v>0</v>
      </c>
      <c r="L48" s="91" t="b">
        <v>0</v>
      </c>
    </row>
    <row r="49" spans="1:12" ht="15">
      <c r="A49" s="91" t="s">
        <v>687</v>
      </c>
      <c r="B49" s="91" t="s">
        <v>259</v>
      </c>
      <c r="C49" s="91">
        <v>2</v>
      </c>
      <c r="D49" s="134">
        <v>0.005277103683351302</v>
      </c>
      <c r="E49" s="134">
        <v>1.3745192273121476</v>
      </c>
      <c r="F49" s="91" t="s">
        <v>725</v>
      </c>
      <c r="G49" s="91" t="b">
        <v>0</v>
      </c>
      <c r="H49" s="91" t="b">
        <v>0</v>
      </c>
      <c r="I49" s="91" t="b">
        <v>0</v>
      </c>
      <c r="J49" s="91" t="b">
        <v>0</v>
      </c>
      <c r="K49" s="91" t="b">
        <v>0</v>
      </c>
      <c r="L49" s="91" t="b">
        <v>0</v>
      </c>
    </row>
    <row r="50" spans="1:12" ht="15">
      <c r="A50" s="91" t="s">
        <v>259</v>
      </c>
      <c r="B50" s="91" t="s">
        <v>688</v>
      </c>
      <c r="C50" s="91">
        <v>2</v>
      </c>
      <c r="D50" s="134">
        <v>0.005277103683351302</v>
      </c>
      <c r="E50" s="134">
        <v>1.3745192273121476</v>
      </c>
      <c r="F50" s="91" t="s">
        <v>725</v>
      </c>
      <c r="G50" s="91" t="b">
        <v>0</v>
      </c>
      <c r="H50" s="91" t="b">
        <v>0</v>
      </c>
      <c r="I50" s="91" t="b">
        <v>0</v>
      </c>
      <c r="J50" s="91" t="b">
        <v>0</v>
      </c>
      <c r="K50" s="91" t="b">
        <v>0</v>
      </c>
      <c r="L50" s="91" t="b">
        <v>0</v>
      </c>
    </row>
    <row r="51" spans="1:12" ht="15">
      <c r="A51" s="91" t="s">
        <v>688</v>
      </c>
      <c r="B51" s="91" t="s">
        <v>689</v>
      </c>
      <c r="C51" s="91">
        <v>2</v>
      </c>
      <c r="D51" s="134">
        <v>0.005277103683351302</v>
      </c>
      <c r="E51" s="134">
        <v>2.2776092143040914</v>
      </c>
      <c r="F51" s="91" t="s">
        <v>725</v>
      </c>
      <c r="G51" s="91" t="b">
        <v>0</v>
      </c>
      <c r="H51" s="91" t="b">
        <v>0</v>
      </c>
      <c r="I51" s="91" t="b">
        <v>0</v>
      </c>
      <c r="J51" s="91" t="b">
        <v>0</v>
      </c>
      <c r="K51" s="91" t="b">
        <v>0</v>
      </c>
      <c r="L51" s="91" t="b">
        <v>0</v>
      </c>
    </row>
    <row r="52" spans="1:12" ht="15">
      <c r="A52" s="91" t="s">
        <v>689</v>
      </c>
      <c r="B52" s="91" t="s">
        <v>690</v>
      </c>
      <c r="C52" s="91">
        <v>2</v>
      </c>
      <c r="D52" s="134">
        <v>0.005277103683351302</v>
      </c>
      <c r="E52" s="134">
        <v>2.2776092143040914</v>
      </c>
      <c r="F52" s="91" t="s">
        <v>725</v>
      </c>
      <c r="G52" s="91" t="b">
        <v>0</v>
      </c>
      <c r="H52" s="91" t="b">
        <v>0</v>
      </c>
      <c r="I52" s="91" t="b">
        <v>0</v>
      </c>
      <c r="J52" s="91" t="b">
        <v>0</v>
      </c>
      <c r="K52" s="91" t="b">
        <v>0</v>
      </c>
      <c r="L52" s="91" t="b">
        <v>0</v>
      </c>
    </row>
    <row r="53" spans="1:12" ht="15">
      <c r="A53" s="91" t="s">
        <v>690</v>
      </c>
      <c r="B53" s="91" t="s">
        <v>547</v>
      </c>
      <c r="C53" s="91">
        <v>2</v>
      </c>
      <c r="D53" s="134">
        <v>0.005277103683351302</v>
      </c>
      <c r="E53" s="134">
        <v>1.7335411699538155</v>
      </c>
      <c r="F53" s="91" t="s">
        <v>725</v>
      </c>
      <c r="G53" s="91" t="b">
        <v>0</v>
      </c>
      <c r="H53" s="91" t="b">
        <v>0</v>
      </c>
      <c r="I53" s="91" t="b">
        <v>0</v>
      </c>
      <c r="J53" s="91" t="b">
        <v>0</v>
      </c>
      <c r="K53" s="91" t="b">
        <v>0</v>
      </c>
      <c r="L53" s="91" t="b">
        <v>0</v>
      </c>
    </row>
    <row r="54" spans="1:12" ht="15">
      <c r="A54" s="91" t="s">
        <v>547</v>
      </c>
      <c r="B54" s="91" t="s">
        <v>691</v>
      </c>
      <c r="C54" s="91">
        <v>2</v>
      </c>
      <c r="D54" s="134">
        <v>0.005277103683351302</v>
      </c>
      <c r="E54" s="134">
        <v>1.7335411699538155</v>
      </c>
      <c r="F54" s="91" t="s">
        <v>725</v>
      </c>
      <c r="G54" s="91" t="b">
        <v>0</v>
      </c>
      <c r="H54" s="91" t="b">
        <v>0</v>
      </c>
      <c r="I54" s="91" t="b">
        <v>0</v>
      </c>
      <c r="J54" s="91" t="b">
        <v>0</v>
      </c>
      <c r="K54" s="91" t="b">
        <v>0</v>
      </c>
      <c r="L54" s="91" t="b">
        <v>0</v>
      </c>
    </row>
    <row r="55" spans="1:12" ht="15">
      <c r="A55" s="91" t="s">
        <v>691</v>
      </c>
      <c r="B55" s="91" t="s">
        <v>692</v>
      </c>
      <c r="C55" s="91">
        <v>2</v>
      </c>
      <c r="D55" s="134">
        <v>0.005277103683351302</v>
      </c>
      <c r="E55" s="134">
        <v>2.2776092143040914</v>
      </c>
      <c r="F55" s="91" t="s">
        <v>725</v>
      </c>
      <c r="G55" s="91" t="b">
        <v>0</v>
      </c>
      <c r="H55" s="91" t="b">
        <v>0</v>
      </c>
      <c r="I55" s="91" t="b">
        <v>0</v>
      </c>
      <c r="J55" s="91" t="b">
        <v>0</v>
      </c>
      <c r="K55" s="91" t="b">
        <v>0</v>
      </c>
      <c r="L55" s="91" t="b">
        <v>0</v>
      </c>
    </row>
    <row r="56" spans="1:12" ht="15">
      <c r="A56" s="91" t="s">
        <v>692</v>
      </c>
      <c r="B56" s="91" t="s">
        <v>693</v>
      </c>
      <c r="C56" s="91">
        <v>2</v>
      </c>
      <c r="D56" s="134">
        <v>0.005277103683351302</v>
      </c>
      <c r="E56" s="134">
        <v>2.2776092143040914</v>
      </c>
      <c r="F56" s="91" t="s">
        <v>725</v>
      </c>
      <c r="G56" s="91" t="b">
        <v>0</v>
      </c>
      <c r="H56" s="91" t="b">
        <v>0</v>
      </c>
      <c r="I56" s="91" t="b">
        <v>0</v>
      </c>
      <c r="J56" s="91" t="b">
        <v>0</v>
      </c>
      <c r="K56" s="91" t="b">
        <v>0</v>
      </c>
      <c r="L56" s="91" t="b">
        <v>0</v>
      </c>
    </row>
    <row r="57" spans="1:12" ht="15">
      <c r="A57" s="91" t="s">
        <v>693</v>
      </c>
      <c r="B57" s="91" t="s">
        <v>548</v>
      </c>
      <c r="C57" s="91">
        <v>2</v>
      </c>
      <c r="D57" s="134">
        <v>0.005277103683351302</v>
      </c>
      <c r="E57" s="134">
        <v>1.8004879595844288</v>
      </c>
      <c r="F57" s="91" t="s">
        <v>725</v>
      </c>
      <c r="G57" s="91" t="b">
        <v>0</v>
      </c>
      <c r="H57" s="91" t="b">
        <v>0</v>
      </c>
      <c r="I57" s="91" t="b">
        <v>0</v>
      </c>
      <c r="J57" s="91" t="b">
        <v>0</v>
      </c>
      <c r="K57" s="91" t="b">
        <v>0</v>
      </c>
      <c r="L57" s="91" t="b">
        <v>0</v>
      </c>
    </row>
    <row r="58" spans="1:12" ht="15">
      <c r="A58" s="91" t="s">
        <v>548</v>
      </c>
      <c r="B58" s="91" t="s">
        <v>694</v>
      </c>
      <c r="C58" s="91">
        <v>2</v>
      </c>
      <c r="D58" s="134">
        <v>0.005277103683351302</v>
      </c>
      <c r="E58" s="134">
        <v>1.8004879595844288</v>
      </c>
      <c r="F58" s="91" t="s">
        <v>725</v>
      </c>
      <c r="G58" s="91" t="b">
        <v>0</v>
      </c>
      <c r="H58" s="91" t="b">
        <v>0</v>
      </c>
      <c r="I58" s="91" t="b">
        <v>0</v>
      </c>
      <c r="J58" s="91" t="b">
        <v>0</v>
      </c>
      <c r="K58" s="91" t="b">
        <v>0</v>
      </c>
      <c r="L58" s="91" t="b">
        <v>0</v>
      </c>
    </row>
    <row r="59" spans="1:12" ht="15">
      <c r="A59" s="91" t="s">
        <v>694</v>
      </c>
      <c r="B59" s="91" t="s">
        <v>695</v>
      </c>
      <c r="C59" s="91">
        <v>2</v>
      </c>
      <c r="D59" s="134">
        <v>0.005277103683351302</v>
      </c>
      <c r="E59" s="134">
        <v>2.2776092143040914</v>
      </c>
      <c r="F59" s="91" t="s">
        <v>725</v>
      </c>
      <c r="G59" s="91" t="b">
        <v>0</v>
      </c>
      <c r="H59" s="91" t="b">
        <v>0</v>
      </c>
      <c r="I59" s="91" t="b">
        <v>0</v>
      </c>
      <c r="J59" s="91" t="b">
        <v>0</v>
      </c>
      <c r="K59" s="91" t="b">
        <v>0</v>
      </c>
      <c r="L59" s="91" t="b">
        <v>0</v>
      </c>
    </row>
    <row r="60" spans="1:12" ht="15">
      <c r="A60" s="91" t="s">
        <v>695</v>
      </c>
      <c r="B60" s="91" t="s">
        <v>696</v>
      </c>
      <c r="C60" s="91">
        <v>2</v>
      </c>
      <c r="D60" s="134">
        <v>0.005277103683351302</v>
      </c>
      <c r="E60" s="134">
        <v>2.2776092143040914</v>
      </c>
      <c r="F60" s="91" t="s">
        <v>725</v>
      </c>
      <c r="G60" s="91" t="b">
        <v>0</v>
      </c>
      <c r="H60" s="91" t="b">
        <v>0</v>
      </c>
      <c r="I60" s="91" t="b">
        <v>0</v>
      </c>
      <c r="J60" s="91" t="b">
        <v>0</v>
      </c>
      <c r="K60" s="91" t="b">
        <v>0</v>
      </c>
      <c r="L60" s="91" t="b">
        <v>0</v>
      </c>
    </row>
    <row r="61" spans="1:12" ht="15">
      <c r="A61" s="91" t="s">
        <v>696</v>
      </c>
      <c r="B61" s="91" t="s">
        <v>697</v>
      </c>
      <c r="C61" s="91">
        <v>2</v>
      </c>
      <c r="D61" s="134">
        <v>0.005277103683351302</v>
      </c>
      <c r="E61" s="134">
        <v>2.2776092143040914</v>
      </c>
      <c r="F61" s="91" t="s">
        <v>725</v>
      </c>
      <c r="G61" s="91" t="b">
        <v>0</v>
      </c>
      <c r="H61" s="91" t="b">
        <v>0</v>
      </c>
      <c r="I61" s="91" t="b">
        <v>0</v>
      </c>
      <c r="J61" s="91" t="b">
        <v>0</v>
      </c>
      <c r="K61" s="91" t="b">
        <v>0</v>
      </c>
      <c r="L61" s="91" t="b">
        <v>0</v>
      </c>
    </row>
    <row r="62" spans="1:12" ht="15">
      <c r="A62" s="91" t="s">
        <v>697</v>
      </c>
      <c r="B62" s="91" t="s">
        <v>538</v>
      </c>
      <c r="C62" s="91">
        <v>2</v>
      </c>
      <c r="D62" s="134">
        <v>0.005277103683351302</v>
      </c>
      <c r="E62" s="134">
        <v>1.256419915234153</v>
      </c>
      <c r="F62" s="91" t="s">
        <v>725</v>
      </c>
      <c r="G62" s="91" t="b">
        <v>0</v>
      </c>
      <c r="H62" s="91" t="b">
        <v>0</v>
      </c>
      <c r="I62" s="91" t="b">
        <v>0</v>
      </c>
      <c r="J62" s="91" t="b">
        <v>0</v>
      </c>
      <c r="K62" s="91" t="b">
        <v>0</v>
      </c>
      <c r="L62" s="91" t="b">
        <v>0</v>
      </c>
    </row>
    <row r="63" spans="1:12" ht="15">
      <c r="A63" s="91" t="s">
        <v>538</v>
      </c>
      <c r="B63" s="91" t="s">
        <v>698</v>
      </c>
      <c r="C63" s="91">
        <v>2</v>
      </c>
      <c r="D63" s="134">
        <v>0.005277103683351302</v>
      </c>
      <c r="E63" s="134">
        <v>1.3481902885897985</v>
      </c>
      <c r="F63" s="91" t="s">
        <v>725</v>
      </c>
      <c r="G63" s="91" t="b">
        <v>0</v>
      </c>
      <c r="H63" s="91" t="b">
        <v>0</v>
      </c>
      <c r="I63" s="91" t="b">
        <v>0</v>
      </c>
      <c r="J63" s="91" t="b">
        <v>0</v>
      </c>
      <c r="K63" s="91" t="b">
        <v>1</v>
      </c>
      <c r="L63" s="91" t="b">
        <v>0</v>
      </c>
    </row>
    <row r="64" spans="1:12" ht="15">
      <c r="A64" s="91" t="s">
        <v>698</v>
      </c>
      <c r="B64" s="91" t="s">
        <v>699</v>
      </c>
      <c r="C64" s="91">
        <v>2</v>
      </c>
      <c r="D64" s="134">
        <v>0.005277103683351302</v>
      </c>
      <c r="E64" s="134">
        <v>2.2776092143040914</v>
      </c>
      <c r="F64" s="91" t="s">
        <v>725</v>
      </c>
      <c r="G64" s="91" t="b">
        <v>0</v>
      </c>
      <c r="H64" s="91" t="b">
        <v>1</v>
      </c>
      <c r="I64" s="91" t="b">
        <v>0</v>
      </c>
      <c r="J64" s="91" t="b">
        <v>0</v>
      </c>
      <c r="K64" s="91" t="b">
        <v>0</v>
      </c>
      <c r="L64" s="91" t="b">
        <v>0</v>
      </c>
    </row>
    <row r="65" spans="1:12" ht="15">
      <c r="A65" s="91" t="s">
        <v>699</v>
      </c>
      <c r="B65" s="91" t="s">
        <v>700</v>
      </c>
      <c r="C65" s="91">
        <v>2</v>
      </c>
      <c r="D65" s="134">
        <v>0.005277103683351302</v>
      </c>
      <c r="E65" s="134">
        <v>2.2776092143040914</v>
      </c>
      <c r="F65" s="91" t="s">
        <v>725</v>
      </c>
      <c r="G65" s="91" t="b">
        <v>0</v>
      </c>
      <c r="H65" s="91" t="b">
        <v>0</v>
      </c>
      <c r="I65" s="91" t="b">
        <v>0</v>
      </c>
      <c r="J65" s="91" t="b">
        <v>0</v>
      </c>
      <c r="K65" s="91" t="b">
        <v>0</v>
      </c>
      <c r="L65" s="91" t="b">
        <v>0</v>
      </c>
    </row>
    <row r="66" spans="1:12" ht="15">
      <c r="A66" s="91" t="s">
        <v>700</v>
      </c>
      <c r="B66" s="91" t="s">
        <v>701</v>
      </c>
      <c r="C66" s="91">
        <v>2</v>
      </c>
      <c r="D66" s="134">
        <v>0.005277103683351302</v>
      </c>
      <c r="E66" s="134">
        <v>2.2776092143040914</v>
      </c>
      <c r="F66" s="91" t="s">
        <v>725</v>
      </c>
      <c r="G66" s="91" t="b">
        <v>0</v>
      </c>
      <c r="H66" s="91" t="b">
        <v>0</v>
      </c>
      <c r="I66" s="91" t="b">
        <v>0</v>
      </c>
      <c r="J66" s="91" t="b">
        <v>0</v>
      </c>
      <c r="K66" s="91" t="b">
        <v>0</v>
      </c>
      <c r="L66" s="91" t="b">
        <v>0</v>
      </c>
    </row>
    <row r="67" spans="1:12" ht="15">
      <c r="A67" s="91" t="s">
        <v>701</v>
      </c>
      <c r="B67" s="91" t="s">
        <v>702</v>
      </c>
      <c r="C67" s="91">
        <v>2</v>
      </c>
      <c r="D67" s="134">
        <v>0.005277103683351302</v>
      </c>
      <c r="E67" s="134">
        <v>2.2776092143040914</v>
      </c>
      <c r="F67" s="91" t="s">
        <v>725</v>
      </c>
      <c r="G67" s="91" t="b">
        <v>0</v>
      </c>
      <c r="H67" s="91" t="b">
        <v>0</v>
      </c>
      <c r="I67" s="91" t="b">
        <v>0</v>
      </c>
      <c r="J67" s="91" t="b">
        <v>0</v>
      </c>
      <c r="K67" s="91" t="b">
        <v>0</v>
      </c>
      <c r="L67" s="91" t="b">
        <v>0</v>
      </c>
    </row>
    <row r="68" spans="1:12" ht="15">
      <c r="A68" s="91" t="s">
        <v>702</v>
      </c>
      <c r="B68" s="91" t="s">
        <v>539</v>
      </c>
      <c r="C68" s="91">
        <v>2</v>
      </c>
      <c r="D68" s="134">
        <v>0.005277103683351302</v>
      </c>
      <c r="E68" s="134">
        <v>1.3481902885897985</v>
      </c>
      <c r="F68" s="91" t="s">
        <v>725</v>
      </c>
      <c r="G68" s="91" t="b">
        <v>0</v>
      </c>
      <c r="H68" s="91" t="b">
        <v>0</v>
      </c>
      <c r="I68" s="91" t="b">
        <v>0</v>
      </c>
      <c r="J68" s="91" t="b">
        <v>0</v>
      </c>
      <c r="K68" s="91" t="b">
        <v>0</v>
      </c>
      <c r="L68" s="91" t="b">
        <v>0</v>
      </c>
    </row>
    <row r="69" spans="1:12" ht="15">
      <c r="A69" s="91" t="s">
        <v>539</v>
      </c>
      <c r="B69" s="91" t="s">
        <v>703</v>
      </c>
      <c r="C69" s="91">
        <v>2</v>
      </c>
      <c r="D69" s="134">
        <v>0.005277103683351302</v>
      </c>
      <c r="E69" s="134">
        <v>1.4646958576612357</v>
      </c>
      <c r="F69" s="91" t="s">
        <v>725</v>
      </c>
      <c r="G69" s="91" t="b">
        <v>0</v>
      </c>
      <c r="H69" s="91" t="b">
        <v>0</v>
      </c>
      <c r="I69" s="91" t="b">
        <v>0</v>
      </c>
      <c r="J69" s="91" t="b">
        <v>0</v>
      </c>
      <c r="K69" s="91" t="b">
        <v>0</v>
      </c>
      <c r="L69" s="91" t="b">
        <v>0</v>
      </c>
    </row>
    <row r="70" spans="1:12" ht="15">
      <c r="A70" s="91" t="s">
        <v>704</v>
      </c>
      <c r="B70" s="91" t="s">
        <v>705</v>
      </c>
      <c r="C70" s="91">
        <v>2</v>
      </c>
      <c r="D70" s="134">
        <v>0.005277103683351302</v>
      </c>
      <c r="E70" s="134">
        <v>2.2776092143040914</v>
      </c>
      <c r="F70" s="91" t="s">
        <v>725</v>
      </c>
      <c r="G70" s="91" t="b">
        <v>0</v>
      </c>
      <c r="H70" s="91" t="b">
        <v>0</v>
      </c>
      <c r="I70" s="91" t="b">
        <v>0</v>
      </c>
      <c r="J70" s="91" t="b">
        <v>0</v>
      </c>
      <c r="K70" s="91" t="b">
        <v>0</v>
      </c>
      <c r="L70" s="91" t="b">
        <v>0</v>
      </c>
    </row>
    <row r="71" spans="1:12" ht="15">
      <c r="A71" s="91" t="s">
        <v>705</v>
      </c>
      <c r="B71" s="91" t="s">
        <v>706</v>
      </c>
      <c r="C71" s="91">
        <v>2</v>
      </c>
      <c r="D71" s="134">
        <v>0.005277103683351302</v>
      </c>
      <c r="E71" s="134">
        <v>2.2776092143040914</v>
      </c>
      <c r="F71" s="91" t="s">
        <v>725</v>
      </c>
      <c r="G71" s="91" t="b">
        <v>0</v>
      </c>
      <c r="H71" s="91" t="b">
        <v>0</v>
      </c>
      <c r="I71" s="91" t="b">
        <v>0</v>
      </c>
      <c r="J71" s="91" t="b">
        <v>0</v>
      </c>
      <c r="K71" s="91" t="b">
        <v>0</v>
      </c>
      <c r="L71" s="91" t="b">
        <v>0</v>
      </c>
    </row>
    <row r="72" spans="1:12" ht="15">
      <c r="A72" s="91" t="s">
        <v>706</v>
      </c>
      <c r="B72" s="91" t="s">
        <v>518</v>
      </c>
      <c r="C72" s="91">
        <v>2</v>
      </c>
      <c r="D72" s="134">
        <v>0.005277103683351302</v>
      </c>
      <c r="E72" s="134">
        <v>1.8796692056320534</v>
      </c>
      <c r="F72" s="91" t="s">
        <v>725</v>
      </c>
      <c r="G72" s="91" t="b">
        <v>0</v>
      </c>
      <c r="H72" s="91" t="b">
        <v>0</v>
      </c>
      <c r="I72" s="91" t="b">
        <v>0</v>
      </c>
      <c r="J72" s="91" t="b">
        <v>0</v>
      </c>
      <c r="K72" s="91" t="b">
        <v>0</v>
      </c>
      <c r="L72" s="91" t="b">
        <v>0</v>
      </c>
    </row>
    <row r="73" spans="1:12" ht="15">
      <c r="A73" s="91" t="s">
        <v>540</v>
      </c>
      <c r="B73" s="91" t="s">
        <v>707</v>
      </c>
      <c r="C73" s="91">
        <v>2</v>
      </c>
      <c r="D73" s="134">
        <v>0.005277103683351302</v>
      </c>
      <c r="E73" s="134">
        <v>1.4994579639204475</v>
      </c>
      <c r="F73" s="91" t="s">
        <v>725</v>
      </c>
      <c r="G73" s="91" t="b">
        <v>0</v>
      </c>
      <c r="H73" s="91" t="b">
        <v>0</v>
      </c>
      <c r="I73" s="91" t="b">
        <v>0</v>
      </c>
      <c r="J73" s="91" t="b">
        <v>1</v>
      </c>
      <c r="K73" s="91" t="b">
        <v>0</v>
      </c>
      <c r="L73" s="91" t="b">
        <v>0</v>
      </c>
    </row>
    <row r="74" spans="1:12" ht="15">
      <c r="A74" s="91" t="s">
        <v>707</v>
      </c>
      <c r="B74" s="91" t="s">
        <v>223</v>
      </c>
      <c r="C74" s="91">
        <v>2</v>
      </c>
      <c r="D74" s="134">
        <v>0.005277103683351302</v>
      </c>
      <c r="E74" s="134">
        <v>2.2776092143040914</v>
      </c>
      <c r="F74" s="91" t="s">
        <v>725</v>
      </c>
      <c r="G74" s="91" t="b">
        <v>1</v>
      </c>
      <c r="H74" s="91" t="b">
        <v>0</v>
      </c>
      <c r="I74" s="91" t="b">
        <v>0</v>
      </c>
      <c r="J74" s="91" t="b">
        <v>0</v>
      </c>
      <c r="K74" s="91" t="b">
        <v>0</v>
      </c>
      <c r="L74" s="91" t="b">
        <v>0</v>
      </c>
    </row>
    <row r="75" spans="1:12" ht="15">
      <c r="A75" s="91" t="s">
        <v>223</v>
      </c>
      <c r="B75" s="91" t="s">
        <v>559</v>
      </c>
      <c r="C75" s="91">
        <v>2</v>
      </c>
      <c r="D75" s="134">
        <v>0.005277103683351302</v>
      </c>
      <c r="E75" s="134">
        <v>1.9765792186401099</v>
      </c>
      <c r="F75" s="91" t="s">
        <v>725</v>
      </c>
      <c r="G75" s="91" t="b">
        <v>0</v>
      </c>
      <c r="H75" s="91" t="b">
        <v>0</v>
      </c>
      <c r="I75" s="91" t="b">
        <v>0</v>
      </c>
      <c r="J75" s="91" t="b">
        <v>1</v>
      </c>
      <c r="K75" s="91" t="b">
        <v>0</v>
      </c>
      <c r="L75" s="91" t="b">
        <v>0</v>
      </c>
    </row>
    <row r="76" spans="1:12" ht="15">
      <c r="A76" s="91" t="s">
        <v>559</v>
      </c>
      <c r="B76" s="91" t="s">
        <v>708</v>
      </c>
      <c r="C76" s="91">
        <v>2</v>
      </c>
      <c r="D76" s="134">
        <v>0.005277103683351302</v>
      </c>
      <c r="E76" s="134">
        <v>1.9765792186401099</v>
      </c>
      <c r="F76" s="91" t="s">
        <v>725</v>
      </c>
      <c r="G76" s="91" t="b">
        <v>1</v>
      </c>
      <c r="H76" s="91" t="b">
        <v>0</v>
      </c>
      <c r="I76" s="91" t="b">
        <v>0</v>
      </c>
      <c r="J76" s="91" t="b">
        <v>0</v>
      </c>
      <c r="K76" s="91" t="b">
        <v>0</v>
      </c>
      <c r="L76" s="91" t="b">
        <v>0</v>
      </c>
    </row>
    <row r="77" spans="1:12" ht="15">
      <c r="A77" s="91" t="s">
        <v>708</v>
      </c>
      <c r="B77" s="91" t="s">
        <v>539</v>
      </c>
      <c r="C77" s="91">
        <v>2</v>
      </c>
      <c r="D77" s="134">
        <v>0.005277103683351302</v>
      </c>
      <c r="E77" s="134">
        <v>1.3481902885897985</v>
      </c>
      <c r="F77" s="91" t="s">
        <v>725</v>
      </c>
      <c r="G77" s="91" t="b">
        <v>0</v>
      </c>
      <c r="H77" s="91" t="b">
        <v>0</v>
      </c>
      <c r="I77" s="91" t="b">
        <v>0</v>
      </c>
      <c r="J77" s="91" t="b">
        <v>0</v>
      </c>
      <c r="K77" s="91" t="b">
        <v>0</v>
      </c>
      <c r="L77" s="91" t="b">
        <v>0</v>
      </c>
    </row>
    <row r="78" spans="1:12" ht="15">
      <c r="A78" s="91" t="s">
        <v>220</v>
      </c>
      <c r="B78" s="91" t="s">
        <v>673</v>
      </c>
      <c r="C78" s="91">
        <v>2</v>
      </c>
      <c r="D78" s="134">
        <v>0.005277103683351302</v>
      </c>
      <c r="E78" s="134">
        <v>1.6755492229761288</v>
      </c>
      <c r="F78" s="91" t="s">
        <v>725</v>
      </c>
      <c r="G78" s="91" t="b">
        <v>0</v>
      </c>
      <c r="H78" s="91" t="b">
        <v>0</v>
      </c>
      <c r="I78" s="91" t="b">
        <v>0</v>
      </c>
      <c r="J78" s="91" t="b">
        <v>0</v>
      </c>
      <c r="K78" s="91" t="b">
        <v>0</v>
      </c>
      <c r="L78" s="91" t="b">
        <v>0</v>
      </c>
    </row>
    <row r="79" spans="1:12" ht="15">
      <c r="A79" s="91" t="s">
        <v>657</v>
      </c>
      <c r="B79" s="91" t="s">
        <v>709</v>
      </c>
      <c r="C79" s="91">
        <v>2</v>
      </c>
      <c r="D79" s="134">
        <v>0.005277103683351302</v>
      </c>
      <c r="E79" s="134">
        <v>1.9765792186401099</v>
      </c>
      <c r="F79" s="91" t="s">
        <v>725</v>
      </c>
      <c r="G79" s="91" t="b">
        <v>0</v>
      </c>
      <c r="H79" s="91" t="b">
        <v>0</v>
      </c>
      <c r="I79" s="91" t="b">
        <v>0</v>
      </c>
      <c r="J79" s="91" t="b">
        <v>0</v>
      </c>
      <c r="K79" s="91" t="b">
        <v>0</v>
      </c>
      <c r="L79" s="91" t="b">
        <v>0</v>
      </c>
    </row>
    <row r="80" spans="1:12" ht="15">
      <c r="A80" s="91" t="s">
        <v>709</v>
      </c>
      <c r="B80" s="91" t="s">
        <v>710</v>
      </c>
      <c r="C80" s="91">
        <v>2</v>
      </c>
      <c r="D80" s="134">
        <v>0.005277103683351302</v>
      </c>
      <c r="E80" s="134">
        <v>2.2776092143040914</v>
      </c>
      <c r="F80" s="91" t="s">
        <v>725</v>
      </c>
      <c r="G80" s="91" t="b">
        <v>0</v>
      </c>
      <c r="H80" s="91" t="b">
        <v>0</v>
      </c>
      <c r="I80" s="91" t="b">
        <v>0</v>
      </c>
      <c r="J80" s="91" t="b">
        <v>0</v>
      </c>
      <c r="K80" s="91" t="b">
        <v>0</v>
      </c>
      <c r="L80" s="91" t="b">
        <v>0</v>
      </c>
    </row>
    <row r="81" spans="1:12" ht="15">
      <c r="A81" s="91" t="s">
        <v>710</v>
      </c>
      <c r="B81" s="91" t="s">
        <v>711</v>
      </c>
      <c r="C81" s="91">
        <v>2</v>
      </c>
      <c r="D81" s="134">
        <v>0.005277103683351302</v>
      </c>
      <c r="E81" s="134">
        <v>2.2776092143040914</v>
      </c>
      <c r="F81" s="91" t="s">
        <v>725</v>
      </c>
      <c r="G81" s="91" t="b">
        <v>0</v>
      </c>
      <c r="H81" s="91" t="b">
        <v>0</v>
      </c>
      <c r="I81" s="91" t="b">
        <v>0</v>
      </c>
      <c r="J81" s="91" t="b">
        <v>0</v>
      </c>
      <c r="K81" s="91" t="b">
        <v>0</v>
      </c>
      <c r="L81" s="91" t="b">
        <v>0</v>
      </c>
    </row>
    <row r="82" spans="1:12" ht="15">
      <c r="A82" s="91" t="s">
        <v>711</v>
      </c>
      <c r="B82" s="91" t="s">
        <v>221</v>
      </c>
      <c r="C82" s="91">
        <v>2</v>
      </c>
      <c r="D82" s="134">
        <v>0.005277103683351302</v>
      </c>
      <c r="E82" s="134">
        <v>1.9765792186401099</v>
      </c>
      <c r="F82" s="91" t="s">
        <v>725</v>
      </c>
      <c r="G82" s="91" t="b">
        <v>0</v>
      </c>
      <c r="H82" s="91" t="b">
        <v>0</v>
      </c>
      <c r="I82" s="91" t="b">
        <v>0</v>
      </c>
      <c r="J82" s="91" t="b">
        <v>0</v>
      </c>
      <c r="K82" s="91" t="b">
        <v>0</v>
      </c>
      <c r="L82" s="91" t="b">
        <v>0</v>
      </c>
    </row>
    <row r="83" spans="1:12" ht="15">
      <c r="A83" s="91" t="s">
        <v>548</v>
      </c>
      <c r="B83" s="91" t="s">
        <v>712</v>
      </c>
      <c r="C83" s="91">
        <v>2</v>
      </c>
      <c r="D83" s="134">
        <v>0.005277103683351302</v>
      </c>
      <c r="E83" s="134">
        <v>1.8004879595844288</v>
      </c>
      <c r="F83" s="91" t="s">
        <v>725</v>
      </c>
      <c r="G83" s="91" t="b">
        <v>0</v>
      </c>
      <c r="H83" s="91" t="b">
        <v>0</v>
      </c>
      <c r="I83" s="91" t="b">
        <v>0</v>
      </c>
      <c r="J83" s="91" t="b">
        <v>0</v>
      </c>
      <c r="K83" s="91" t="b">
        <v>0</v>
      </c>
      <c r="L83" s="91" t="b">
        <v>0</v>
      </c>
    </row>
    <row r="84" spans="1:12" ht="15">
      <c r="A84" s="91" t="s">
        <v>712</v>
      </c>
      <c r="B84" s="91" t="s">
        <v>713</v>
      </c>
      <c r="C84" s="91">
        <v>2</v>
      </c>
      <c r="D84" s="134">
        <v>0.005277103683351302</v>
      </c>
      <c r="E84" s="134">
        <v>2.2776092143040914</v>
      </c>
      <c r="F84" s="91" t="s">
        <v>725</v>
      </c>
      <c r="G84" s="91" t="b">
        <v>0</v>
      </c>
      <c r="H84" s="91" t="b">
        <v>0</v>
      </c>
      <c r="I84" s="91" t="b">
        <v>0</v>
      </c>
      <c r="J84" s="91" t="b">
        <v>0</v>
      </c>
      <c r="K84" s="91" t="b">
        <v>0</v>
      </c>
      <c r="L84" s="91" t="b">
        <v>0</v>
      </c>
    </row>
    <row r="85" spans="1:12" ht="15">
      <c r="A85" s="91" t="s">
        <v>713</v>
      </c>
      <c r="B85" s="91" t="s">
        <v>714</v>
      </c>
      <c r="C85" s="91">
        <v>2</v>
      </c>
      <c r="D85" s="134">
        <v>0.005277103683351302</v>
      </c>
      <c r="E85" s="134">
        <v>2.2776092143040914</v>
      </c>
      <c r="F85" s="91" t="s">
        <v>725</v>
      </c>
      <c r="G85" s="91" t="b">
        <v>0</v>
      </c>
      <c r="H85" s="91" t="b">
        <v>0</v>
      </c>
      <c r="I85" s="91" t="b">
        <v>0</v>
      </c>
      <c r="J85" s="91" t="b">
        <v>0</v>
      </c>
      <c r="K85" s="91" t="b">
        <v>1</v>
      </c>
      <c r="L85" s="91" t="b">
        <v>0</v>
      </c>
    </row>
    <row r="86" spans="1:12" ht="15">
      <c r="A86" s="91" t="s">
        <v>714</v>
      </c>
      <c r="B86" s="91" t="s">
        <v>259</v>
      </c>
      <c r="C86" s="91">
        <v>2</v>
      </c>
      <c r="D86" s="134">
        <v>0.005277103683351302</v>
      </c>
      <c r="E86" s="134">
        <v>1.3745192273121476</v>
      </c>
      <c r="F86" s="91" t="s">
        <v>725</v>
      </c>
      <c r="G86" s="91" t="b">
        <v>0</v>
      </c>
      <c r="H86" s="91" t="b">
        <v>1</v>
      </c>
      <c r="I86" s="91" t="b">
        <v>0</v>
      </c>
      <c r="J86" s="91" t="b">
        <v>0</v>
      </c>
      <c r="K86" s="91" t="b">
        <v>0</v>
      </c>
      <c r="L86" s="91" t="b">
        <v>0</v>
      </c>
    </row>
    <row r="87" spans="1:12" ht="15">
      <c r="A87" s="91" t="s">
        <v>259</v>
      </c>
      <c r="B87" s="91" t="s">
        <v>715</v>
      </c>
      <c r="C87" s="91">
        <v>2</v>
      </c>
      <c r="D87" s="134">
        <v>0.005277103683351302</v>
      </c>
      <c r="E87" s="134">
        <v>1.3745192273121476</v>
      </c>
      <c r="F87" s="91" t="s">
        <v>725</v>
      </c>
      <c r="G87" s="91" t="b">
        <v>0</v>
      </c>
      <c r="H87" s="91" t="b">
        <v>0</v>
      </c>
      <c r="I87" s="91" t="b">
        <v>0</v>
      </c>
      <c r="J87" s="91" t="b">
        <v>0</v>
      </c>
      <c r="K87" s="91" t="b">
        <v>1</v>
      </c>
      <c r="L87" s="91" t="b">
        <v>0</v>
      </c>
    </row>
    <row r="88" spans="1:12" ht="15">
      <c r="A88" s="91" t="s">
        <v>715</v>
      </c>
      <c r="B88" s="91" t="s">
        <v>538</v>
      </c>
      <c r="C88" s="91">
        <v>2</v>
      </c>
      <c r="D88" s="134">
        <v>0.005277103683351302</v>
      </c>
      <c r="E88" s="134">
        <v>1.256419915234153</v>
      </c>
      <c r="F88" s="91" t="s">
        <v>725</v>
      </c>
      <c r="G88" s="91" t="b">
        <v>0</v>
      </c>
      <c r="H88" s="91" t="b">
        <v>1</v>
      </c>
      <c r="I88" s="91" t="b">
        <v>0</v>
      </c>
      <c r="J88" s="91" t="b">
        <v>0</v>
      </c>
      <c r="K88" s="91" t="b">
        <v>0</v>
      </c>
      <c r="L88" s="91" t="b">
        <v>0</v>
      </c>
    </row>
    <row r="89" spans="1:12" ht="15">
      <c r="A89" s="91" t="s">
        <v>538</v>
      </c>
      <c r="B89" s="91" t="s">
        <v>544</v>
      </c>
      <c r="C89" s="91">
        <v>2</v>
      </c>
      <c r="D89" s="134">
        <v>0.005277103683351302</v>
      </c>
      <c r="E89" s="134">
        <v>0.8041222442395227</v>
      </c>
      <c r="F89" s="91" t="s">
        <v>725</v>
      </c>
      <c r="G89" s="91" t="b">
        <v>0</v>
      </c>
      <c r="H89" s="91" t="b">
        <v>0</v>
      </c>
      <c r="I89" s="91" t="b">
        <v>0</v>
      </c>
      <c r="J89" s="91" t="b">
        <v>0</v>
      </c>
      <c r="K89" s="91" t="b">
        <v>0</v>
      </c>
      <c r="L89" s="91" t="b">
        <v>0</v>
      </c>
    </row>
    <row r="90" spans="1:12" ht="15">
      <c r="A90" s="91" t="s">
        <v>657</v>
      </c>
      <c r="B90" s="91" t="s">
        <v>681</v>
      </c>
      <c r="C90" s="91">
        <v>2</v>
      </c>
      <c r="D90" s="134">
        <v>0.005277103683351302</v>
      </c>
      <c r="E90" s="134">
        <v>1.8004879595844288</v>
      </c>
      <c r="F90" s="91" t="s">
        <v>725</v>
      </c>
      <c r="G90" s="91" t="b">
        <v>0</v>
      </c>
      <c r="H90" s="91" t="b">
        <v>0</v>
      </c>
      <c r="I90" s="91" t="b">
        <v>0</v>
      </c>
      <c r="J90" s="91" t="b">
        <v>0</v>
      </c>
      <c r="K90" s="91" t="b">
        <v>0</v>
      </c>
      <c r="L90" s="91" t="b">
        <v>0</v>
      </c>
    </row>
    <row r="91" spans="1:12" ht="15">
      <c r="A91" s="91" t="s">
        <v>681</v>
      </c>
      <c r="B91" s="91" t="s">
        <v>716</v>
      </c>
      <c r="C91" s="91">
        <v>2</v>
      </c>
      <c r="D91" s="134">
        <v>0.005277103683351302</v>
      </c>
      <c r="E91" s="134">
        <v>2.10151795524841</v>
      </c>
      <c r="F91" s="91" t="s">
        <v>725</v>
      </c>
      <c r="G91" s="91" t="b">
        <v>0</v>
      </c>
      <c r="H91" s="91" t="b">
        <v>0</v>
      </c>
      <c r="I91" s="91" t="b">
        <v>0</v>
      </c>
      <c r="J91" s="91" t="b">
        <v>0</v>
      </c>
      <c r="K91" s="91" t="b">
        <v>0</v>
      </c>
      <c r="L91" s="91" t="b">
        <v>0</v>
      </c>
    </row>
    <row r="92" spans="1:12" ht="15">
      <c r="A92" s="91" t="s">
        <v>716</v>
      </c>
      <c r="B92" s="91" t="s">
        <v>682</v>
      </c>
      <c r="C92" s="91">
        <v>2</v>
      </c>
      <c r="D92" s="134">
        <v>0.005277103683351302</v>
      </c>
      <c r="E92" s="134">
        <v>2.10151795524841</v>
      </c>
      <c r="F92" s="91" t="s">
        <v>725</v>
      </c>
      <c r="G92" s="91" t="b">
        <v>0</v>
      </c>
      <c r="H92" s="91" t="b">
        <v>0</v>
      </c>
      <c r="I92" s="91" t="b">
        <v>0</v>
      </c>
      <c r="J92" s="91" t="b">
        <v>0</v>
      </c>
      <c r="K92" s="91" t="b">
        <v>0</v>
      </c>
      <c r="L92" s="91" t="b">
        <v>0</v>
      </c>
    </row>
    <row r="93" spans="1:12" ht="15">
      <c r="A93" s="91" t="s">
        <v>682</v>
      </c>
      <c r="B93" s="91" t="s">
        <v>717</v>
      </c>
      <c r="C93" s="91">
        <v>2</v>
      </c>
      <c r="D93" s="134">
        <v>0.005277103683351302</v>
      </c>
      <c r="E93" s="134">
        <v>2.10151795524841</v>
      </c>
      <c r="F93" s="91" t="s">
        <v>725</v>
      </c>
      <c r="G93" s="91" t="b">
        <v>0</v>
      </c>
      <c r="H93" s="91" t="b">
        <v>0</v>
      </c>
      <c r="I93" s="91" t="b">
        <v>0</v>
      </c>
      <c r="J93" s="91" t="b">
        <v>0</v>
      </c>
      <c r="K93" s="91" t="b">
        <v>0</v>
      </c>
      <c r="L93" s="91" t="b">
        <v>0</v>
      </c>
    </row>
    <row r="94" spans="1:12" ht="15">
      <c r="A94" s="91" t="s">
        <v>717</v>
      </c>
      <c r="B94" s="91" t="s">
        <v>718</v>
      </c>
      <c r="C94" s="91">
        <v>2</v>
      </c>
      <c r="D94" s="134">
        <v>0.005277103683351302</v>
      </c>
      <c r="E94" s="134">
        <v>2.2776092143040914</v>
      </c>
      <c r="F94" s="91" t="s">
        <v>725</v>
      </c>
      <c r="G94" s="91" t="b">
        <v>0</v>
      </c>
      <c r="H94" s="91" t="b">
        <v>0</v>
      </c>
      <c r="I94" s="91" t="b">
        <v>0</v>
      </c>
      <c r="J94" s="91" t="b">
        <v>0</v>
      </c>
      <c r="K94" s="91" t="b">
        <v>0</v>
      </c>
      <c r="L94" s="91" t="b">
        <v>0</v>
      </c>
    </row>
    <row r="95" spans="1:12" ht="15">
      <c r="A95" s="91" t="s">
        <v>718</v>
      </c>
      <c r="B95" s="91" t="s">
        <v>683</v>
      </c>
      <c r="C95" s="91">
        <v>2</v>
      </c>
      <c r="D95" s="134">
        <v>0.005277103683351302</v>
      </c>
      <c r="E95" s="134">
        <v>2.10151795524841</v>
      </c>
      <c r="F95" s="91" t="s">
        <v>725</v>
      </c>
      <c r="G95" s="91" t="b">
        <v>0</v>
      </c>
      <c r="H95" s="91" t="b">
        <v>0</v>
      </c>
      <c r="I95" s="91" t="b">
        <v>0</v>
      </c>
      <c r="J95" s="91" t="b">
        <v>0</v>
      </c>
      <c r="K95" s="91" t="b">
        <v>0</v>
      </c>
      <c r="L95" s="91" t="b">
        <v>0</v>
      </c>
    </row>
    <row r="96" spans="1:12" ht="15">
      <c r="A96" s="91" t="s">
        <v>683</v>
      </c>
      <c r="B96" s="91" t="s">
        <v>719</v>
      </c>
      <c r="C96" s="91">
        <v>2</v>
      </c>
      <c r="D96" s="134">
        <v>0.005277103683351302</v>
      </c>
      <c r="E96" s="134">
        <v>2.10151795524841</v>
      </c>
      <c r="F96" s="91" t="s">
        <v>725</v>
      </c>
      <c r="G96" s="91" t="b">
        <v>0</v>
      </c>
      <c r="H96" s="91" t="b">
        <v>0</v>
      </c>
      <c r="I96" s="91" t="b">
        <v>0</v>
      </c>
      <c r="J96" s="91" t="b">
        <v>0</v>
      </c>
      <c r="K96" s="91" t="b">
        <v>0</v>
      </c>
      <c r="L96" s="91" t="b">
        <v>0</v>
      </c>
    </row>
    <row r="97" spans="1:12" ht="15">
      <c r="A97" s="91" t="s">
        <v>538</v>
      </c>
      <c r="B97" s="91" t="s">
        <v>720</v>
      </c>
      <c r="C97" s="91">
        <v>2</v>
      </c>
      <c r="D97" s="134">
        <v>0.005277103683351302</v>
      </c>
      <c r="E97" s="134">
        <v>1.3481902885897985</v>
      </c>
      <c r="F97" s="91" t="s">
        <v>725</v>
      </c>
      <c r="G97" s="91" t="b">
        <v>0</v>
      </c>
      <c r="H97" s="91" t="b">
        <v>0</v>
      </c>
      <c r="I97" s="91" t="b">
        <v>0</v>
      </c>
      <c r="J97" s="91" t="b">
        <v>0</v>
      </c>
      <c r="K97" s="91" t="b">
        <v>0</v>
      </c>
      <c r="L97" s="91" t="b">
        <v>0</v>
      </c>
    </row>
    <row r="98" spans="1:12" ht="15">
      <c r="A98" s="91" t="s">
        <v>548</v>
      </c>
      <c r="B98" s="91" t="s">
        <v>721</v>
      </c>
      <c r="C98" s="91">
        <v>2</v>
      </c>
      <c r="D98" s="134">
        <v>0.005277103683351302</v>
      </c>
      <c r="E98" s="134">
        <v>1.8004879595844288</v>
      </c>
      <c r="F98" s="91" t="s">
        <v>725</v>
      </c>
      <c r="G98" s="91" t="b">
        <v>0</v>
      </c>
      <c r="H98" s="91" t="b">
        <v>0</v>
      </c>
      <c r="I98" s="91" t="b">
        <v>0</v>
      </c>
      <c r="J98" s="91" t="b">
        <v>0</v>
      </c>
      <c r="K98" s="91" t="b">
        <v>0</v>
      </c>
      <c r="L98" s="91" t="b">
        <v>0</v>
      </c>
    </row>
    <row r="99" spans="1:12" ht="15">
      <c r="A99" s="91" t="s">
        <v>551</v>
      </c>
      <c r="B99" s="91" t="s">
        <v>552</v>
      </c>
      <c r="C99" s="91">
        <v>2</v>
      </c>
      <c r="D99" s="134">
        <v>0.005277103683351302</v>
      </c>
      <c r="E99" s="134">
        <v>2.2776092143040914</v>
      </c>
      <c r="F99" s="91" t="s">
        <v>725</v>
      </c>
      <c r="G99" s="91" t="b">
        <v>0</v>
      </c>
      <c r="H99" s="91" t="b">
        <v>0</v>
      </c>
      <c r="I99" s="91" t="b">
        <v>0</v>
      </c>
      <c r="J99" s="91" t="b">
        <v>0</v>
      </c>
      <c r="K99" s="91" t="b">
        <v>0</v>
      </c>
      <c r="L99" s="91" t="b">
        <v>0</v>
      </c>
    </row>
    <row r="100" spans="1:12" ht="15">
      <c r="A100" s="91" t="s">
        <v>552</v>
      </c>
      <c r="B100" s="91" t="s">
        <v>553</v>
      </c>
      <c r="C100" s="91">
        <v>2</v>
      </c>
      <c r="D100" s="134">
        <v>0.005277103683351302</v>
      </c>
      <c r="E100" s="134">
        <v>2.2776092143040914</v>
      </c>
      <c r="F100" s="91" t="s">
        <v>725</v>
      </c>
      <c r="G100" s="91" t="b">
        <v>0</v>
      </c>
      <c r="H100" s="91" t="b">
        <v>0</v>
      </c>
      <c r="I100" s="91" t="b">
        <v>0</v>
      </c>
      <c r="J100" s="91" t="b">
        <v>0</v>
      </c>
      <c r="K100" s="91" t="b">
        <v>0</v>
      </c>
      <c r="L100" s="91" t="b">
        <v>0</v>
      </c>
    </row>
    <row r="101" spans="1:12" ht="15">
      <c r="A101" s="91" t="s">
        <v>553</v>
      </c>
      <c r="B101" s="91" t="s">
        <v>550</v>
      </c>
      <c r="C101" s="91">
        <v>2</v>
      </c>
      <c r="D101" s="134">
        <v>0.005277103683351302</v>
      </c>
      <c r="E101" s="134">
        <v>1.9765792186401099</v>
      </c>
      <c r="F101" s="91" t="s">
        <v>725</v>
      </c>
      <c r="G101" s="91" t="b">
        <v>0</v>
      </c>
      <c r="H101" s="91" t="b">
        <v>0</v>
      </c>
      <c r="I101" s="91" t="b">
        <v>0</v>
      </c>
      <c r="J101" s="91" t="b">
        <v>0</v>
      </c>
      <c r="K101" s="91" t="b">
        <v>0</v>
      </c>
      <c r="L101" s="91" t="b">
        <v>0</v>
      </c>
    </row>
    <row r="102" spans="1:12" ht="15">
      <c r="A102" s="91" t="s">
        <v>550</v>
      </c>
      <c r="B102" s="91" t="s">
        <v>550</v>
      </c>
      <c r="C102" s="91">
        <v>2</v>
      </c>
      <c r="D102" s="134">
        <v>0.005277103683351302</v>
      </c>
      <c r="E102" s="134">
        <v>1.6755492229761288</v>
      </c>
      <c r="F102" s="91" t="s">
        <v>725</v>
      </c>
      <c r="G102" s="91" t="b">
        <v>0</v>
      </c>
      <c r="H102" s="91" t="b">
        <v>0</v>
      </c>
      <c r="I102" s="91" t="b">
        <v>0</v>
      </c>
      <c r="J102" s="91" t="b">
        <v>0</v>
      </c>
      <c r="K102" s="91" t="b">
        <v>0</v>
      </c>
      <c r="L102" s="91" t="b">
        <v>0</v>
      </c>
    </row>
    <row r="103" spans="1:12" ht="15">
      <c r="A103" s="91" t="s">
        <v>550</v>
      </c>
      <c r="B103" s="91" t="s">
        <v>554</v>
      </c>
      <c r="C103" s="91">
        <v>2</v>
      </c>
      <c r="D103" s="134">
        <v>0.005277103683351302</v>
      </c>
      <c r="E103" s="134">
        <v>1.9765792186401099</v>
      </c>
      <c r="F103" s="91" t="s">
        <v>725</v>
      </c>
      <c r="G103" s="91" t="b">
        <v>0</v>
      </c>
      <c r="H103" s="91" t="b">
        <v>0</v>
      </c>
      <c r="I103" s="91" t="b">
        <v>0</v>
      </c>
      <c r="J103" s="91" t="b">
        <v>0</v>
      </c>
      <c r="K103" s="91" t="b">
        <v>0</v>
      </c>
      <c r="L103" s="91" t="b">
        <v>0</v>
      </c>
    </row>
    <row r="104" spans="1:12" ht="15">
      <c r="A104" s="91" t="s">
        <v>554</v>
      </c>
      <c r="B104" s="91" t="s">
        <v>555</v>
      </c>
      <c r="C104" s="91">
        <v>2</v>
      </c>
      <c r="D104" s="134">
        <v>0.005277103683351302</v>
      </c>
      <c r="E104" s="134">
        <v>2.2776092143040914</v>
      </c>
      <c r="F104" s="91" t="s">
        <v>725</v>
      </c>
      <c r="G104" s="91" t="b">
        <v>0</v>
      </c>
      <c r="H104" s="91" t="b">
        <v>0</v>
      </c>
      <c r="I104" s="91" t="b">
        <v>0</v>
      </c>
      <c r="J104" s="91" t="b">
        <v>0</v>
      </c>
      <c r="K104" s="91" t="b">
        <v>0</v>
      </c>
      <c r="L104" s="91" t="b">
        <v>0</v>
      </c>
    </row>
    <row r="105" spans="1:12" ht="15">
      <c r="A105" s="91" t="s">
        <v>555</v>
      </c>
      <c r="B105" s="91" t="s">
        <v>556</v>
      </c>
      <c r="C105" s="91">
        <v>2</v>
      </c>
      <c r="D105" s="134">
        <v>0.005277103683351302</v>
      </c>
      <c r="E105" s="134">
        <v>2.2776092143040914</v>
      </c>
      <c r="F105" s="91" t="s">
        <v>725</v>
      </c>
      <c r="G105" s="91" t="b">
        <v>0</v>
      </c>
      <c r="H105" s="91" t="b">
        <v>0</v>
      </c>
      <c r="I105" s="91" t="b">
        <v>0</v>
      </c>
      <c r="J105" s="91" t="b">
        <v>0</v>
      </c>
      <c r="K105" s="91" t="b">
        <v>0</v>
      </c>
      <c r="L105" s="91" t="b">
        <v>0</v>
      </c>
    </row>
    <row r="106" spans="1:12" ht="15">
      <c r="A106" s="91" t="s">
        <v>556</v>
      </c>
      <c r="B106" s="91" t="s">
        <v>557</v>
      </c>
      <c r="C106" s="91">
        <v>2</v>
      </c>
      <c r="D106" s="134">
        <v>0.005277103683351302</v>
      </c>
      <c r="E106" s="134">
        <v>2.2776092143040914</v>
      </c>
      <c r="F106" s="91" t="s">
        <v>725</v>
      </c>
      <c r="G106" s="91" t="b">
        <v>0</v>
      </c>
      <c r="H106" s="91" t="b">
        <v>0</v>
      </c>
      <c r="I106" s="91" t="b">
        <v>0</v>
      </c>
      <c r="J106" s="91" t="b">
        <v>0</v>
      </c>
      <c r="K106" s="91" t="b">
        <v>0</v>
      </c>
      <c r="L106" s="91" t="b">
        <v>0</v>
      </c>
    </row>
    <row r="107" spans="1:12" ht="15">
      <c r="A107" s="91" t="s">
        <v>557</v>
      </c>
      <c r="B107" s="91" t="s">
        <v>558</v>
      </c>
      <c r="C107" s="91">
        <v>2</v>
      </c>
      <c r="D107" s="134">
        <v>0.005277103683351302</v>
      </c>
      <c r="E107" s="134">
        <v>2.2776092143040914</v>
      </c>
      <c r="F107" s="91" t="s">
        <v>725</v>
      </c>
      <c r="G107" s="91" t="b">
        <v>0</v>
      </c>
      <c r="H107" s="91" t="b">
        <v>0</v>
      </c>
      <c r="I107" s="91" t="b">
        <v>0</v>
      </c>
      <c r="J107" s="91" t="b">
        <v>0</v>
      </c>
      <c r="K107" s="91" t="b">
        <v>0</v>
      </c>
      <c r="L107" s="91" t="b">
        <v>0</v>
      </c>
    </row>
    <row r="108" spans="1:12" ht="15">
      <c r="A108" s="91" t="s">
        <v>558</v>
      </c>
      <c r="B108" s="91" t="s">
        <v>559</v>
      </c>
      <c r="C108" s="91">
        <v>2</v>
      </c>
      <c r="D108" s="134">
        <v>0.005277103683351302</v>
      </c>
      <c r="E108" s="134">
        <v>1.9765792186401099</v>
      </c>
      <c r="F108" s="91" t="s">
        <v>725</v>
      </c>
      <c r="G108" s="91" t="b">
        <v>0</v>
      </c>
      <c r="H108" s="91" t="b">
        <v>0</v>
      </c>
      <c r="I108" s="91" t="b">
        <v>0</v>
      </c>
      <c r="J108" s="91" t="b">
        <v>1</v>
      </c>
      <c r="K108" s="91" t="b">
        <v>0</v>
      </c>
      <c r="L108" s="91" t="b">
        <v>0</v>
      </c>
    </row>
    <row r="109" spans="1:12" ht="15">
      <c r="A109" s="91" t="s">
        <v>559</v>
      </c>
      <c r="B109" s="91" t="s">
        <v>722</v>
      </c>
      <c r="C109" s="91">
        <v>2</v>
      </c>
      <c r="D109" s="134">
        <v>0.005277103683351302</v>
      </c>
      <c r="E109" s="134">
        <v>1.9765792186401099</v>
      </c>
      <c r="F109" s="91" t="s">
        <v>725</v>
      </c>
      <c r="G109" s="91" t="b">
        <v>1</v>
      </c>
      <c r="H109" s="91" t="b">
        <v>0</v>
      </c>
      <c r="I109" s="91" t="b">
        <v>0</v>
      </c>
      <c r="J109" s="91" t="b">
        <v>0</v>
      </c>
      <c r="K109" s="91" t="b">
        <v>0</v>
      </c>
      <c r="L109" s="91" t="b">
        <v>0</v>
      </c>
    </row>
    <row r="110" spans="1:12" ht="15">
      <c r="A110" s="91" t="s">
        <v>539</v>
      </c>
      <c r="B110" s="91" t="s">
        <v>538</v>
      </c>
      <c r="C110" s="91">
        <v>5</v>
      </c>
      <c r="D110" s="134">
        <v>0.00918082628254022</v>
      </c>
      <c r="E110" s="134">
        <v>1.135255005084276</v>
      </c>
      <c r="F110" s="91" t="s">
        <v>484</v>
      </c>
      <c r="G110" s="91" t="b">
        <v>0</v>
      </c>
      <c r="H110" s="91" t="b">
        <v>0</v>
      </c>
      <c r="I110" s="91" t="b">
        <v>0</v>
      </c>
      <c r="J110" s="91" t="b">
        <v>0</v>
      </c>
      <c r="K110" s="91" t="b">
        <v>0</v>
      </c>
      <c r="L110" s="91" t="b">
        <v>0</v>
      </c>
    </row>
    <row r="111" spans="1:12" ht="15">
      <c r="A111" s="91" t="s">
        <v>544</v>
      </c>
      <c r="B111" s="91" t="s">
        <v>545</v>
      </c>
      <c r="C111" s="91">
        <v>5</v>
      </c>
      <c r="D111" s="134">
        <v>0.00918082628254022</v>
      </c>
      <c r="E111" s="134">
        <v>1.6294095991027189</v>
      </c>
      <c r="F111" s="91" t="s">
        <v>484</v>
      </c>
      <c r="G111" s="91" t="b">
        <v>0</v>
      </c>
      <c r="H111" s="91" t="b">
        <v>0</v>
      </c>
      <c r="I111" s="91" t="b">
        <v>0</v>
      </c>
      <c r="J111" s="91" t="b">
        <v>0</v>
      </c>
      <c r="K111" s="91" t="b">
        <v>0</v>
      </c>
      <c r="L111" s="91" t="b">
        <v>0</v>
      </c>
    </row>
    <row r="112" spans="1:12" ht="15">
      <c r="A112" s="91" t="s">
        <v>518</v>
      </c>
      <c r="B112" s="91" t="s">
        <v>259</v>
      </c>
      <c r="C112" s="91">
        <v>4</v>
      </c>
      <c r="D112" s="134">
        <v>0.009059882495201316</v>
      </c>
      <c r="E112" s="134">
        <v>1.3283796034387378</v>
      </c>
      <c r="F112" s="91" t="s">
        <v>484</v>
      </c>
      <c r="G112" s="91" t="b">
        <v>0</v>
      </c>
      <c r="H112" s="91" t="b">
        <v>0</v>
      </c>
      <c r="I112" s="91" t="b">
        <v>0</v>
      </c>
      <c r="J112" s="91" t="b">
        <v>0</v>
      </c>
      <c r="K112" s="91" t="b">
        <v>0</v>
      </c>
      <c r="L112" s="91" t="b">
        <v>0</v>
      </c>
    </row>
    <row r="113" spans="1:12" ht="15">
      <c r="A113" s="91" t="s">
        <v>259</v>
      </c>
      <c r="B113" s="91" t="s">
        <v>540</v>
      </c>
      <c r="C113" s="91">
        <v>4</v>
      </c>
      <c r="D113" s="134">
        <v>0.009059882495201316</v>
      </c>
      <c r="E113" s="134">
        <v>1.0273496077747566</v>
      </c>
      <c r="F113" s="91" t="s">
        <v>484</v>
      </c>
      <c r="G113" s="91" t="b">
        <v>0</v>
      </c>
      <c r="H113" s="91" t="b">
        <v>0</v>
      </c>
      <c r="I113" s="91" t="b">
        <v>0</v>
      </c>
      <c r="J113" s="91" t="b">
        <v>0</v>
      </c>
      <c r="K113" s="91" t="b">
        <v>0</v>
      </c>
      <c r="L113" s="91" t="b">
        <v>0</v>
      </c>
    </row>
    <row r="114" spans="1:12" ht="15">
      <c r="A114" s="91" t="s">
        <v>545</v>
      </c>
      <c r="B114" s="91" t="s">
        <v>542</v>
      </c>
      <c r="C114" s="91">
        <v>4</v>
      </c>
      <c r="D114" s="134">
        <v>0.009059882495201316</v>
      </c>
      <c r="E114" s="134">
        <v>1.483281563424481</v>
      </c>
      <c r="F114" s="91" t="s">
        <v>484</v>
      </c>
      <c r="G114" s="91" t="b">
        <v>0</v>
      </c>
      <c r="H114" s="91" t="b">
        <v>0</v>
      </c>
      <c r="I114" s="91" t="b">
        <v>0</v>
      </c>
      <c r="J114" s="91" t="b">
        <v>0</v>
      </c>
      <c r="K114" s="91" t="b">
        <v>0</v>
      </c>
      <c r="L114" s="91" t="b">
        <v>0</v>
      </c>
    </row>
    <row r="115" spans="1:12" ht="15">
      <c r="A115" s="91" t="s">
        <v>542</v>
      </c>
      <c r="B115" s="91" t="s">
        <v>540</v>
      </c>
      <c r="C115" s="91">
        <v>4</v>
      </c>
      <c r="D115" s="134">
        <v>0.009059882495201316</v>
      </c>
      <c r="E115" s="134">
        <v>1.1822515677604997</v>
      </c>
      <c r="F115" s="91" t="s">
        <v>484</v>
      </c>
      <c r="G115" s="91" t="b">
        <v>0</v>
      </c>
      <c r="H115" s="91" t="b">
        <v>0</v>
      </c>
      <c r="I115" s="91" t="b">
        <v>0</v>
      </c>
      <c r="J115" s="91" t="b">
        <v>0</v>
      </c>
      <c r="K115" s="91" t="b">
        <v>0</v>
      </c>
      <c r="L115" s="91" t="b">
        <v>0</v>
      </c>
    </row>
    <row r="116" spans="1:12" ht="15">
      <c r="A116" s="91" t="s">
        <v>540</v>
      </c>
      <c r="B116" s="91" t="s">
        <v>665</v>
      </c>
      <c r="C116" s="91">
        <v>3</v>
      </c>
      <c r="D116" s="134">
        <v>0.008453390675935942</v>
      </c>
      <c r="E116" s="134">
        <v>1.425289616446794</v>
      </c>
      <c r="F116" s="91" t="s">
        <v>484</v>
      </c>
      <c r="G116" s="91" t="b">
        <v>0</v>
      </c>
      <c r="H116" s="91" t="b">
        <v>0</v>
      </c>
      <c r="I116" s="91" t="b">
        <v>0</v>
      </c>
      <c r="J116" s="91" t="b">
        <v>0</v>
      </c>
      <c r="K116" s="91" t="b">
        <v>0</v>
      </c>
      <c r="L116" s="91" t="b">
        <v>0</v>
      </c>
    </row>
    <row r="117" spans="1:12" ht="15">
      <c r="A117" s="91" t="s">
        <v>665</v>
      </c>
      <c r="B117" s="91" t="s">
        <v>666</v>
      </c>
      <c r="C117" s="91">
        <v>3</v>
      </c>
      <c r="D117" s="134">
        <v>0.008453390675935942</v>
      </c>
      <c r="E117" s="134">
        <v>1.8512583487190752</v>
      </c>
      <c r="F117" s="91" t="s">
        <v>484</v>
      </c>
      <c r="G117" s="91" t="b">
        <v>0</v>
      </c>
      <c r="H117" s="91" t="b">
        <v>0</v>
      </c>
      <c r="I117" s="91" t="b">
        <v>0</v>
      </c>
      <c r="J117" s="91" t="b">
        <v>0</v>
      </c>
      <c r="K117" s="91" t="b">
        <v>0</v>
      </c>
      <c r="L117" s="91" t="b">
        <v>0</v>
      </c>
    </row>
    <row r="118" spans="1:12" ht="15">
      <c r="A118" s="91" t="s">
        <v>666</v>
      </c>
      <c r="B118" s="91" t="s">
        <v>667</v>
      </c>
      <c r="C118" s="91">
        <v>3</v>
      </c>
      <c r="D118" s="134">
        <v>0.008453390675935942</v>
      </c>
      <c r="E118" s="134">
        <v>1.8512583487190752</v>
      </c>
      <c r="F118" s="91" t="s">
        <v>484</v>
      </c>
      <c r="G118" s="91" t="b">
        <v>0</v>
      </c>
      <c r="H118" s="91" t="b">
        <v>0</v>
      </c>
      <c r="I118" s="91" t="b">
        <v>0</v>
      </c>
      <c r="J118" s="91" t="b">
        <v>0</v>
      </c>
      <c r="K118" s="91" t="b">
        <v>0</v>
      </c>
      <c r="L118" s="91" t="b">
        <v>0</v>
      </c>
    </row>
    <row r="119" spans="1:12" ht="15">
      <c r="A119" s="91" t="s">
        <v>667</v>
      </c>
      <c r="B119" s="91" t="s">
        <v>668</v>
      </c>
      <c r="C119" s="91">
        <v>3</v>
      </c>
      <c r="D119" s="134">
        <v>0.008453390675935942</v>
      </c>
      <c r="E119" s="134">
        <v>1.8512583487190752</v>
      </c>
      <c r="F119" s="91" t="s">
        <v>484</v>
      </c>
      <c r="G119" s="91" t="b">
        <v>0</v>
      </c>
      <c r="H119" s="91" t="b">
        <v>0</v>
      </c>
      <c r="I119" s="91" t="b">
        <v>0</v>
      </c>
      <c r="J119" s="91" t="b">
        <v>0</v>
      </c>
      <c r="K119" s="91" t="b">
        <v>0</v>
      </c>
      <c r="L119" s="91" t="b">
        <v>0</v>
      </c>
    </row>
    <row r="120" spans="1:12" ht="15">
      <c r="A120" s="91" t="s">
        <v>668</v>
      </c>
      <c r="B120" s="91" t="s">
        <v>669</v>
      </c>
      <c r="C120" s="91">
        <v>3</v>
      </c>
      <c r="D120" s="134">
        <v>0.008453390675935942</v>
      </c>
      <c r="E120" s="134">
        <v>1.8512583487190752</v>
      </c>
      <c r="F120" s="91" t="s">
        <v>484</v>
      </c>
      <c r="G120" s="91" t="b">
        <v>0</v>
      </c>
      <c r="H120" s="91" t="b">
        <v>0</v>
      </c>
      <c r="I120" s="91" t="b">
        <v>0</v>
      </c>
      <c r="J120" s="91" t="b">
        <v>0</v>
      </c>
      <c r="K120" s="91" t="b">
        <v>0</v>
      </c>
      <c r="L120" s="91" t="b">
        <v>0</v>
      </c>
    </row>
    <row r="121" spans="1:12" ht="15">
      <c r="A121" s="91" t="s">
        <v>669</v>
      </c>
      <c r="B121" s="91" t="s">
        <v>543</v>
      </c>
      <c r="C121" s="91">
        <v>3</v>
      </c>
      <c r="D121" s="134">
        <v>0.008453390675935942</v>
      </c>
      <c r="E121" s="134">
        <v>1.550228353055094</v>
      </c>
      <c r="F121" s="91" t="s">
        <v>484</v>
      </c>
      <c r="G121" s="91" t="b">
        <v>0</v>
      </c>
      <c r="H121" s="91" t="b">
        <v>0</v>
      </c>
      <c r="I121" s="91" t="b">
        <v>0</v>
      </c>
      <c r="J121" s="91" t="b">
        <v>0</v>
      </c>
      <c r="K121" s="91" t="b">
        <v>0</v>
      </c>
      <c r="L121" s="91" t="b">
        <v>0</v>
      </c>
    </row>
    <row r="122" spans="1:12" ht="15">
      <c r="A122" s="91" t="s">
        <v>543</v>
      </c>
      <c r="B122" s="91" t="s">
        <v>670</v>
      </c>
      <c r="C122" s="91">
        <v>3</v>
      </c>
      <c r="D122" s="134">
        <v>0.008453390675935942</v>
      </c>
      <c r="E122" s="134">
        <v>1.550228353055094</v>
      </c>
      <c r="F122" s="91" t="s">
        <v>484</v>
      </c>
      <c r="G122" s="91" t="b">
        <v>0</v>
      </c>
      <c r="H122" s="91" t="b">
        <v>0</v>
      </c>
      <c r="I122" s="91" t="b">
        <v>0</v>
      </c>
      <c r="J122" s="91" t="b">
        <v>0</v>
      </c>
      <c r="K122" s="91" t="b">
        <v>0</v>
      </c>
      <c r="L122" s="91" t="b">
        <v>0</v>
      </c>
    </row>
    <row r="123" spans="1:12" ht="15">
      <c r="A123" s="91" t="s">
        <v>670</v>
      </c>
      <c r="B123" s="91" t="s">
        <v>671</v>
      </c>
      <c r="C123" s="91">
        <v>3</v>
      </c>
      <c r="D123" s="134">
        <v>0.008453390675935942</v>
      </c>
      <c r="E123" s="134">
        <v>1.8512583487190752</v>
      </c>
      <c r="F123" s="91" t="s">
        <v>484</v>
      </c>
      <c r="G123" s="91" t="b">
        <v>0</v>
      </c>
      <c r="H123" s="91" t="b">
        <v>0</v>
      </c>
      <c r="I123" s="91" t="b">
        <v>0</v>
      </c>
      <c r="J123" s="91" t="b">
        <v>0</v>
      </c>
      <c r="K123" s="91" t="b">
        <v>0</v>
      </c>
      <c r="L123" s="91" t="b">
        <v>0</v>
      </c>
    </row>
    <row r="124" spans="1:12" ht="15">
      <c r="A124" s="91" t="s">
        <v>671</v>
      </c>
      <c r="B124" s="91" t="s">
        <v>672</v>
      </c>
      <c r="C124" s="91">
        <v>3</v>
      </c>
      <c r="D124" s="134">
        <v>0.008453390675935942</v>
      </c>
      <c r="E124" s="134">
        <v>1.8512583487190752</v>
      </c>
      <c r="F124" s="91" t="s">
        <v>484</v>
      </c>
      <c r="G124" s="91" t="b">
        <v>0</v>
      </c>
      <c r="H124" s="91" t="b">
        <v>0</v>
      </c>
      <c r="I124" s="91" t="b">
        <v>0</v>
      </c>
      <c r="J124" s="91" t="b">
        <v>0</v>
      </c>
      <c r="K124" s="91" t="b">
        <v>0</v>
      </c>
      <c r="L124" s="91" t="b">
        <v>0</v>
      </c>
    </row>
    <row r="125" spans="1:12" ht="15">
      <c r="A125" s="91" t="s">
        <v>672</v>
      </c>
      <c r="B125" s="91" t="s">
        <v>548</v>
      </c>
      <c r="C125" s="91">
        <v>3</v>
      </c>
      <c r="D125" s="134">
        <v>0.008453390675935942</v>
      </c>
      <c r="E125" s="134">
        <v>1.7263196121107753</v>
      </c>
      <c r="F125" s="91" t="s">
        <v>484</v>
      </c>
      <c r="G125" s="91" t="b">
        <v>0</v>
      </c>
      <c r="H125" s="91" t="b">
        <v>0</v>
      </c>
      <c r="I125" s="91" t="b">
        <v>0</v>
      </c>
      <c r="J125" s="91" t="b">
        <v>0</v>
      </c>
      <c r="K125" s="91" t="b">
        <v>0</v>
      </c>
      <c r="L125" s="91" t="b">
        <v>0</v>
      </c>
    </row>
    <row r="126" spans="1:12" ht="15">
      <c r="A126" s="91" t="s">
        <v>658</v>
      </c>
      <c r="B126" s="91" t="s">
        <v>659</v>
      </c>
      <c r="C126" s="91">
        <v>3</v>
      </c>
      <c r="D126" s="134">
        <v>0.008453390675935942</v>
      </c>
      <c r="E126" s="134">
        <v>1.8512583487190752</v>
      </c>
      <c r="F126" s="91" t="s">
        <v>484</v>
      </c>
      <c r="G126" s="91" t="b">
        <v>0</v>
      </c>
      <c r="H126" s="91" t="b">
        <v>0</v>
      </c>
      <c r="I126" s="91" t="b">
        <v>0</v>
      </c>
      <c r="J126" s="91" t="b">
        <v>0</v>
      </c>
      <c r="K126" s="91" t="b">
        <v>0</v>
      </c>
      <c r="L126" s="91" t="b">
        <v>0</v>
      </c>
    </row>
    <row r="127" spans="1:12" ht="15">
      <c r="A127" s="91" t="s">
        <v>659</v>
      </c>
      <c r="B127" s="91" t="s">
        <v>660</v>
      </c>
      <c r="C127" s="91">
        <v>3</v>
      </c>
      <c r="D127" s="134">
        <v>0.008453390675935942</v>
      </c>
      <c r="E127" s="134">
        <v>1.8512583487190752</v>
      </c>
      <c r="F127" s="91" t="s">
        <v>484</v>
      </c>
      <c r="G127" s="91" t="b">
        <v>0</v>
      </c>
      <c r="H127" s="91" t="b">
        <v>0</v>
      </c>
      <c r="I127" s="91" t="b">
        <v>0</v>
      </c>
      <c r="J127" s="91" t="b">
        <v>0</v>
      </c>
      <c r="K127" s="91" t="b">
        <v>0</v>
      </c>
      <c r="L127" s="91" t="b">
        <v>0</v>
      </c>
    </row>
    <row r="128" spans="1:12" ht="15">
      <c r="A128" s="91" t="s">
        <v>660</v>
      </c>
      <c r="B128" s="91" t="s">
        <v>661</v>
      </c>
      <c r="C128" s="91">
        <v>3</v>
      </c>
      <c r="D128" s="134">
        <v>0.008453390675935942</v>
      </c>
      <c r="E128" s="134">
        <v>1.8512583487190752</v>
      </c>
      <c r="F128" s="91" t="s">
        <v>484</v>
      </c>
      <c r="G128" s="91" t="b">
        <v>0</v>
      </c>
      <c r="H128" s="91" t="b">
        <v>0</v>
      </c>
      <c r="I128" s="91" t="b">
        <v>0</v>
      </c>
      <c r="J128" s="91" t="b">
        <v>0</v>
      </c>
      <c r="K128" s="91" t="b">
        <v>0</v>
      </c>
      <c r="L128" s="91" t="b">
        <v>0</v>
      </c>
    </row>
    <row r="129" spans="1:12" ht="15">
      <c r="A129" s="91" t="s">
        <v>661</v>
      </c>
      <c r="B129" s="91" t="s">
        <v>543</v>
      </c>
      <c r="C129" s="91">
        <v>3</v>
      </c>
      <c r="D129" s="134">
        <v>0.008453390675935942</v>
      </c>
      <c r="E129" s="134">
        <v>1.550228353055094</v>
      </c>
      <c r="F129" s="91" t="s">
        <v>484</v>
      </c>
      <c r="G129" s="91" t="b">
        <v>0</v>
      </c>
      <c r="H129" s="91" t="b">
        <v>0</v>
      </c>
      <c r="I129" s="91" t="b">
        <v>0</v>
      </c>
      <c r="J129" s="91" t="b">
        <v>0</v>
      </c>
      <c r="K129" s="91" t="b">
        <v>0</v>
      </c>
      <c r="L129" s="91" t="b">
        <v>0</v>
      </c>
    </row>
    <row r="130" spans="1:12" ht="15">
      <c r="A130" s="91" t="s">
        <v>543</v>
      </c>
      <c r="B130" s="91" t="s">
        <v>547</v>
      </c>
      <c r="C130" s="91">
        <v>3</v>
      </c>
      <c r="D130" s="134">
        <v>0.008453390675935942</v>
      </c>
      <c r="E130" s="134">
        <v>1.425289616446794</v>
      </c>
      <c r="F130" s="91" t="s">
        <v>484</v>
      </c>
      <c r="G130" s="91" t="b">
        <v>0</v>
      </c>
      <c r="H130" s="91" t="b">
        <v>0</v>
      </c>
      <c r="I130" s="91" t="b">
        <v>0</v>
      </c>
      <c r="J130" s="91" t="b">
        <v>0</v>
      </c>
      <c r="K130" s="91" t="b">
        <v>0</v>
      </c>
      <c r="L130" s="91" t="b">
        <v>0</v>
      </c>
    </row>
    <row r="131" spans="1:12" ht="15">
      <c r="A131" s="91" t="s">
        <v>547</v>
      </c>
      <c r="B131" s="91" t="s">
        <v>662</v>
      </c>
      <c r="C131" s="91">
        <v>3</v>
      </c>
      <c r="D131" s="134">
        <v>0.008453390675935942</v>
      </c>
      <c r="E131" s="134">
        <v>1.7263196121107753</v>
      </c>
      <c r="F131" s="91" t="s">
        <v>484</v>
      </c>
      <c r="G131" s="91" t="b">
        <v>0</v>
      </c>
      <c r="H131" s="91" t="b">
        <v>0</v>
      </c>
      <c r="I131" s="91" t="b">
        <v>0</v>
      </c>
      <c r="J131" s="91" t="b">
        <v>0</v>
      </c>
      <c r="K131" s="91" t="b">
        <v>0</v>
      </c>
      <c r="L131" s="91" t="b">
        <v>0</v>
      </c>
    </row>
    <row r="132" spans="1:12" ht="15">
      <c r="A132" s="91" t="s">
        <v>662</v>
      </c>
      <c r="B132" s="91" t="s">
        <v>663</v>
      </c>
      <c r="C132" s="91">
        <v>3</v>
      </c>
      <c r="D132" s="134">
        <v>0.008453390675935942</v>
      </c>
      <c r="E132" s="134">
        <v>1.8512583487190752</v>
      </c>
      <c r="F132" s="91" t="s">
        <v>484</v>
      </c>
      <c r="G132" s="91" t="b">
        <v>0</v>
      </c>
      <c r="H132" s="91" t="b">
        <v>0</v>
      </c>
      <c r="I132" s="91" t="b">
        <v>0</v>
      </c>
      <c r="J132" s="91" t="b">
        <v>0</v>
      </c>
      <c r="K132" s="91" t="b">
        <v>0</v>
      </c>
      <c r="L132" s="91" t="b">
        <v>0</v>
      </c>
    </row>
    <row r="133" spans="1:12" ht="15">
      <c r="A133" s="91" t="s">
        <v>663</v>
      </c>
      <c r="B133" s="91" t="s">
        <v>542</v>
      </c>
      <c r="C133" s="91">
        <v>3</v>
      </c>
      <c r="D133" s="134">
        <v>0.008453390675935942</v>
      </c>
      <c r="E133" s="134">
        <v>1.483281563424481</v>
      </c>
      <c r="F133" s="91" t="s">
        <v>484</v>
      </c>
      <c r="G133" s="91" t="b">
        <v>0</v>
      </c>
      <c r="H133" s="91" t="b">
        <v>0</v>
      </c>
      <c r="I133" s="91" t="b">
        <v>0</v>
      </c>
      <c r="J133" s="91" t="b">
        <v>0</v>
      </c>
      <c r="K133" s="91" t="b">
        <v>0</v>
      </c>
      <c r="L133" s="91" t="b">
        <v>0</v>
      </c>
    </row>
    <row r="134" spans="1:12" ht="15">
      <c r="A134" s="91" t="s">
        <v>542</v>
      </c>
      <c r="B134" s="91" t="s">
        <v>538</v>
      </c>
      <c r="C134" s="91">
        <v>3</v>
      </c>
      <c r="D134" s="134">
        <v>0.008453390675935942</v>
      </c>
      <c r="E134" s="134">
        <v>0.8464594658373066</v>
      </c>
      <c r="F134" s="91" t="s">
        <v>484</v>
      </c>
      <c r="G134" s="91" t="b">
        <v>0</v>
      </c>
      <c r="H134" s="91" t="b">
        <v>0</v>
      </c>
      <c r="I134" s="91" t="b">
        <v>0</v>
      </c>
      <c r="J134" s="91" t="b">
        <v>0</v>
      </c>
      <c r="K134" s="91" t="b">
        <v>0</v>
      </c>
      <c r="L134" s="91" t="b">
        <v>0</v>
      </c>
    </row>
    <row r="135" spans="1:12" ht="15">
      <c r="A135" s="91" t="s">
        <v>538</v>
      </c>
      <c r="B135" s="91" t="s">
        <v>664</v>
      </c>
      <c r="C135" s="91">
        <v>3</v>
      </c>
      <c r="D135" s="134">
        <v>0.008453390675935942</v>
      </c>
      <c r="E135" s="134">
        <v>1.2869869182805127</v>
      </c>
      <c r="F135" s="91" t="s">
        <v>484</v>
      </c>
      <c r="G135" s="91" t="b">
        <v>0</v>
      </c>
      <c r="H135" s="91" t="b">
        <v>0</v>
      </c>
      <c r="I135" s="91" t="b">
        <v>0</v>
      </c>
      <c r="J135" s="91" t="b">
        <v>0</v>
      </c>
      <c r="K135" s="91" t="b">
        <v>0</v>
      </c>
      <c r="L135" s="91" t="b">
        <v>0</v>
      </c>
    </row>
    <row r="136" spans="1:12" ht="15">
      <c r="A136" s="91" t="s">
        <v>664</v>
      </c>
      <c r="B136" s="91" t="s">
        <v>539</v>
      </c>
      <c r="C136" s="91">
        <v>3</v>
      </c>
      <c r="D136" s="134">
        <v>0.008453390675935942</v>
      </c>
      <c r="E136" s="134">
        <v>1.3741370939994129</v>
      </c>
      <c r="F136" s="91" t="s">
        <v>484</v>
      </c>
      <c r="G136" s="91" t="b">
        <v>0</v>
      </c>
      <c r="H136" s="91" t="b">
        <v>0</v>
      </c>
      <c r="I136" s="91" t="b">
        <v>0</v>
      </c>
      <c r="J136" s="91" t="b">
        <v>0</v>
      </c>
      <c r="K136" s="91" t="b">
        <v>0</v>
      </c>
      <c r="L136" s="91" t="b">
        <v>0</v>
      </c>
    </row>
    <row r="137" spans="1:12" ht="15">
      <c r="A137" s="91" t="s">
        <v>220</v>
      </c>
      <c r="B137" s="91" t="s">
        <v>538</v>
      </c>
      <c r="C137" s="91">
        <v>3</v>
      </c>
      <c r="D137" s="134">
        <v>0.008453390675935942</v>
      </c>
      <c r="E137" s="134">
        <v>0.9134062554679199</v>
      </c>
      <c r="F137" s="91" t="s">
        <v>484</v>
      </c>
      <c r="G137" s="91" t="b">
        <v>0</v>
      </c>
      <c r="H137" s="91" t="b">
        <v>0</v>
      </c>
      <c r="I137" s="91" t="b">
        <v>0</v>
      </c>
      <c r="J137" s="91" t="b">
        <v>0</v>
      </c>
      <c r="K137" s="91" t="b">
        <v>0</v>
      </c>
      <c r="L137" s="91" t="b">
        <v>0</v>
      </c>
    </row>
    <row r="138" spans="1:12" ht="15">
      <c r="A138" s="91" t="s">
        <v>259</v>
      </c>
      <c r="B138" s="91" t="s">
        <v>544</v>
      </c>
      <c r="C138" s="91">
        <v>3</v>
      </c>
      <c r="D138" s="134">
        <v>0.008453390675935942</v>
      </c>
      <c r="E138" s="134">
        <v>1.1065308538223815</v>
      </c>
      <c r="F138" s="91" t="s">
        <v>484</v>
      </c>
      <c r="G138" s="91" t="b">
        <v>0</v>
      </c>
      <c r="H138" s="91" t="b">
        <v>0</v>
      </c>
      <c r="I138" s="91" t="b">
        <v>0</v>
      </c>
      <c r="J138" s="91" t="b">
        <v>0</v>
      </c>
      <c r="K138" s="91" t="b">
        <v>0</v>
      </c>
      <c r="L138" s="91" t="b">
        <v>0</v>
      </c>
    </row>
    <row r="139" spans="1:12" ht="15">
      <c r="A139" s="91" t="s">
        <v>540</v>
      </c>
      <c r="B139" s="91" t="s">
        <v>657</v>
      </c>
      <c r="C139" s="91">
        <v>3</v>
      </c>
      <c r="D139" s="134">
        <v>0.008453390675935942</v>
      </c>
      <c r="E139" s="134">
        <v>1.425289616446794</v>
      </c>
      <c r="F139" s="91" t="s">
        <v>484</v>
      </c>
      <c r="G139" s="91" t="b">
        <v>0</v>
      </c>
      <c r="H139" s="91" t="b">
        <v>0</v>
      </c>
      <c r="I139" s="91" t="b">
        <v>0</v>
      </c>
      <c r="J139" s="91" t="b">
        <v>0</v>
      </c>
      <c r="K139" s="91" t="b">
        <v>0</v>
      </c>
      <c r="L139" s="91" t="b">
        <v>0</v>
      </c>
    </row>
    <row r="140" spans="1:12" ht="15">
      <c r="A140" s="91" t="s">
        <v>221</v>
      </c>
      <c r="B140" s="91" t="s">
        <v>539</v>
      </c>
      <c r="C140" s="91">
        <v>3</v>
      </c>
      <c r="D140" s="134">
        <v>0.008453390675935942</v>
      </c>
      <c r="E140" s="134">
        <v>1.0061603087048185</v>
      </c>
      <c r="F140" s="91" t="s">
        <v>484</v>
      </c>
      <c r="G140" s="91" t="b">
        <v>0</v>
      </c>
      <c r="H140" s="91" t="b">
        <v>0</v>
      </c>
      <c r="I140" s="91" t="b">
        <v>0</v>
      </c>
      <c r="J140" s="91" t="b">
        <v>0</v>
      </c>
      <c r="K140" s="91" t="b">
        <v>0</v>
      </c>
      <c r="L140" s="91" t="b">
        <v>0</v>
      </c>
    </row>
    <row r="141" spans="1:12" ht="15">
      <c r="A141" s="91" t="s">
        <v>673</v>
      </c>
      <c r="B141" s="91" t="s">
        <v>674</v>
      </c>
      <c r="C141" s="91">
        <v>2</v>
      </c>
      <c r="D141" s="134">
        <v>0.007193923510113766</v>
      </c>
      <c r="E141" s="134">
        <v>2.0273496077747564</v>
      </c>
      <c r="F141" s="91" t="s">
        <v>484</v>
      </c>
      <c r="G141" s="91" t="b">
        <v>0</v>
      </c>
      <c r="H141" s="91" t="b">
        <v>0</v>
      </c>
      <c r="I141" s="91" t="b">
        <v>0</v>
      </c>
      <c r="J141" s="91" t="b">
        <v>0</v>
      </c>
      <c r="K141" s="91" t="b">
        <v>0</v>
      </c>
      <c r="L141" s="91" t="b">
        <v>0</v>
      </c>
    </row>
    <row r="142" spans="1:12" ht="15">
      <c r="A142" s="91" t="s">
        <v>674</v>
      </c>
      <c r="B142" s="91" t="s">
        <v>675</v>
      </c>
      <c r="C142" s="91">
        <v>2</v>
      </c>
      <c r="D142" s="134">
        <v>0.007193923510113766</v>
      </c>
      <c r="E142" s="134">
        <v>2.0273496077747564</v>
      </c>
      <c r="F142" s="91" t="s">
        <v>484</v>
      </c>
      <c r="G142" s="91" t="b">
        <v>0</v>
      </c>
      <c r="H142" s="91" t="b">
        <v>0</v>
      </c>
      <c r="I142" s="91" t="b">
        <v>0</v>
      </c>
      <c r="J142" s="91" t="b">
        <v>0</v>
      </c>
      <c r="K142" s="91" t="b">
        <v>0</v>
      </c>
      <c r="L142" s="91" t="b">
        <v>0</v>
      </c>
    </row>
    <row r="143" spans="1:12" ht="15">
      <c r="A143" s="91" t="s">
        <v>675</v>
      </c>
      <c r="B143" s="91" t="s">
        <v>676</v>
      </c>
      <c r="C143" s="91">
        <v>2</v>
      </c>
      <c r="D143" s="134">
        <v>0.007193923510113766</v>
      </c>
      <c r="E143" s="134">
        <v>2.0273496077747564</v>
      </c>
      <c r="F143" s="91" t="s">
        <v>484</v>
      </c>
      <c r="G143" s="91" t="b">
        <v>0</v>
      </c>
      <c r="H143" s="91" t="b">
        <v>0</v>
      </c>
      <c r="I143" s="91" t="b">
        <v>0</v>
      </c>
      <c r="J143" s="91" t="b">
        <v>0</v>
      </c>
      <c r="K143" s="91" t="b">
        <v>0</v>
      </c>
      <c r="L143" s="91" t="b">
        <v>0</v>
      </c>
    </row>
    <row r="144" spans="1:12" ht="15">
      <c r="A144" s="91" t="s">
        <v>676</v>
      </c>
      <c r="B144" s="91" t="s">
        <v>677</v>
      </c>
      <c r="C144" s="91">
        <v>2</v>
      </c>
      <c r="D144" s="134">
        <v>0.007193923510113766</v>
      </c>
      <c r="E144" s="134">
        <v>2.0273496077747564</v>
      </c>
      <c r="F144" s="91" t="s">
        <v>484</v>
      </c>
      <c r="G144" s="91" t="b">
        <v>0</v>
      </c>
      <c r="H144" s="91" t="b">
        <v>0</v>
      </c>
      <c r="I144" s="91" t="b">
        <v>0</v>
      </c>
      <c r="J144" s="91" t="b">
        <v>0</v>
      </c>
      <c r="K144" s="91" t="b">
        <v>0</v>
      </c>
      <c r="L144" s="91" t="b">
        <v>0</v>
      </c>
    </row>
    <row r="145" spans="1:12" ht="15">
      <c r="A145" s="91" t="s">
        <v>677</v>
      </c>
      <c r="B145" s="91" t="s">
        <v>656</v>
      </c>
      <c r="C145" s="91">
        <v>2</v>
      </c>
      <c r="D145" s="134">
        <v>0.007193923510113766</v>
      </c>
      <c r="E145" s="134">
        <v>1.8512583487190752</v>
      </c>
      <c r="F145" s="91" t="s">
        <v>484</v>
      </c>
      <c r="G145" s="91" t="b">
        <v>0</v>
      </c>
      <c r="H145" s="91" t="b">
        <v>0</v>
      </c>
      <c r="I145" s="91" t="b">
        <v>0</v>
      </c>
      <c r="J145" s="91" t="b">
        <v>0</v>
      </c>
      <c r="K145" s="91" t="b">
        <v>0</v>
      </c>
      <c r="L145" s="91" t="b">
        <v>0</v>
      </c>
    </row>
    <row r="146" spans="1:12" ht="15">
      <c r="A146" s="91" t="s">
        <v>656</v>
      </c>
      <c r="B146" s="91" t="s">
        <v>678</v>
      </c>
      <c r="C146" s="91">
        <v>2</v>
      </c>
      <c r="D146" s="134">
        <v>0.007193923510113766</v>
      </c>
      <c r="E146" s="134">
        <v>1.8512583487190752</v>
      </c>
      <c r="F146" s="91" t="s">
        <v>484</v>
      </c>
      <c r="G146" s="91" t="b">
        <v>0</v>
      </c>
      <c r="H146" s="91" t="b">
        <v>0</v>
      </c>
      <c r="I146" s="91" t="b">
        <v>0</v>
      </c>
      <c r="J146" s="91" t="b">
        <v>0</v>
      </c>
      <c r="K146" s="91" t="b">
        <v>0</v>
      </c>
      <c r="L146" s="91" t="b">
        <v>0</v>
      </c>
    </row>
    <row r="147" spans="1:12" ht="15">
      <c r="A147" s="91" t="s">
        <v>678</v>
      </c>
      <c r="B147" s="91" t="s">
        <v>679</v>
      </c>
      <c r="C147" s="91">
        <v>2</v>
      </c>
      <c r="D147" s="134">
        <v>0.007193923510113766</v>
      </c>
      <c r="E147" s="134">
        <v>2.0273496077747564</v>
      </c>
      <c r="F147" s="91" t="s">
        <v>484</v>
      </c>
      <c r="G147" s="91" t="b">
        <v>0</v>
      </c>
      <c r="H147" s="91" t="b">
        <v>0</v>
      </c>
      <c r="I147" s="91" t="b">
        <v>0</v>
      </c>
      <c r="J147" s="91" t="b">
        <v>0</v>
      </c>
      <c r="K147" s="91" t="b">
        <v>0</v>
      </c>
      <c r="L147" s="91" t="b">
        <v>0</v>
      </c>
    </row>
    <row r="148" spans="1:12" ht="15">
      <c r="A148" s="91" t="s">
        <v>679</v>
      </c>
      <c r="B148" s="91" t="s">
        <v>220</v>
      </c>
      <c r="C148" s="91">
        <v>2</v>
      </c>
      <c r="D148" s="134">
        <v>0.007193923510113766</v>
      </c>
      <c r="E148" s="134">
        <v>1.8512583487190752</v>
      </c>
      <c r="F148" s="91" t="s">
        <v>484</v>
      </c>
      <c r="G148" s="91" t="b">
        <v>0</v>
      </c>
      <c r="H148" s="91" t="b">
        <v>0</v>
      </c>
      <c r="I148" s="91" t="b">
        <v>0</v>
      </c>
      <c r="J148" s="91" t="b">
        <v>0</v>
      </c>
      <c r="K148" s="91" t="b">
        <v>0</v>
      </c>
      <c r="L148" s="91" t="b">
        <v>0</v>
      </c>
    </row>
    <row r="149" spans="1:12" ht="15">
      <c r="A149" s="91" t="s">
        <v>538</v>
      </c>
      <c r="B149" s="91" t="s">
        <v>680</v>
      </c>
      <c r="C149" s="91">
        <v>2</v>
      </c>
      <c r="D149" s="134">
        <v>0.007193923510113766</v>
      </c>
      <c r="E149" s="134">
        <v>1.2869869182805127</v>
      </c>
      <c r="F149" s="91" t="s">
        <v>484</v>
      </c>
      <c r="G149" s="91" t="b">
        <v>0</v>
      </c>
      <c r="H149" s="91" t="b">
        <v>0</v>
      </c>
      <c r="I149" s="91" t="b">
        <v>0</v>
      </c>
      <c r="J149" s="91" t="b">
        <v>0</v>
      </c>
      <c r="K149" s="91" t="b">
        <v>0</v>
      </c>
      <c r="L149" s="91" t="b">
        <v>0</v>
      </c>
    </row>
    <row r="150" spans="1:12" ht="15">
      <c r="A150" s="91" t="s">
        <v>680</v>
      </c>
      <c r="B150" s="91" t="s">
        <v>259</v>
      </c>
      <c r="C150" s="91">
        <v>2</v>
      </c>
      <c r="D150" s="134">
        <v>0.007193923510113766</v>
      </c>
      <c r="E150" s="134">
        <v>1.3283796034387378</v>
      </c>
      <c r="F150" s="91" t="s">
        <v>484</v>
      </c>
      <c r="G150" s="91" t="b">
        <v>0</v>
      </c>
      <c r="H150" s="91" t="b">
        <v>0</v>
      </c>
      <c r="I150" s="91" t="b">
        <v>0</v>
      </c>
      <c r="J150" s="91" t="b">
        <v>0</v>
      </c>
      <c r="K150" s="91" t="b">
        <v>0</v>
      </c>
      <c r="L150" s="91" t="b">
        <v>0</v>
      </c>
    </row>
    <row r="151" spans="1:12" ht="15">
      <c r="A151" s="91" t="s">
        <v>538</v>
      </c>
      <c r="B151" s="91" t="s">
        <v>544</v>
      </c>
      <c r="C151" s="91">
        <v>2</v>
      </c>
      <c r="D151" s="134">
        <v>0.007193923510113766</v>
      </c>
      <c r="E151" s="134">
        <v>0.8890469096084751</v>
      </c>
      <c r="F151" s="91" t="s">
        <v>484</v>
      </c>
      <c r="G151" s="91" t="b">
        <v>0</v>
      </c>
      <c r="H151" s="91" t="b">
        <v>0</v>
      </c>
      <c r="I151" s="91" t="b">
        <v>0</v>
      </c>
      <c r="J151" s="91" t="b">
        <v>0</v>
      </c>
      <c r="K151" s="91" t="b">
        <v>0</v>
      </c>
      <c r="L151" s="91" t="b">
        <v>0</v>
      </c>
    </row>
    <row r="152" spans="1:12" ht="15">
      <c r="A152" s="91" t="s">
        <v>657</v>
      </c>
      <c r="B152" s="91" t="s">
        <v>681</v>
      </c>
      <c r="C152" s="91">
        <v>2</v>
      </c>
      <c r="D152" s="134">
        <v>0.007193923510113766</v>
      </c>
      <c r="E152" s="134">
        <v>1.6751670896633941</v>
      </c>
      <c r="F152" s="91" t="s">
        <v>484</v>
      </c>
      <c r="G152" s="91" t="b">
        <v>0</v>
      </c>
      <c r="H152" s="91" t="b">
        <v>0</v>
      </c>
      <c r="I152" s="91" t="b">
        <v>0</v>
      </c>
      <c r="J152" s="91" t="b">
        <v>0</v>
      </c>
      <c r="K152" s="91" t="b">
        <v>0</v>
      </c>
      <c r="L152" s="91" t="b">
        <v>0</v>
      </c>
    </row>
    <row r="153" spans="1:12" ht="15">
      <c r="A153" s="91" t="s">
        <v>681</v>
      </c>
      <c r="B153" s="91" t="s">
        <v>716</v>
      </c>
      <c r="C153" s="91">
        <v>2</v>
      </c>
      <c r="D153" s="134">
        <v>0.007193923510113766</v>
      </c>
      <c r="E153" s="134">
        <v>1.8512583487190752</v>
      </c>
      <c r="F153" s="91" t="s">
        <v>484</v>
      </c>
      <c r="G153" s="91" t="b">
        <v>0</v>
      </c>
      <c r="H153" s="91" t="b">
        <v>0</v>
      </c>
      <c r="I153" s="91" t="b">
        <v>0</v>
      </c>
      <c r="J153" s="91" t="b">
        <v>0</v>
      </c>
      <c r="K153" s="91" t="b">
        <v>0</v>
      </c>
      <c r="L153" s="91" t="b">
        <v>0</v>
      </c>
    </row>
    <row r="154" spans="1:12" ht="15">
      <c r="A154" s="91" t="s">
        <v>716</v>
      </c>
      <c r="B154" s="91" t="s">
        <v>682</v>
      </c>
      <c r="C154" s="91">
        <v>2</v>
      </c>
      <c r="D154" s="134">
        <v>0.007193923510113766</v>
      </c>
      <c r="E154" s="134">
        <v>1.8512583487190752</v>
      </c>
      <c r="F154" s="91" t="s">
        <v>484</v>
      </c>
      <c r="G154" s="91" t="b">
        <v>0</v>
      </c>
      <c r="H154" s="91" t="b">
        <v>0</v>
      </c>
      <c r="I154" s="91" t="b">
        <v>0</v>
      </c>
      <c r="J154" s="91" t="b">
        <v>0</v>
      </c>
      <c r="K154" s="91" t="b">
        <v>0</v>
      </c>
      <c r="L154" s="91" t="b">
        <v>0</v>
      </c>
    </row>
    <row r="155" spans="1:12" ht="15">
      <c r="A155" s="91" t="s">
        <v>682</v>
      </c>
      <c r="B155" s="91" t="s">
        <v>717</v>
      </c>
      <c r="C155" s="91">
        <v>2</v>
      </c>
      <c r="D155" s="134">
        <v>0.007193923510113766</v>
      </c>
      <c r="E155" s="134">
        <v>1.8512583487190752</v>
      </c>
      <c r="F155" s="91" t="s">
        <v>484</v>
      </c>
      <c r="G155" s="91" t="b">
        <v>0</v>
      </c>
      <c r="H155" s="91" t="b">
        <v>0</v>
      </c>
      <c r="I155" s="91" t="b">
        <v>0</v>
      </c>
      <c r="J155" s="91" t="b">
        <v>0</v>
      </c>
      <c r="K155" s="91" t="b">
        <v>0</v>
      </c>
      <c r="L155" s="91" t="b">
        <v>0</v>
      </c>
    </row>
    <row r="156" spans="1:12" ht="15">
      <c r="A156" s="91" t="s">
        <v>717</v>
      </c>
      <c r="B156" s="91" t="s">
        <v>718</v>
      </c>
      <c r="C156" s="91">
        <v>2</v>
      </c>
      <c r="D156" s="134">
        <v>0.007193923510113766</v>
      </c>
      <c r="E156" s="134">
        <v>2.0273496077747564</v>
      </c>
      <c r="F156" s="91" t="s">
        <v>484</v>
      </c>
      <c r="G156" s="91" t="b">
        <v>0</v>
      </c>
      <c r="H156" s="91" t="b">
        <v>0</v>
      </c>
      <c r="I156" s="91" t="b">
        <v>0</v>
      </c>
      <c r="J156" s="91" t="b">
        <v>0</v>
      </c>
      <c r="K156" s="91" t="b">
        <v>0</v>
      </c>
      <c r="L156" s="91" t="b">
        <v>0</v>
      </c>
    </row>
    <row r="157" spans="1:12" ht="15">
      <c r="A157" s="91" t="s">
        <v>718</v>
      </c>
      <c r="B157" s="91" t="s">
        <v>683</v>
      </c>
      <c r="C157" s="91">
        <v>2</v>
      </c>
      <c r="D157" s="134">
        <v>0.007193923510113766</v>
      </c>
      <c r="E157" s="134">
        <v>2.0273496077747564</v>
      </c>
      <c r="F157" s="91" t="s">
        <v>484</v>
      </c>
      <c r="G157" s="91" t="b">
        <v>0</v>
      </c>
      <c r="H157" s="91" t="b">
        <v>0</v>
      </c>
      <c r="I157" s="91" t="b">
        <v>0</v>
      </c>
      <c r="J157" s="91" t="b">
        <v>0</v>
      </c>
      <c r="K157" s="91" t="b">
        <v>0</v>
      </c>
      <c r="L157" s="91" t="b">
        <v>0</v>
      </c>
    </row>
    <row r="158" spans="1:12" ht="15">
      <c r="A158" s="91" t="s">
        <v>683</v>
      </c>
      <c r="B158" s="91" t="s">
        <v>719</v>
      </c>
      <c r="C158" s="91">
        <v>2</v>
      </c>
      <c r="D158" s="134">
        <v>0.007193923510113766</v>
      </c>
      <c r="E158" s="134">
        <v>2.0273496077747564</v>
      </c>
      <c r="F158" s="91" t="s">
        <v>484</v>
      </c>
      <c r="G158" s="91" t="b">
        <v>0</v>
      </c>
      <c r="H158" s="91" t="b">
        <v>0</v>
      </c>
      <c r="I158" s="91" t="b">
        <v>0</v>
      </c>
      <c r="J158" s="91" t="b">
        <v>0</v>
      </c>
      <c r="K158" s="91" t="b">
        <v>0</v>
      </c>
      <c r="L158" s="91" t="b">
        <v>0</v>
      </c>
    </row>
    <row r="159" spans="1:12" ht="15">
      <c r="A159" s="91" t="s">
        <v>221</v>
      </c>
      <c r="B159" s="91" t="s">
        <v>658</v>
      </c>
      <c r="C159" s="91">
        <v>2</v>
      </c>
      <c r="D159" s="134">
        <v>0.007193923510113766</v>
      </c>
      <c r="E159" s="134">
        <v>1.483281563424481</v>
      </c>
      <c r="F159" s="91" t="s">
        <v>484</v>
      </c>
      <c r="G159" s="91" t="b">
        <v>0</v>
      </c>
      <c r="H159" s="91" t="b">
        <v>0</v>
      </c>
      <c r="I159" s="91" t="b">
        <v>0</v>
      </c>
      <c r="J159" s="91" t="b">
        <v>0</v>
      </c>
      <c r="K159" s="91" t="b">
        <v>0</v>
      </c>
      <c r="L159" s="91" t="b">
        <v>0</v>
      </c>
    </row>
    <row r="160" spans="1:12" ht="15">
      <c r="A160" s="91" t="s">
        <v>538</v>
      </c>
      <c r="B160" s="91" t="s">
        <v>720</v>
      </c>
      <c r="C160" s="91">
        <v>2</v>
      </c>
      <c r="D160" s="134">
        <v>0.007193923510113766</v>
      </c>
      <c r="E160" s="134">
        <v>1.2869869182805127</v>
      </c>
      <c r="F160" s="91" t="s">
        <v>484</v>
      </c>
      <c r="G160" s="91" t="b">
        <v>0</v>
      </c>
      <c r="H160" s="91" t="b">
        <v>0</v>
      </c>
      <c r="I160" s="91" t="b">
        <v>0</v>
      </c>
      <c r="J160" s="91" t="b">
        <v>0</v>
      </c>
      <c r="K160" s="91" t="b">
        <v>0</v>
      </c>
      <c r="L160" s="91" t="b">
        <v>0</v>
      </c>
    </row>
    <row r="161" spans="1:12" ht="15">
      <c r="A161" s="91" t="s">
        <v>221</v>
      </c>
      <c r="B161" s="91" t="s">
        <v>518</v>
      </c>
      <c r="C161" s="91">
        <v>2</v>
      </c>
      <c r="D161" s="134">
        <v>0.007193923510113766</v>
      </c>
      <c r="E161" s="134">
        <v>1.3071903043687996</v>
      </c>
      <c r="F161" s="91" t="s">
        <v>484</v>
      </c>
      <c r="G161" s="91" t="b">
        <v>0</v>
      </c>
      <c r="H161" s="91" t="b">
        <v>0</v>
      </c>
      <c r="I161" s="91" t="b">
        <v>0</v>
      </c>
      <c r="J161" s="91" t="b">
        <v>0</v>
      </c>
      <c r="K161" s="91" t="b">
        <v>0</v>
      </c>
      <c r="L161" s="91" t="b">
        <v>0</v>
      </c>
    </row>
    <row r="162" spans="1:12" ht="15">
      <c r="A162" s="91" t="s">
        <v>548</v>
      </c>
      <c r="B162" s="91" t="s">
        <v>721</v>
      </c>
      <c r="C162" s="91">
        <v>2</v>
      </c>
      <c r="D162" s="134">
        <v>0.007193923510113766</v>
      </c>
      <c r="E162" s="134">
        <v>1.7263196121107753</v>
      </c>
      <c r="F162" s="91" t="s">
        <v>484</v>
      </c>
      <c r="G162" s="91" t="b">
        <v>0</v>
      </c>
      <c r="H162" s="91" t="b">
        <v>0</v>
      </c>
      <c r="I162" s="91" t="b">
        <v>0</v>
      </c>
      <c r="J162" s="91" t="b">
        <v>0</v>
      </c>
      <c r="K162" s="91" t="b">
        <v>0</v>
      </c>
      <c r="L162" s="91" t="b">
        <v>0</v>
      </c>
    </row>
    <row r="163" spans="1:12" ht="15">
      <c r="A163" s="91" t="s">
        <v>259</v>
      </c>
      <c r="B163" s="91" t="s">
        <v>544</v>
      </c>
      <c r="C163" s="91">
        <v>2</v>
      </c>
      <c r="D163" s="134">
        <v>0.00866273368817212</v>
      </c>
      <c r="E163" s="134">
        <v>1.3391200452721206</v>
      </c>
      <c r="F163" s="91" t="s">
        <v>485</v>
      </c>
      <c r="G163" s="91" t="b">
        <v>0</v>
      </c>
      <c r="H163" s="91" t="b">
        <v>0</v>
      </c>
      <c r="I163" s="91" t="b">
        <v>0</v>
      </c>
      <c r="J163" s="91" t="b">
        <v>0</v>
      </c>
      <c r="K163" s="91" t="b">
        <v>0</v>
      </c>
      <c r="L163" s="91" t="b">
        <v>0</v>
      </c>
    </row>
    <row r="164" spans="1:12" ht="15">
      <c r="A164" s="91" t="s">
        <v>544</v>
      </c>
      <c r="B164" s="91" t="s">
        <v>545</v>
      </c>
      <c r="C164" s="91">
        <v>2</v>
      </c>
      <c r="D164" s="134">
        <v>0.00866273368817212</v>
      </c>
      <c r="E164" s="134">
        <v>1.816241299991783</v>
      </c>
      <c r="F164" s="91" t="s">
        <v>485</v>
      </c>
      <c r="G164" s="91" t="b">
        <v>0</v>
      </c>
      <c r="H164" s="91" t="b">
        <v>0</v>
      </c>
      <c r="I164" s="91" t="b">
        <v>0</v>
      </c>
      <c r="J164" s="91" t="b">
        <v>0</v>
      </c>
      <c r="K164" s="91" t="b">
        <v>0</v>
      </c>
      <c r="L164" s="91" t="b">
        <v>0</v>
      </c>
    </row>
    <row r="165" spans="1:12" ht="15">
      <c r="A165" s="91" t="s">
        <v>545</v>
      </c>
      <c r="B165" s="91" t="s">
        <v>542</v>
      </c>
      <c r="C165" s="91">
        <v>2</v>
      </c>
      <c r="D165" s="134">
        <v>0.00866273368817212</v>
      </c>
      <c r="E165" s="134">
        <v>1.6401500409361018</v>
      </c>
      <c r="F165" s="91" t="s">
        <v>485</v>
      </c>
      <c r="G165" s="91" t="b">
        <v>0</v>
      </c>
      <c r="H165" s="91" t="b">
        <v>0</v>
      </c>
      <c r="I165" s="91" t="b">
        <v>0</v>
      </c>
      <c r="J165" s="91" t="b">
        <v>0</v>
      </c>
      <c r="K165" s="91" t="b">
        <v>0</v>
      </c>
      <c r="L165" s="91" t="b">
        <v>0</v>
      </c>
    </row>
    <row r="166" spans="1:12" ht="15">
      <c r="A166" s="91" t="s">
        <v>542</v>
      </c>
      <c r="B166" s="91" t="s">
        <v>540</v>
      </c>
      <c r="C166" s="91">
        <v>2</v>
      </c>
      <c r="D166" s="134">
        <v>0.00866273368817212</v>
      </c>
      <c r="E166" s="134">
        <v>1.2422100322640641</v>
      </c>
      <c r="F166" s="91" t="s">
        <v>485</v>
      </c>
      <c r="G166" s="91" t="b">
        <v>0</v>
      </c>
      <c r="H166" s="91" t="b">
        <v>0</v>
      </c>
      <c r="I166" s="91" t="b">
        <v>0</v>
      </c>
      <c r="J166" s="91" t="b">
        <v>0</v>
      </c>
      <c r="K166" s="91" t="b">
        <v>0</v>
      </c>
      <c r="L166" s="91" t="b">
        <v>0</v>
      </c>
    </row>
    <row r="167" spans="1:12" ht="15">
      <c r="A167" s="91" t="s">
        <v>538</v>
      </c>
      <c r="B167" s="91" t="s">
        <v>539</v>
      </c>
      <c r="C167" s="91">
        <v>2</v>
      </c>
      <c r="D167" s="134">
        <v>0.00866273368817212</v>
      </c>
      <c r="E167" s="134">
        <v>0.795052000921845</v>
      </c>
      <c r="F167" s="91" t="s">
        <v>485</v>
      </c>
      <c r="G167" s="91" t="b">
        <v>0</v>
      </c>
      <c r="H167" s="91" t="b">
        <v>0</v>
      </c>
      <c r="I167" s="91" t="b">
        <v>0</v>
      </c>
      <c r="J167" s="91" t="b">
        <v>0</v>
      </c>
      <c r="K167" s="91" t="b">
        <v>0</v>
      </c>
      <c r="L167" s="91" t="b">
        <v>0</v>
      </c>
    </row>
    <row r="168" spans="1:12" ht="15">
      <c r="A168" s="91" t="s">
        <v>518</v>
      </c>
      <c r="B168" s="91" t="s">
        <v>259</v>
      </c>
      <c r="C168" s="91">
        <v>2</v>
      </c>
      <c r="D168" s="134">
        <v>0.00866273368817212</v>
      </c>
      <c r="E168" s="134">
        <v>1.3391200452721206</v>
      </c>
      <c r="F168" s="91" t="s">
        <v>485</v>
      </c>
      <c r="G168" s="91" t="b">
        <v>0</v>
      </c>
      <c r="H168" s="91" t="b">
        <v>0</v>
      </c>
      <c r="I168" s="91" t="b">
        <v>0</v>
      </c>
      <c r="J168" s="91" t="b">
        <v>0</v>
      </c>
      <c r="K168" s="91" t="b">
        <v>0</v>
      </c>
      <c r="L168" s="91" t="b">
        <v>0</v>
      </c>
    </row>
    <row r="169" spans="1:12" ht="15">
      <c r="A169" s="91" t="s">
        <v>259</v>
      </c>
      <c r="B169" s="91" t="s">
        <v>540</v>
      </c>
      <c r="C169" s="91">
        <v>2</v>
      </c>
      <c r="D169" s="134">
        <v>0.00866273368817212</v>
      </c>
      <c r="E169" s="134">
        <v>0.941180036600083</v>
      </c>
      <c r="F169" s="91" t="s">
        <v>485</v>
      </c>
      <c r="G169" s="91" t="b">
        <v>0</v>
      </c>
      <c r="H169" s="91" t="b">
        <v>0</v>
      </c>
      <c r="I169" s="91" t="b">
        <v>0</v>
      </c>
      <c r="J169" s="91" t="b">
        <v>0</v>
      </c>
      <c r="K169" s="91" t="b">
        <v>0</v>
      </c>
      <c r="L169" s="91" t="b">
        <v>0</v>
      </c>
    </row>
    <row r="170" spans="1:12" ht="15">
      <c r="A170" s="91" t="s">
        <v>539</v>
      </c>
      <c r="B170" s="91" t="s">
        <v>538</v>
      </c>
      <c r="C170" s="91">
        <v>2</v>
      </c>
      <c r="D170" s="134">
        <v>0.00866273368817212</v>
      </c>
      <c r="E170" s="134">
        <v>0.7370600539441582</v>
      </c>
      <c r="F170" s="91" t="s">
        <v>485</v>
      </c>
      <c r="G170" s="91" t="b">
        <v>0</v>
      </c>
      <c r="H170" s="91" t="b">
        <v>0</v>
      </c>
      <c r="I170" s="91" t="b">
        <v>0</v>
      </c>
      <c r="J170" s="91" t="b">
        <v>0</v>
      </c>
      <c r="K170" s="91" t="b">
        <v>0</v>
      </c>
      <c r="L170" s="91" t="b">
        <v>0</v>
      </c>
    </row>
    <row r="171" spans="1:12" ht="15">
      <c r="A171" s="91" t="s">
        <v>551</v>
      </c>
      <c r="B171" s="91" t="s">
        <v>552</v>
      </c>
      <c r="C171" s="91">
        <v>2</v>
      </c>
      <c r="D171" s="134">
        <v>0</v>
      </c>
      <c r="E171" s="134">
        <v>1.2430380486862944</v>
      </c>
      <c r="F171" s="91" t="s">
        <v>486</v>
      </c>
      <c r="G171" s="91" t="b">
        <v>0</v>
      </c>
      <c r="H171" s="91" t="b">
        <v>0</v>
      </c>
      <c r="I171" s="91" t="b">
        <v>0</v>
      </c>
      <c r="J171" s="91" t="b">
        <v>0</v>
      </c>
      <c r="K171" s="91" t="b">
        <v>0</v>
      </c>
      <c r="L171" s="91" t="b">
        <v>0</v>
      </c>
    </row>
    <row r="172" spans="1:12" ht="15">
      <c r="A172" s="91" t="s">
        <v>552</v>
      </c>
      <c r="B172" s="91" t="s">
        <v>553</v>
      </c>
      <c r="C172" s="91">
        <v>2</v>
      </c>
      <c r="D172" s="134">
        <v>0</v>
      </c>
      <c r="E172" s="134">
        <v>1.2430380486862944</v>
      </c>
      <c r="F172" s="91" t="s">
        <v>486</v>
      </c>
      <c r="G172" s="91" t="b">
        <v>0</v>
      </c>
      <c r="H172" s="91" t="b">
        <v>0</v>
      </c>
      <c r="I172" s="91" t="b">
        <v>0</v>
      </c>
      <c r="J172" s="91" t="b">
        <v>0</v>
      </c>
      <c r="K172" s="91" t="b">
        <v>0</v>
      </c>
      <c r="L172" s="91" t="b">
        <v>0</v>
      </c>
    </row>
    <row r="173" spans="1:12" ht="15">
      <c r="A173" s="91" t="s">
        <v>553</v>
      </c>
      <c r="B173" s="91" t="s">
        <v>550</v>
      </c>
      <c r="C173" s="91">
        <v>2</v>
      </c>
      <c r="D173" s="134">
        <v>0</v>
      </c>
      <c r="E173" s="134">
        <v>0.9420080530223133</v>
      </c>
      <c r="F173" s="91" t="s">
        <v>486</v>
      </c>
      <c r="G173" s="91" t="b">
        <v>0</v>
      </c>
      <c r="H173" s="91" t="b">
        <v>0</v>
      </c>
      <c r="I173" s="91" t="b">
        <v>0</v>
      </c>
      <c r="J173" s="91" t="b">
        <v>0</v>
      </c>
      <c r="K173" s="91" t="b">
        <v>0</v>
      </c>
      <c r="L173" s="91" t="b">
        <v>0</v>
      </c>
    </row>
    <row r="174" spans="1:12" ht="15">
      <c r="A174" s="91" t="s">
        <v>550</v>
      </c>
      <c r="B174" s="91" t="s">
        <v>550</v>
      </c>
      <c r="C174" s="91">
        <v>2</v>
      </c>
      <c r="D174" s="134">
        <v>0</v>
      </c>
      <c r="E174" s="134">
        <v>0.640978057358332</v>
      </c>
      <c r="F174" s="91" t="s">
        <v>486</v>
      </c>
      <c r="G174" s="91" t="b">
        <v>0</v>
      </c>
      <c r="H174" s="91" t="b">
        <v>0</v>
      </c>
      <c r="I174" s="91" t="b">
        <v>0</v>
      </c>
      <c r="J174" s="91" t="b">
        <v>0</v>
      </c>
      <c r="K174" s="91" t="b">
        <v>0</v>
      </c>
      <c r="L174" s="91" t="b">
        <v>0</v>
      </c>
    </row>
    <row r="175" spans="1:12" ht="15">
      <c r="A175" s="91" t="s">
        <v>550</v>
      </c>
      <c r="B175" s="91" t="s">
        <v>554</v>
      </c>
      <c r="C175" s="91">
        <v>2</v>
      </c>
      <c r="D175" s="134">
        <v>0</v>
      </c>
      <c r="E175" s="134">
        <v>0.9420080530223133</v>
      </c>
      <c r="F175" s="91" t="s">
        <v>486</v>
      </c>
      <c r="G175" s="91" t="b">
        <v>0</v>
      </c>
      <c r="H175" s="91" t="b">
        <v>0</v>
      </c>
      <c r="I175" s="91" t="b">
        <v>0</v>
      </c>
      <c r="J175" s="91" t="b">
        <v>0</v>
      </c>
      <c r="K175" s="91" t="b">
        <v>0</v>
      </c>
      <c r="L175" s="91" t="b">
        <v>0</v>
      </c>
    </row>
    <row r="176" spans="1:12" ht="15">
      <c r="A176" s="91" t="s">
        <v>554</v>
      </c>
      <c r="B176" s="91" t="s">
        <v>555</v>
      </c>
      <c r="C176" s="91">
        <v>2</v>
      </c>
      <c r="D176" s="134">
        <v>0</v>
      </c>
      <c r="E176" s="134">
        <v>1.2430380486862944</v>
      </c>
      <c r="F176" s="91" t="s">
        <v>486</v>
      </c>
      <c r="G176" s="91" t="b">
        <v>0</v>
      </c>
      <c r="H176" s="91" t="b">
        <v>0</v>
      </c>
      <c r="I176" s="91" t="b">
        <v>0</v>
      </c>
      <c r="J176" s="91" t="b">
        <v>0</v>
      </c>
      <c r="K176" s="91" t="b">
        <v>0</v>
      </c>
      <c r="L176" s="91" t="b">
        <v>0</v>
      </c>
    </row>
    <row r="177" spans="1:12" ht="15">
      <c r="A177" s="91" t="s">
        <v>555</v>
      </c>
      <c r="B177" s="91" t="s">
        <v>556</v>
      </c>
      <c r="C177" s="91">
        <v>2</v>
      </c>
      <c r="D177" s="134">
        <v>0</v>
      </c>
      <c r="E177" s="134">
        <v>1.2430380486862944</v>
      </c>
      <c r="F177" s="91" t="s">
        <v>486</v>
      </c>
      <c r="G177" s="91" t="b">
        <v>0</v>
      </c>
      <c r="H177" s="91" t="b">
        <v>0</v>
      </c>
      <c r="I177" s="91" t="b">
        <v>0</v>
      </c>
      <c r="J177" s="91" t="b">
        <v>0</v>
      </c>
      <c r="K177" s="91" t="b">
        <v>0</v>
      </c>
      <c r="L177" s="91" t="b">
        <v>0</v>
      </c>
    </row>
    <row r="178" spans="1:12" ht="15">
      <c r="A178" s="91" t="s">
        <v>556</v>
      </c>
      <c r="B178" s="91" t="s">
        <v>557</v>
      </c>
      <c r="C178" s="91">
        <v>2</v>
      </c>
      <c r="D178" s="134">
        <v>0</v>
      </c>
      <c r="E178" s="134">
        <v>1.2430380486862944</v>
      </c>
      <c r="F178" s="91" t="s">
        <v>486</v>
      </c>
      <c r="G178" s="91" t="b">
        <v>0</v>
      </c>
      <c r="H178" s="91" t="b">
        <v>0</v>
      </c>
      <c r="I178" s="91" t="b">
        <v>0</v>
      </c>
      <c r="J178" s="91" t="b">
        <v>0</v>
      </c>
      <c r="K178" s="91" t="b">
        <v>0</v>
      </c>
      <c r="L178" s="91" t="b">
        <v>0</v>
      </c>
    </row>
    <row r="179" spans="1:12" ht="15">
      <c r="A179" s="91" t="s">
        <v>557</v>
      </c>
      <c r="B179" s="91" t="s">
        <v>558</v>
      </c>
      <c r="C179" s="91">
        <v>2</v>
      </c>
      <c r="D179" s="134">
        <v>0</v>
      </c>
      <c r="E179" s="134">
        <v>1.2430380486862944</v>
      </c>
      <c r="F179" s="91" t="s">
        <v>486</v>
      </c>
      <c r="G179" s="91" t="b">
        <v>0</v>
      </c>
      <c r="H179" s="91" t="b">
        <v>0</v>
      </c>
      <c r="I179" s="91" t="b">
        <v>0</v>
      </c>
      <c r="J179" s="91" t="b">
        <v>0</v>
      </c>
      <c r="K179" s="91" t="b">
        <v>0</v>
      </c>
      <c r="L179" s="91" t="b">
        <v>0</v>
      </c>
    </row>
    <row r="180" spans="1:12" ht="15">
      <c r="A180" s="91" t="s">
        <v>558</v>
      </c>
      <c r="B180" s="91" t="s">
        <v>559</v>
      </c>
      <c r="C180" s="91">
        <v>2</v>
      </c>
      <c r="D180" s="134">
        <v>0</v>
      </c>
      <c r="E180" s="134">
        <v>1.2430380486862944</v>
      </c>
      <c r="F180" s="91" t="s">
        <v>486</v>
      </c>
      <c r="G180" s="91" t="b">
        <v>0</v>
      </c>
      <c r="H180" s="91" t="b">
        <v>0</v>
      </c>
      <c r="I180" s="91" t="b">
        <v>0</v>
      </c>
      <c r="J180" s="91" t="b">
        <v>1</v>
      </c>
      <c r="K180" s="91" t="b">
        <v>0</v>
      </c>
      <c r="L180" s="91" t="b">
        <v>0</v>
      </c>
    </row>
    <row r="181" spans="1:12" ht="15">
      <c r="A181" s="91" t="s">
        <v>559</v>
      </c>
      <c r="B181" s="91" t="s">
        <v>722</v>
      </c>
      <c r="C181" s="91">
        <v>2</v>
      </c>
      <c r="D181" s="134">
        <v>0</v>
      </c>
      <c r="E181" s="134">
        <v>1.2430380486862944</v>
      </c>
      <c r="F181" s="91" t="s">
        <v>486</v>
      </c>
      <c r="G181" s="91" t="b">
        <v>1</v>
      </c>
      <c r="H181" s="91" t="b">
        <v>0</v>
      </c>
      <c r="I181" s="91" t="b">
        <v>0</v>
      </c>
      <c r="J181" s="91" t="b">
        <v>0</v>
      </c>
      <c r="K181" s="91" t="b">
        <v>0</v>
      </c>
      <c r="L18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750</v>
      </c>
      <c r="B1" s="13" t="s">
        <v>34</v>
      </c>
    </row>
    <row r="2" spans="1:2" ht="15">
      <c r="A2" s="125" t="s">
        <v>221</v>
      </c>
      <c r="B2" s="85">
        <v>20</v>
      </c>
    </row>
    <row r="3" spans="1:2" ht="15">
      <c r="A3" s="125" t="s">
        <v>218</v>
      </c>
      <c r="B3" s="85">
        <v>0</v>
      </c>
    </row>
    <row r="4" spans="1:2" ht="15">
      <c r="A4" s="125" t="s">
        <v>222</v>
      </c>
      <c r="B4" s="85">
        <v>0</v>
      </c>
    </row>
    <row r="5" spans="1:2" ht="15">
      <c r="A5" s="125" t="s">
        <v>219</v>
      </c>
      <c r="B5" s="85">
        <v>0</v>
      </c>
    </row>
    <row r="6" spans="1:2" ht="15">
      <c r="A6" s="125" t="s">
        <v>223</v>
      </c>
      <c r="B6" s="85">
        <v>0</v>
      </c>
    </row>
    <row r="7" spans="1:2" ht="15">
      <c r="A7" s="125" t="s">
        <v>220</v>
      </c>
      <c r="B7" s="85">
        <v>0</v>
      </c>
    </row>
    <row r="8" spans="1:2" ht="15">
      <c r="A8" s="125" t="s">
        <v>214</v>
      </c>
      <c r="B8" s="85">
        <v>0</v>
      </c>
    </row>
    <row r="9" spans="1:2" ht="15">
      <c r="A9" s="125" t="s">
        <v>213</v>
      </c>
      <c r="B9" s="85">
        <v>0</v>
      </c>
    </row>
    <row r="10" spans="1:2" ht="15">
      <c r="A10" s="125" t="s">
        <v>212</v>
      </c>
      <c r="B10" s="85">
        <v>0</v>
      </c>
    </row>
    <row r="11" spans="1:2" ht="15">
      <c r="A11" s="125" t="s">
        <v>217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760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341</v>
      </c>
      <c r="AF2" s="13" t="s">
        <v>342</v>
      </c>
      <c r="AG2" s="13" t="s">
        <v>343</v>
      </c>
      <c r="AH2" s="13" t="s">
        <v>344</v>
      </c>
      <c r="AI2" s="13" t="s">
        <v>345</v>
      </c>
      <c r="AJ2" s="13" t="s">
        <v>346</v>
      </c>
      <c r="AK2" s="13" t="s">
        <v>347</v>
      </c>
      <c r="AL2" s="13" t="s">
        <v>348</v>
      </c>
      <c r="AM2" s="13" t="s">
        <v>349</v>
      </c>
      <c r="AN2" s="13" t="s">
        <v>350</v>
      </c>
      <c r="AO2" s="13" t="s">
        <v>351</v>
      </c>
      <c r="AP2" s="13" t="s">
        <v>352</v>
      </c>
      <c r="AQ2" s="13" t="s">
        <v>353</v>
      </c>
      <c r="AR2" s="13" t="s">
        <v>354</v>
      </c>
      <c r="AS2" s="13" t="s">
        <v>355</v>
      </c>
      <c r="AT2" s="13" t="s">
        <v>192</v>
      </c>
      <c r="AU2" s="13" t="s">
        <v>356</v>
      </c>
      <c r="AV2" s="13" t="s">
        <v>357</v>
      </c>
      <c r="AW2" s="13" t="s">
        <v>358</v>
      </c>
      <c r="AX2" s="13" t="s">
        <v>359</v>
      </c>
      <c r="AY2" s="13" t="s">
        <v>360</v>
      </c>
      <c r="AZ2" s="13" t="s">
        <v>361</v>
      </c>
      <c r="BA2" s="13" t="s">
        <v>490</v>
      </c>
      <c r="BB2" s="131" t="s">
        <v>616</v>
      </c>
      <c r="BC2" s="131" t="s">
        <v>618</v>
      </c>
      <c r="BD2" s="131" t="s">
        <v>619</v>
      </c>
      <c r="BE2" s="131" t="s">
        <v>620</v>
      </c>
      <c r="BF2" s="131" t="s">
        <v>621</v>
      </c>
      <c r="BG2" s="131" t="s">
        <v>622</v>
      </c>
      <c r="BH2" s="131" t="s">
        <v>625</v>
      </c>
      <c r="BI2" s="131" t="s">
        <v>637</v>
      </c>
      <c r="BJ2" s="131" t="s">
        <v>642</v>
      </c>
      <c r="BK2" s="131" t="s">
        <v>653</v>
      </c>
      <c r="BL2" s="131" t="s">
        <v>738</v>
      </c>
      <c r="BM2" s="131" t="s">
        <v>739</v>
      </c>
      <c r="BN2" s="131" t="s">
        <v>740</v>
      </c>
      <c r="BO2" s="131" t="s">
        <v>741</v>
      </c>
      <c r="BP2" s="131" t="s">
        <v>742</v>
      </c>
      <c r="BQ2" s="131" t="s">
        <v>743</v>
      </c>
      <c r="BR2" s="131" t="s">
        <v>744</v>
      </c>
      <c r="BS2" s="131" t="s">
        <v>745</v>
      </c>
      <c r="BT2" s="131" t="s">
        <v>747</v>
      </c>
      <c r="BU2" s="3"/>
      <c r="BV2" s="3"/>
    </row>
    <row r="3" spans="1:74" ht="41.45" customHeight="1">
      <c r="A3" s="50" t="s">
        <v>212</v>
      </c>
      <c r="C3" s="53"/>
      <c r="D3" s="53" t="s">
        <v>64</v>
      </c>
      <c r="E3" s="54">
        <v>1000</v>
      </c>
      <c r="F3" s="55">
        <v>80.569382056574</v>
      </c>
      <c r="G3" s="112" t="s">
        <v>268</v>
      </c>
      <c r="H3" s="53"/>
      <c r="I3" s="57" t="s">
        <v>212</v>
      </c>
      <c r="J3" s="56"/>
      <c r="K3" s="56"/>
      <c r="L3" s="114" t="s">
        <v>433</v>
      </c>
      <c r="M3" s="59">
        <v>6476.5772732791065</v>
      </c>
      <c r="N3" s="60">
        <v>8628.1171875</v>
      </c>
      <c r="O3" s="60">
        <v>5084.78564453125</v>
      </c>
      <c r="P3" s="58"/>
      <c r="Q3" s="61"/>
      <c r="R3" s="61"/>
      <c r="S3" s="51"/>
      <c r="T3" s="51">
        <v>1</v>
      </c>
      <c r="U3" s="51">
        <v>1</v>
      </c>
      <c r="V3" s="52">
        <v>0</v>
      </c>
      <c r="W3" s="52">
        <v>0</v>
      </c>
      <c r="X3" s="52">
        <v>0</v>
      </c>
      <c r="Y3" s="52">
        <v>0.999955</v>
      </c>
      <c r="Z3" s="52">
        <v>0</v>
      </c>
      <c r="AA3" s="52" t="s">
        <v>749</v>
      </c>
      <c r="AB3" s="62">
        <v>3</v>
      </c>
      <c r="AC3" s="62"/>
      <c r="AD3" s="63"/>
      <c r="AE3" s="85" t="s">
        <v>362</v>
      </c>
      <c r="AF3" s="85">
        <v>1623</v>
      </c>
      <c r="AG3" s="85">
        <v>5363</v>
      </c>
      <c r="AH3" s="85">
        <v>69186</v>
      </c>
      <c r="AI3" s="85">
        <v>1603</v>
      </c>
      <c r="AJ3" s="85"/>
      <c r="AK3" s="85" t="s">
        <v>374</v>
      </c>
      <c r="AL3" s="85" t="s">
        <v>386</v>
      </c>
      <c r="AM3" s="89" t="s">
        <v>395</v>
      </c>
      <c r="AN3" s="85"/>
      <c r="AO3" s="87">
        <v>39877.76484953704</v>
      </c>
      <c r="AP3" s="89" t="s">
        <v>401</v>
      </c>
      <c r="AQ3" s="85" t="b">
        <v>0</v>
      </c>
      <c r="AR3" s="85" t="b">
        <v>0</v>
      </c>
      <c r="AS3" s="85" t="b">
        <v>1</v>
      </c>
      <c r="AT3" s="85" t="s">
        <v>323</v>
      </c>
      <c r="AU3" s="85">
        <v>84</v>
      </c>
      <c r="AV3" s="89" t="s">
        <v>412</v>
      </c>
      <c r="AW3" s="85" t="b">
        <v>0</v>
      </c>
      <c r="AX3" s="85" t="s">
        <v>420</v>
      </c>
      <c r="AY3" s="89" t="s">
        <v>421</v>
      </c>
      <c r="AZ3" s="85" t="s">
        <v>66</v>
      </c>
      <c r="BA3" s="85" t="str">
        <f>REPLACE(INDEX(GroupVertices[Group],MATCH(Vertices[[#This Row],[Vertex]],GroupVertices[Vertex],0)),1,1,"")</f>
        <v>2</v>
      </c>
      <c r="BB3" s="51" t="s">
        <v>246</v>
      </c>
      <c r="BC3" s="51" t="s">
        <v>246</v>
      </c>
      <c r="BD3" s="51" t="s">
        <v>251</v>
      </c>
      <c r="BE3" s="51" t="s">
        <v>251</v>
      </c>
      <c r="BF3" s="51" t="s">
        <v>254</v>
      </c>
      <c r="BG3" s="51" t="s">
        <v>254</v>
      </c>
      <c r="BH3" s="132" t="s">
        <v>626</v>
      </c>
      <c r="BI3" s="132" t="s">
        <v>626</v>
      </c>
      <c r="BJ3" s="132" t="s">
        <v>643</v>
      </c>
      <c r="BK3" s="132" t="s">
        <v>643</v>
      </c>
      <c r="BL3" s="132">
        <v>0</v>
      </c>
      <c r="BM3" s="135">
        <v>0</v>
      </c>
      <c r="BN3" s="132">
        <v>0</v>
      </c>
      <c r="BO3" s="135">
        <v>0</v>
      </c>
      <c r="BP3" s="132">
        <v>0</v>
      </c>
      <c r="BQ3" s="135">
        <v>0</v>
      </c>
      <c r="BR3" s="132">
        <v>11</v>
      </c>
      <c r="BS3" s="135">
        <v>100</v>
      </c>
      <c r="BT3" s="132">
        <v>11</v>
      </c>
      <c r="BU3" s="3"/>
      <c r="BV3" s="3"/>
    </row>
    <row r="4" spans="1:77" ht="41.45" customHeight="1">
      <c r="A4" s="14" t="s">
        <v>213</v>
      </c>
      <c r="C4" s="15"/>
      <c r="D4" s="15" t="s">
        <v>64</v>
      </c>
      <c r="E4" s="93">
        <v>634.9477581242287</v>
      </c>
      <c r="F4" s="81">
        <v>95.00303508558942</v>
      </c>
      <c r="G4" s="112" t="s">
        <v>416</v>
      </c>
      <c r="H4" s="15"/>
      <c r="I4" s="16" t="s">
        <v>213</v>
      </c>
      <c r="J4" s="66"/>
      <c r="K4" s="66"/>
      <c r="L4" s="114" t="s">
        <v>434</v>
      </c>
      <c r="M4" s="94">
        <v>1666.3218404759014</v>
      </c>
      <c r="N4" s="95">
        <v>6276.17529296875</v>
      </c>
      <c r="O4" s="95">
        <v>5084.78564453125</v>
      </c>
      <c r="P4" s="77"/>
      <c r="Q4" s="96"/>
      <c r="R4" s="96"/>
      <c r="S4" s="97"/>
      <c r="T4" s="51">
        <v>1</v>
      </c>
      <c r="U4" s="51">
        <v>1</v>
      </c>
      <c r="V4" s="52">
        <v>0</v>
      </c>
      <c r="W4" s="52">
        <v>0</v>
      </c>
      <c r="X4" s="52">
        <v>0</v>
      </c>
      <c r="Y4" s="52">
        <v>0.999955</v>
      </c>
      <c r="Z4" s="52">
        <v>0</v>
      </c>
      <c r="AA4" s="52" t="s">
        <v>749</v>
      </c>
      <c r="AB4" s="82">
        <v>4</v>
      </c>
      <c r="AC4" s="82"/>
      <c r="AD4" s="98"/>
      <c r="AE4" s="85" t="s">
        <v>363</v>
      </c>
      <c r="AF4" s="85">
        <v>984</v>
      </c>
      <c r="AG4" s="85">
        <v>1400</v>
      </c>
      <c r="AH4" s="85">
        <v>1731</v>
      </c>
      <c r="AI4" s="85">
        <v>157</v>
      </c>
      <c r="AJ4" s="85"/>
      <c r="AK4" s="85" t="s">
        <v>375</v>
      </c>
      <c r="AL4" s="85" t="s">
        <v>387</v>
      </c>
      <c r="AM4" s="89" t="s">
        <v>396</v>
      </c>
      <c r="AN4" s="85"/>
      <c r="AO4" s="87">
        <v>40784.954976851855</v>
      </c>
      <c r="AP4" s="89" t="s">
        <v>402</v>
      </c>
      <c r="AQ4" s="85" t="b">
        <v>0</v>
      </c>
      <c r="AR4" s="85" t="b">
        <v>0</v>
      </c>
      <c r="AS4" s="85" t="b">
        <v>0</v>
      </c>
      <c r="AT4" s="85" t="s">
        <v>323</v>
      </c>
      <c r="AU4" s="85">
        <v>36</v>
      </c>
      <c r="AV4" s="89" t="s">
        <v>412</v>
      </c>
      <c r="AW4" s="85" t="b">
        <v>0</v>
      </c>
      <c r="AX4" s="85" t="s">
        <v>420</v>
      </c>
      <c r="AY4" s="89" t="s">
        <v>422</v>
      </c>
      <c r="AZ4" s="85" t="s">
        <v>66</v>
      </c>
      <c r="BA4" s="85" t="str">
        <f>REPLACE(INDEX(GroupVertices[Group],MATCH(Vertices[[#This Row],[Vertex]],GroupVertices[Vertex],0)),1,1,"")</f>
        <v>2</v>
      </c>
      <c r="BB4" s="51"/>
      <c r="BC4" s="51"/>
      <c r="BD4" s="51"/>
      <c r="BE4" s="51"/>
      <c r="BF4" s="51" t="s">
        <v>255</v>
      </c>
      <c r="BG4" s="51" t="s">
        <v>255</v>
      </c>
      <c r="BH4" s="132" t="s">
        <v>627</v>
      </c>
      <c r="BI4" s="132" t="s">
        <v>627</v>
      </c>
      <c r="BJ4" s="132" t="s">
        <v>644</v>
      </c>
      <c r="BK4" s="132" t="s">
        <v>644</v>
      </c>
      <c r="BL4" s="132">
        <v>1</v>
      </c>
      <c r="BM4" s="135">
        <v>2.3255813953488373</v>
      </c>
      <c r="BN4" s="132">
        <v>0</v>
      </c>
      <c r="BO4" s="135">
        <v>0</v>
      </c>
      <c r="BP4" s="132">
        <v>0</v>
      </c>
      <c r="BQ4" s="135">
        <v>0</v>
      </c>
      <c r="BR4" s="132">
        <v>42</v>
      </c>
      <c r="BS4" s="135">
        <v>97.67441860465117</v>
      </c>
      <c r="BT4" s="132">
        <v>43</v>
      </c>
      <c r="BU4" s="2"/>
      <c r="BV4" s="3"/>
      <c r="BW4" s="3"/>
      <c r="BX4" s="3"/>
      <c r="BY4" s="3"/>
    </row>
    <row r="5" spans="1:77" ht="41.45" customHeight="1">
      <c r="A5" s="14" t="s">
        <v>214</v>
      </c>
      <c r="C5" s="15"/>
      <c r="D5" s="15" t="s">
        <v>64</v>
      </c>
      <c r="E5" s="93">
        <v>233.0111065405183</v>
      </c>
      <c r="F5" s="81">
        <v>99.24972684229695</v>
      </c>
      <c r="G5" s="112" t="s">
        <v>417</v>
      </c>
      <c r="H5" s="15"/>
      <c r="I5" s="16" t="s">
        <v>214</v>
      </c>
      <c r="J5" s="66"/>
      <c r="K5" s="66"/>
      <c r="L5" s="114" t="s">
        <v>435</v>
      </c>
      <c r="M5" s="94">
        <v>251.04103435716888</v>
      </c>
      <c r="N5" s="95">
        <v>6276.17529296875</v>
      </c>
      <c r="O5" s="95">
        <v>1782.1746826171875</v>
      </c>
      <c r="P5" s="77"/>
      <c r="Q5" s="96"/>
      <c r="R5" s="96"/>
      <c r="S5" s="97"/>
      <c r="T5" s="51">
        <v>2</v>
      </c>
      <c r="U5" s="51">
        <v>1</v>
      </c>
      <c r="V5" s="52">
        <v>0</v>
      </c>
      <c r="W5" s="52">
        <v>1</v>
      </c>
      <c r="X5" s="52">
        <v>0</v>
      </c>
      <c r="Y5" s="52">
        <v>1.298185</v>
      </c>
      <c r="Z5" s="52">
        <v>0</v>
      </c>
      <c r="AA5" s="52">
        <v>0</v>
      </c>
      <c r="AB5" s="82">
        <v>5</v>
      </c>
      <c r="AC5" s="82"/>
      <c r="AD5" s="98"/>
      <c r="AE5" s="85" t="s">
        <v>364</v>
      </c>
      <c r="AF5" s="85">
        <v>501</v>
      </c>
      <c r="AG5" s="85">
        <v>234</v>
      </c>
      <c r="AH5" s="85">
        <v>423</v>
      </c>
      <c r="AI5" s="85">
        <v>1068</v>
      </c>
      <c r="AJ5" s="85"/>
      <c r="AK5" s="85" t="s">
        <v>376</v>
      </c>
      <c r="AL5" s="85" t="s">
        <v>388</v>
      </c>
      <c r="AM5" s="85"/>
      <c r="AN5" s="85"/>
      <c r="AO5" s="87">
        <v>41150.95023148148</v>
      </c>
      <c r="AP5" s="89" t="s">
        <v>403</v>
      </c>
      <c r="AQ5" s="85" t="b">
        <v>0</v>
      </c>
      <c r="AR5" s="85" t="b">
        <v>0</v>
      </c>
      <c r="AS5" s="85" t="b">
        <v>1</v>
      </c>
      <c r="AT5" s="85" t="s">
        <v>323</v>
      </c>
      <c r="AU5" s="85">
        <v>3</v>
      </c>
      <c r="AV5" s="89" t="s">
        <v>413</v>
      </c>
      <c r="AW5" s="85" t="b">
        <v>0</v>
      </c>
      <c r="AX5" s="85" t="s">
        <v>420</v>
      </c>
      <c r="AY5" s="89" t="s">
        <v>423</v>
      </c>
      <c r="AZ5" s="85" t="s">
        <v>66</v>
      </c>
      <c r="BA5" s="85" t="str">
        <f>REPLACE(INDEX(GroupVertices[Group],MATCH(Vertices[[#This Row],[Vertex]],GroupVertices[Vertex],0)),1,1,"")</f>
        <v>3</v>
      </c>
      <c r="BB5" s="51"/>
      <c r="BC5" s="51"/>
      <c r="BD5" s="51"/>
      <c r="BE5" s="51"/>
      <c r="BF5" s="51" t="s">
        <v>256</v>
      </c>
      <c r="BG5" s="51" t="s">
        <v>256</v>
      </c>
      <c r="BH5" s="132" t="s">
        <v>628</v>
      </c>
      <c r="BI5" s="132" t="s">
        <v>628</v>
      </c>
      <c r="BJ5" s="132" t="s">
        <v>645</v>
      </c>
      <c r="BK5" s="132" t="s">
        <v>645</v>
      </c>
      <c r="BL5" s="132">
        <v>1</v>
      </c>
      <c r="BM5" s="135">
        <v>2.272727272727273</v>
      </c>
      <c r="BN5" s="132">
        <v>0</v>
      </c>
      <c r="BO5" s="135">
        <v>0</v>
      </c>
      <c r="BP5" s="132">
        <v>0</v>
      </c>
      <c r="BQ5" s="135">
        <v>0</v>
      </c>
      <c r="BR5" s="132">
        <v>43</v>
      </c>
      <c r="BS5" s="135">
        <v>97.72727272727273</v>
      </c>
      <c r="BT5" s="132">
        <v>44</v>
      </c>
      <c r="BU5" s="2"/>
      <c r="BV5" s="3"/>
      <c r="BW5" s="3"/>
      <c r="BX5" s="3"/>
      <c r="BY5" s="3"/>
    </row>
    <row r="6" spans="1:77" ht="41.45" customHeight="1">
      <c r="A6" s="14" t="s">
        <v>215</v>
      </c>
      <c r="C6" s="15"/>
      <c r="D6" s="15" t="s">
        <v>64</v>
      </c>
      <c r="E6" s="93">
        <v>1000</v>
      </c>
      <c r="F6" s="81">
        <v>91.14604831856258</v>
      </c>
      <c r="G6" s="112" t="s">
        <v>269</v>
      </c>
      <c r="H6" s="15"/>
      <c r="I6" s="16" t="s">
        <v>215</v>
      </c>
      <c r="J6" s="66"/>
      <c r="K6" s="66"/>
      <c r="L6" s="114" t="s">
        <v>436</v>
      </c>
      <c r="M6" s="94">
        <v>2951.7269637003765</v>
      </c>
      <c r="N6" s="95">
        <v>8628.1171875</v>
      </c>
      <c r="O6" s="95">
        <v>1782.1746826171875</v>
      </c>
      <c r="P6" s="77"/>
      <c r="Q6" s="96"/>
      <c r="R6" s="96"/>
      <c r="S6" s="97"/>
      <c r="T6" s="51">
        <v>0</v>
      </c>
      <c r="U6" s="51">
        <v>1</v>
      </c>
      <c r="V6" s="52">
        <v>0</v>
      </c>
      <c r="W6" s="52">
        <v>1</v>
      </c>
      <c r="X6" s="52">
        <v>0</v>
      </c>
      <c r="Y6" s="52">
        <v>0.701724</v>
      </c>
      <c r="Z6" s="52">
        <v>0</v>
      </c>
      <c r="AA6" s="52">
        <v>0</v>
      </c>
      <c r="AB6" s="82">
        <v>6</v>
      </c>
      <c r="AC6" s="82"/>
      <c r="AD6" s="98"/>
      <c r="AE6" s="85" t="s">
        <v>365</v>
      </c>
      <c r="AF6" s="85">
        <v>482</v>
      </c>
      <c r="AG6" s="85">
        <v>2459</v>
      </c>
      <c r="AH6" s="85">
        <v>2861</v>
      </c>
      <c r="AI6" s="85">
        <v>1937</v>
      </c>
      <c r="AJ6" s="85"/>
      <c r="AK6" s="85" t="s">
        <v>377</v>
      </c>
      <c r="AL6" s="85"/>
      <c r="AM6" s="85"/>
      <c r="AN6" s="85"/>
      <c r="AO6" s="87">
        <v>42894.58857638889</v>
      </c>
      <c r="AP6" s="85"/>
      <c r="AQ6" s="85" t="b">
        <v>1</v>
      </c>
      <c r="AR6" s="85" t="b">
        <v>0</v>
      </c>
      <c r="AS6" s="85" t="b">
        <v>0</v>
      </c>
      <c r="AT6" s="85" t="s">
        <v>323</v>
      </c>
      <c r="AU6" s="85">
        <v>10</v>
      </c>
      <c r="AV6" s="85"/>
      <c r="AW6" s="85" t="b">
        <v>0</v>
      </c>
      <c r="AX6" s="85" t="s">
        <v>420</v>
      </c>
      <c r="AY6" s="89" t="s">
        <v>424</v>
      </c>
      <c r="AZ6" s="85" t="s">
        <v>66</v>
      </c>
      <c r="BA6" s="85" t="str">
        <f>REPLACE(INDEX(GroupVertices[Group],MATCH(Vertices[[#This Row],[Vertex]],GroupVertices[Vertex],0)),1,1,"")</f>
        <v>3</v>
      </c>
      <c r="BB6" s="51"/>
      <c r="BC6" s="51"/>
      <c r="BD6" s="51"/>
      <c r="BE6" s="51"/>
      <c r="BF6" s="51"/>
      <c r="BG6" s="51"/>
      <c r="BH6" s="132" t="s">
        <v>629</v>
      </c>
      <c r="BI6" s="132" t="s">
        <v>629</v>
      </c>
      <c r="BJ6" s="132" t="s">
        <v>646</v>
      </c>
      <c r="BK6" s="132" t="s">
        <v>646</v>
      </c>
      <c r="BL6" s="132">
        <v>1</v>
      </c>
      <c r="BM6" s="135">
        <v>4.166666666666667</v>
      </c>
      <c r="BN6" s="132">
        <v>0</v>
      </c>
      <c r="BO6" s="135">
        <v>0</v>
      </c>
      <c r="BP6" s="132">
        <v>0</v>
      </c>
      <c r="BQ6" s="135">
        <v>0</v>
      </c>
      <c r="BR6" s="132">
        <v>23</v>
      </c>
      <c r="BS6" s="135">
        <v>95.83333333333333</v>
      </c>
      <c r="BT6" s="132">
        <v>24</v>
      </c>
      <c r="BU6" s="2"/>
      <c r="BV6" s="3"/>
      <c r="BW6" s="3"/>
      <c r="BX6" s="3"/>
      <c r="BY6" s="3"/>
    </row>
    <row r="7" spans="1:77" ht="41.45" customHeight="1">
      <c r="A7" s="14" t="s">
        <v>216</v>
      </c>
      <c r="C7" s="15"/>
      <c r="D7" s="15" t="s">
        <v>64</v>
      </c>
      <c r="E7" s="93">
        <v>486.03126285479226</v>
      </c>
      <c r="F7" s="81">
        <v>96.57642345514144</v>
      </c>
      <c r="G7" s="112" t="s">
        <v>270</v>
      </c>
      <c r="H7" s="15"/>
      <c r="I7" s="16" t="s">
        <v>216</v>
      </c>
      <c r="J7" s="66"/>
      <c r="K7" s="66"/>
      <c r="L7" s="114" t="s">
        <v>437</v>
      </c>
      <c r="M7" s="94">
        <v>1141.9639431831977</v>
      </c>
      <c r="N7" s="95">
        <v>8628.1171875</v>
      </c>
      <c r="O7" s="95">
        <v>8125.65771484375</v>
      </c>
      <c r="P7" s="77"/>
      <c r="Q7" s="96"/>
      <c r="R7" s="96"/>
      <c r="S7" s="97"/>
      <c r="T7" s="51">
        <v>1</v>
      </c>
      <c r="U7" s="51">
        <v>1</v>
      </c>
      <c r="V7" s="52">
        <v>0</v>
      </c>
      <c r="W7" s="52">
        <v>0</v>
      </c>
      <c r="X7" s="52">
        <v>0</v>
      </c>
      <c r="Y7" s="52">
        <v>0.999955</v>
      </c>
      <c r="Z7" s="52">
        <v>0</v>
      </c>
      <c r="AA7" s="52" t="s">
        <v>749</v>
      </c>
      <c r="AB7" s="82">
        <v>7</v>
      </c>
      <c r="AC7" s="82"/>
      <c r="AD7" s="98"/>
      <c r="AE7" s="85" t="s">
        <v>366</v>
      </c>
      <c r="AF7" s="85">
        <v>1744</v>
      </c>
      <c r="AG7" s="85">
        <v>968</v>
      </c>
      <c r="AH7" s="85">
        <v>4360</v>
      </c>
      <c r="AI7" s="85">
        <v>4180</v>
      </c>
      <c r="AJ7" s="85"/>
      <c r="AK7" s="85" t="s">
        <v>378</v>
      </c>
      <c r="AL7" s="85" t="s">
        <v>389</v>
      </c>
      <c r="AM7" s="89" t="s">
        <v>397</v>
      </c>
      <c r="AN7" s="85"/>
      <c r="AO7" s="87">
        <v>40044.899872685186</v>
      </c>
      <c r="AP7" s="89" t="s">
        <v>404</v>
      </c>
      <c r="AQ7" s="85" t="b">
        <v>0</v>
      </c>
      <c r="AR7" s="85" t="b">
        <v>0</v>
      </c>
      <c r="AS7" s="85" t="b">
        <v>0</v>
      </c>
      <c r="AT7" s="85" t="s">
        <v>323</v>
      </c>
      <c r="AU7" s="85">
        <v>60</v>
      </c>
      <c r="AV7" s="89" t="s">
        <v>414</v>
      </c>
      <c r="AW7" s="85" t="b">
        <v>0</v>
      </c>
      <c r="AX7" s="85" t="s">
        <v>420</v>
      </c>
      <c r="AY7" s="89" t="s">
        <v>425</v>
      </c>
      <c r="AZ7" s="85" t="s">
        <v>66</v>
      </c>
      <c r="BA7" s="85" t="str">
        <f>REPLACE(INDEX(GroupVertices[Group],MATCH(Vertices[[#This Row],[Vertex]],GroupVertices[Vertex],0)),1,1,"")</f>
        <v>2</v>
      </c>
      <c r="BB7" s="51" t="s">
        <v>247</v>
      </c>
      <c r="BC7" s="51" t="s">
        <v>247</v>
      </c>
      <c r="BD7" s="51" t="s">
        <v>252</v>
      </c>
      <c r="BE7" s="51" t="s">
        <v>252</v>
      </c>
      <c r="BF7" s="51" t="s">
        <v>257</v>
      </c>
      <c r="BG7" s="51" t="s">
        <v>257</v>
      </c>
      <c r="BH7" s="132" t="s">
        <v>630</v>
      </c>
      <c r="BI7" s="132" t="s">
        <v>630</v>
      </c>
      <c r="BJ7" s="132" t="s">
        <v>647</v>
      </c>
      <c r="BK7" s="132" t="s">
        <v>647</v>
      </c>
      <c r="BL7" s="132">
        <v>0</v>
      </c>
      <c r="BM7" s="135">
        <v>0</v>
      </c>
      <c r="BN7" s="132">
        <v>0</v>
      </c>
      <c r="BO7" s="135">
        <v>0</v>
      </c>
      <c r="BP7" s="132">
        <v>0</v>
      </c>
      <c r="BQ7" s="135">
        <v>0</v>
      </c>
      <c r="BR7" s="132">
        <v>15</v>
      </c>
      <c r="BS7" s="135">
        <v>100</v>
      </c>
      <c r="BT7" s="132">
        <v>15</v>
      </c>
      <c r="BU7" s="2"/>
      <c r="BV7" s="3"/>
      <c r="BW7" s="3"/>
      <c r="BX7" s="3"/>
      <c r="BY7" s="3"/>
    </row>
    <row r="8" spans="1:77" ht="41.45" customHeight="1">
      <c r="A8" s="14" t="s">
        <v>217</v>
      </c>
      <c r="C8" s="15"/>
      <c r="D8" s="15" t="s">
        <v>64</v>
      </c>
      <c r="E8" s="93">
        <v>824.5405183052242</v>
      </c>
      <c r="F8" s="81">
        <v>92.99987859657642</v>
      </c>
      <c r="G8" s="112" t="s">
        <v>271</v>
      </c>
      <c r="H8" s="15"/>
      <c r="I8" s="16" t="s">
        <v>217</v>
      </c>
      <c r="J8" s="66"/>
      <c r="K8" s="66"/>
      <c r="L8" s="114" t="s">
        <v>438</v>
      </c>
      <c r="M8" s="94">
        <v>2333.9071263809637</v>
      </c>
      <c r="N8" s="95">
        <v>2439.4296875</v>
      </c>
      <c r="O8" s="95">
        <v>9242.193359375</v>
      </c>
      <c r="P8" s="77"/>
      <c r="Q8" s="96"/>
      <c r="R8" s="96"/>
      <c r="S8" s="97"/>
      <c r="T8" s="51">
        <v>0</v>
      </c>
      <c r="U8" s="51">
        <v>1</v>
      </c>
      <c r="V8" s="52">
        <v>0</v>
      </c>
      <c r="W8" s="52">
        <v>0.111111</v>
      </c>
      <c r="X8" s="52">
        <v>0.128348</v>
      </c>
      <c r="Y8" s="52">
        <v>0.585341</v>
      </c>
      <c r="Z8" s="52">
        <v>0</v>
      </c>
      <c r="AA8" s="52">
        <v>0</v>
      </c>
      <c r="AB8" s="82">
        <v>8</v>
      </c>
      <c r="AC8" s="82"/>
      <c r="AD8" s="98"/>
      <c r="AE8" s="85" t="s">
        <v>367</v>
      </c>
      <c r="AF8" s="85">
        <v>455</v>
      </c>
      <c r="AG8" s="85">
        <v>1950</v>
      </c>
      <c r="AH8" s="85">
        <v>120569</v>
      </c>
      <c r="AI8" s="85">
        <v>10277</v>
      </c>
      <c r="AJ8" s="85"/>
      <c r="AK8" s="85" t="s">
        <v>379</v>
      </c>
      <c r="AL8" s="85" t="s">
        <v>390</v>
      </c>
      <c r="AM8" s="85"/>
      <c r="AN8" s="85"/>
      <c r="AO8" s="87">
        <v>40585.04953703703</v>
      </c>
      <c r="AP8" s="89" t="s">
        <v>405</v>
      </c>
      <c r="AQ8" s="85" t="b">
        <v>1</v>
      </c>
      <c r="AR8" s="85" t="b">
        <v>0</v>
      </c>
      <c r="AS8" s="85" t="b">
        <v>1</v>
      </c>
      <c r="AT8" s="85" t="s">
        <v>323</v>
      </c>
      <c r="AU8" s="85">
        <v>230</v>
      </c>
      <c r="AV8" s="89" t="s">
        <v>412</v>
      </c>
      <c r="AW8" s="85" t="b">
        <v>0</v>
      </c>
      <c r="AX8" s="85" t="s">
        <v>420</v>
      </c>
      <c r="AY8" s="89" t="s">
        <v>426</v>
      </c>
      <c r="AZ8" s="85" t="s">
        <v>66</v>
      </c>
      <c r="BA8" s="85" t="str">
        <f>REPLACE(INDEX(GroupVertices[Group],MATCH(Vertices[[#This Row],[Vertex]],GroupVertices[Vertex],0)),1,1,"")</f>
        <v>1</v>
      </c>
      <c r="BB8" s="51"/>
      <c r="BC8" s="51"/>
      <c r="BD8" s="51"/>
      <c r="BE8" s="51"/>
      <c r="BF8" s="51"/>
      <c r="BG8" s="51"/>
      <c r="BH8" s="132" t="s">
        <v>631</v>
      </c>
      <c r="BI8" s="132" t="s">
        <v>631</v>
      </c>
      <c r="BJ8" s="132" t="s">
        <v>648</v>
      </c>
      <c r="BK8" s="132" t="s">
        <v>648</v>
      </c>
      <c r="BL8" s="132">
        <v>0</v>
      </c>
      <c r="BM8" s="135">
        <v>0</v>
      </c>
      <c r="BN8" s="132">
        <v>0</v>
      </c>
      <c r="BO8" s="135">
        <v>0</v>
      </c>
      <c r="BP8" s="132">
        <v>0</v>
      </c>
      <c r="BQ8" s="135">
        <v>0</v>
      </c>
      <c r="BR8" s="132">
        <v>19</v>
      </c>
      <c r="BS8" s="135">
        <v>100</v>
      </c>
      <c r="BT8" s="132">
        <v>19</v>
      </c>
      <c r="BU8" s="2"/>
      <c r="BV8" s="3"/>
      <c r="BW8" s="3"/>
      <c r="BX8" s="3"/>
      <c r="BY8" s="3"/>
    </row>
    <row r="9" spans="1:77" ht="41.45" customHeight="1">
      <c r="A9" s="14" t="s">
        <v>221</v>
      </c>
      <c r="C9" s="15"/>
      <c r="D9" s="15" t="s">
        <v>64</v>
      </c>
      <c r="E9" s="93">
        <v>1000</v>
      </c>
      <c r="F9" s="81">
        <v>74.6801019788758</v>
      </c>
      <c r="G9" s="112" t="s">
        <v>274</v>
      </c>
      <c r="H9" s="15"/>
      <c r="I9" s="16" t="s">
        <v>221</v>
      </c>
      <c r="J9" s="66"/>
      <c r="K9" s="66"/>
      <c r="L9" s="114" t="s">
        <v>439</v>
      </c>
      <c r="M9" s="94">
        <v>8439.27801383999</v>
      </c>
      <c r="N9" s="95">
        <v>2599.596923828125</v>
      </c>
      <c r="O9" s="95">
        <v>4614.68115234375</v>
      </c>
      <c r="P9" s="77"/>
      <c r="Q9" s="96"/>
      <c r="R9" s="96"/>
      <c r="S9" s="97"/>
      <c r="T9" s="51">
        <v>5</v>
      </c>
      <c r="U9" s="51">
        <v>3</v>
      </c>
      <c r="V9" s="52">
        <v>20</v>
      </c>
      <c r="W9" s="52">
        <v>0.2</v>
      </c>
      <c r="X9" s="52">
        <v>0.358258</v>
      </c>
      <c r="Y9" s="52">
        <v>3.073022</v>
      </c>
      <c r="Z9" s="52">
        <v>0</v>
      </c>
      <c r="AA9" s="52">
        <v>0.2</v>
      </c>
      <c r="AB9" s="82">
        <v>9</v>
      </c>
      <c r="AC9" s="82"/>
      <c r="AD9" s="98"/>
      <c r="AE9" s="85" t="s">
        <v>368</v>
      </c>
      <c r="AF9" s="85">
        <v>2383</v>
      </c>
      <c r="AG9" s="85">
        <v>6980</v>
      </c>
      <c r="AH9" s="85">
        <v>5954</v>
      </c>
      <c r="AI9" s="85">
        <v>3224</v>
      </c>
      <c r="AJ9" s="85"/>
      <c r="AK9" s="85" t="s">
        <v>380</v>
      </c>
      <c r="AL9" s="85" t="s">
        <v>391</v>
      </c>
      <c r="AM9" s="89" t="s">
        <v>398</v>
      </c>
      <c r="AN9" s="85"/>
      <c r="AO9" s="87">
        <v>40434.711331018516</v>
      </c>
      <c r="AP9" s="89" t="s">
        <v>406</v>
      </c>
      <c r="AQ9" s="85" t="b">
        <v>0</v>
      </c>
      <c r="AR9" s="85" t="b">
        <v>0</v>
      </c>
      <c r="AS9" s="85" t="b">
        <v>1</v>
      </c>
      <c r="AT9" s="85" t="s">
        <v>323</v>
      </c>
      <c r="AU9" s="85">
        <v>211</v>
      </c>
      <c r="AV9" s="89" t="s">
        <v>415</v>
      </c>
      <c r="AW9" s="85" t="b">
        <v>0</v>
      </c>
      <c r="AX9" s="85" t="s">
        <v>420</v>
      </c>
      <c r="AY9" s="89" t="s">
        <v>427</v>
      </c>
      <c r="AZ9" s="85" t="s">
        <v>66</v>
      </c>
      <c r="BA9" s="85" t="str">
        <f>REPLACE(INDEX(GroupVertices[Group],MATCH(Vertices[[#This Row],[Vertex]],GroupVertices[Vertex],0)),1,1,"")</f>
        <v>1</v>
      </c>
      <c r="BB9" s="51"/>
      <c r="BC9" s="51"/>
      <c r="BD9" s="51"/>
      <c r="BE9" s="51"/>
      <c r="BF9" s="51" t="s">
        <v>260</v>
      </c>
      <c r="BG9" s="51" t="s">
        <v>623</v>
      </c>
      <c r="BH9" s="132" t="s">
        <v>632</v>
      </c>
      <c r="BI9" s="132" t="s">
        <v>638</v>
      </c>
      <c r="BJ9" s="132" t="s">
        <v>649</v>
      </c>
      <c r="BK9" s="132" t="s">
        <v>649</v>
      </c>
      <c r="BL9" s="132">
        <v>2</v>
      </c>
      <c r="BM9" s="135">
        <v>1.4184397163120568</v>
      </c>
      <c r="BN9" s="132">
        <v>3</v>
      </c>
      <c r="BO9" s="135">
        <v>2.127659574468085</v>
      </c>
      <c r="BP9" s="132">
        <v>0</v>
      </c>
      <c r="BQ9" s="135">
        <v>0</v>
      </c>
      <c r="BR9" s="132">
        <v>136</v>
      </c>
      <c r="BS9" s="135">
        <v>96.45390070921985</v>
      </c>
      <c r="BT9" s="132">
        <v>141</v>
      </c>
      <c r="BU9" s="2"/>
      <c r="BV9" s="3"/>
      <c r="BW9" s="3"/>
      <c r="BX9" s="3"/>
      <c r="BY9" s="3"/>
    </row>
    <row r="10" spans="1:77" ht="41.45" customHeight="1">
      <c r="A10" s="14" t="s">
        <v>218</v>
      </c>
      <c r="C10" s="15"/>
      <c r="D10" s="15" t="s">
        <v>64</v>
      </c>
      <c r="E10" s="93">
        <v>437.42657342657344</v>
      </c>
      <c r="F10" s="81">
        <v>97.08995993687022</v>
      </c>
      <c r="G10" s="112" t="s">
        <v>272</v>
      </c>
      <c r="H10" s="15"/>
      <c r="I10" s="16" t="s">
        <v>218</v>
      </c>
      <c r="J10" s="66"/>
      <c r="K10" s="66"/>
      <c r="L10" s="114" t="s">
        <v>440</v>
      </c>
      <c r="M10" s="94">
        <v>970.8193517057181</v>
      </c>
      <c r="N10" s="95">
        <v>1273.5870361328125</v>
      </c>
      <c r="O10" s="95">
        <v>598.5284423828125</v>
      </c>
      <c r="P10" s="77"/>
      <c r="Q10" s="96"/>
      <c r="R10" s="96"/>
      <c r="S10" s="97"/>
      <c r="T10" s="51">
        <v>0</v>
      </c>
      <c r="U10" s="51">
        <v>1</v>
      </c>
      <c r="V10" s="52">
        <v>0</v>
      </c>
      <c r="W10" s="52">
        <v>0.111111</v>
      </c>
      <c r="X10" s="52">
        <v>0.128348</v>
      </c>
      <c r="Y10" s="52">
        <v>0.585341</v>
      </c>
      <c r="Z10" s="52">
        <v>0</v>
      </c>
      <c r="AA10" s="52">
        <v>0</v>
      </c>
      <c r="AB10" s="82">
        <v>10</v>
      </c>
      <c r="AC10" s="82"/>
      <c r="AD10" s="98"/>
      <c r="AE10" s="85" t="s">
        <v>369</v>
      </c>
      <c r="AF10" s="85">
        <v>646</v>
      </c>
      <c r="AG10" s="85">
        <v>827</v>
      </c>
      <c r="AH10" s="85">
        <v>902</v>
      </c>
      <c r="AI10" s="85">
        <v>224</v>
      </c>
      <c r="AJ10" s="85"/>
      <c r="AK10" s="85" t="s">
        <v>381</v>
      </c>
      <c r="AL10" s="85" t="s">
        <v>392</v>
      </c>
      <c r="AM10" s="89" t="s">
        <v>399</v>
      </c>
      <c r="AN10" s="85"/>
      <c r="AO10" s="87">
        <v>41786.7771875</v>
      </c>
      <c r="AP10" s="89" t="s">
        <v>407</v>
      </c>
      <c r="AQ10" s="85" t="b">
        <v>0</v>
      </c>
      <c r="AR10" s="85" t="b">
        <v>0</v>
      </c>
      <c r="AS10" s="85" t="b">
        <v>0</v>
      </c>
      <c r="AT10" s="85" t="s">
        <v>323</v>
      </c>
      <c r="AU10" s="85">
        <v>38</v>
      </c>
      <c r="AV10" s="89" t="s">
        <v>412</v>
      </c>
      <c r="AW10" s="85" t="b">
        <v>0</v>
      </c>
      <c r="AX10" s="85" t="s">
        <v>420</v>
      </c>
      <c r="AY10" s="89" t="s">
        <v>428</v>
      </c>
      <c r="AZ10" s="85" t="s">
        <v>66</v>
      </c>
      <c r="BA10" s="85" t="str">
        <f>REPLACE(INDEX(GroupVertices[Group],MATCH(Vertices[[#This Row],[Vertex]],GroupVertices[Vertex],0)),1,1,"")</f>
        <v>1</v>
      </c>
      <c r="BB10" s="51"/>
      <c r="BC10" s="51"/>
      <c r="BD10" s="51"/>
      <c r="BE10" s="51"/>
      <c r="BF10" s="51" t="s">
        <v>257</v>
      </c>
      <c r="BG10" s="51" t="s">
        <v>257</v>
      </c>
      <c r="BH10" s="132" t="s">
        <v>633</v>
      </c>
      <c r="BI10" s="132" t="s">
        <v>633</v>
      </c>
      <c r="BJ10" s="132" t="s">
        <v>650</v>
      </c>
      <c r="BK10" s="132" t="s">
        <v>650</v>
      </c>
      <c r="BL10" s="132">
        <v>0</v>
      </c>
      <c r="BM10" s="135">
        <v>0</v>
      </c>
      <c r="BN10" s="132">
        <v>0</v>
      </c>
      <c r="BO10" s="135">
        <v>0</v>
      </c>
      <c r="BP10" s="132">
        <v>0</v>
      </c>
      <c r="BQ10" s="135">
        <v>0</v>
      </c>
      <c r="BR10" s="132">
        <v>20</v>
      </c>
      <c r="BS10" s="135">
        <v>100</v>
      </c>
      <c r="BT10" s="132">
        <v>20</v>
      </c>
      <c r="BU10" s="2"/>
      <c r="BV10" s="3"/>
      <c r="BW10" s="3"/>
      <c r="BX10" s="3"/>
      <c r="BY10" s="3"/>
    </row>
    <row r="11" spans="1:77" ht="41.45" customHeight="1">
      <c r="A11" s="14" t="s">
        <v>219</v>
      </c>
      <c r="C11" s="15"/>
      <c r="D11" s="15" t="s">
        <v>64</v>
      </c>
      <c r="E11" s="93">
        <v>162</v>
      </c>
      <c r="F11" s="81">
        <v>100</v>
      </c>
      <c r="G11" s="112" t="s">
        <v>273</v>
      </c>
      <c r="H11" s="15"/>
      <c r="I11" s="16" t="s">
        <v>219</v>
      </c>
      <c r="J11" s="66"/>
      <c r="K11" s="66"/>
      <c r="L11" s="114" t="s">
        <v>441</v>
      </c>
      <c r="M11" s="94">
        <v>1</v>
      </c>
      <c r="N11" s="95">
        <v>238.67010498046875</v>
      </c>
      <c r="O11" s="95">
        <v>5859.98095703125</v>
      </c>
      <c r="P11" s="77"/>
      <c r="Q11" s="96"/>
      <c r="R11" s="96"/>
      <c r="S11" s="97"/>
      <c r="T11" s="51">
        <v>0</v>
      </c>
      <c r="U11" s="51">
        <v>1</v>
      </c>
      <c r="V11" s="52">
        <v>0</v>
      </c>
      <c r="W11" s="52">
        <v>0.111111</v>
      </c>
      <c r="X11" s="52">
        <v>0.128348</v>
      </c>
      <c r="Y11" s="52">
        <v>0.585341</v>
      </c>
      <c r="Z11" s="52">
        <v>0</v>
      </c>
      <c r="AA11" s="52">
        <v>0</v>
      </c>
      <c r="AB11" s="82">
        <v>11</v>
      </c>
      <c r="AC11" s="82"/>
      <c r="AD11" s="98"/>
      <c r="AE11" s="85" t="s">
        <v>370</v>
      </c>
      <c r="AF11" s="85">
        <v>270</v>
      </c>
      <c r="AG11" s="85">
        <v>28</v>
      </c>
      <c r="AH11" s="85">
        <v>452</v>
      </c>
      <c r="AI11" s="85">
        <v>2017</v>
      </c>
      <c r="AJ11" s="85"/>
      <c r="AK11" s="85" t="s">
        <v>382</v>
      </c>
      <c r="AL11" s="85" t="s">
        <v>393</v>
      </c>
      <c r="AM11" s="85"/>
      <c r="AN11" s="85"/>
      <c r="AO11" s="87">
        <v>42354.85152777778</v>
      </c>
      <c r="AP11" s="89" t="s">
        <v>408</v>
      </c>
      <c r="AQ11" s="85" t="b">
        <v>0</v>
      </c>
      <c r="AR11" s="85" t="b">
        <v>0</v>
      </c>
      <c r="AS11" s="85" t="b">
        <v>0</v>
      </c>
      <c r="AT11" s="85" t="s">
        <v>323</v>
      </c>
      <c r="AU11" s="85">
        <v>1</v>
      </c>
      <c r="AV11" s="89" t="s">
        <v>412</v>
      </c>
      <c r="AW11" s="85" t="b">
        <v>0</v>
      </c>
      <c r="AX11" s="85" t="s">
        <v>420</v>
      </c>
      <c r="AY11" s="89" t="s">
        <v>429</v>
      </c>
      <c r="AZ11" s="85" t="s">
        <v>66</v>
      </c>
      <c r="BA11" s="85" t="str">
        <f>REPLACE(INDEX(GroupVertices[Group],MATCH(Vertices[[#This Row],[Vertex]],GroupVertices[Vertex],0)),1,1,"")</f>
        <v>1</v>
      </c>
      <c r="BB11" s="51"/>
      <c r="BC11" s="51"/>
      <c r="BD11" s="51"/>
      <c r="BE11" s="51"/>
      <c r="BF11" s="51" t="s">
        <v>257</v>
      </c>
      <c r="BG11" s="51" t="s">
        <v>257</v>
      </c>
      <c r="BH11" s="132" t="s">
        <v>634</v>
      </c>
      <c r="BI11" s="132" t="s">
        <v>639</v>
      </c>
      <c r="BJ11" s="132" t="s">
        <v>650</v>
      </c>
      <c r="BK11" s="132" t="s">
        <v>650</v>
      </c>
      <c r="BL11" s="132">
        <v>0</v>
      </c>
      <c r="BM11" s="135">
        <v>0</v>
      </c>
      <c r="BN11" s="132">
        <v>0</v>
      </c>
      <c r="BO11" s="135">
        <v>0</v>
      </c>
      <c r="BP11" s="132">
        <v>0</v>
      </c>
      <c r="BQ11" s="135">
        <v>0</v>
      </c>
      <c r="BR11" s="132">
        <v>39</v>
      </c>
      <c r="BS11" s="135">
        <v>100</v>
      </c>
      <c r="BT11" s="132">
        <v>39</v>
      </c>
      <c r="BU11" s="2"/>
      <c r="BV11" s="3"/>
      <c r="BW11" s="3"/>
      <c r="BX11" s="3"/>
      <c r="BY11" s="3"/>
    </row>
    <row r="12" spans="1:77" ht="41.45" customHeight="1">
      <c r="A12" s="14" t="s">
        <v>220</v>
      </c>
      <c r="C12" s="15"/>
      <c r="D12" s="15" t="s">
        <v>64</v>
      </c>
      <c r="E12" s="93">
        <v>1000</v>
      </c>
      <c r="F12" s="81">
        <v>70</v>
      </c>
      <c r="G12" s="112" t="s">
        <v>418</v>
      </c>
      <c r="H12" s="15"/>
      <c r="I12" s="16" t="s">
        <v>220</v>
      </c>
      <c r="J12" s="66"/>
      <c r="K12" s="66"/>
      <c r="L12" s="114" t="s">
        <v>442</v>
      </c>
      <c r="M12" s="94">
        <v>9999</v>
      </c>
      <c r="N12" s="95">
        <v>4905.29248046875</v>
      </c>
      <c r="O12" s="95">
        <v>6478.96630859375</v>
      </c>
      <c r="P12" s="77"/>
      <c r="Q12" s="96"/>
      <c r="R12" s="96"/>
      <c r="S12" s="97"/>
      <c r="T12" s="51">
        <v>1</v>
      </c>
      <c r="U12" s="51">
        <v>1</v>
      </c>
      <c r="V12" s="52">
        <v>0</v>
      </c>
      <c r="W12" s="52">
        <v>0.111111</v>
      </c>
      <c r="X12" s="52">
        <v>0.128348</v>
      </c>
      <c r="Y12" s="52">
        <v>0.585341</v>
      </c>
      <c r="Z12" s="52">
        <v>0</v>
      </c>
      <c r="AA12" s="52">
        <v>1</v>
      </c>
      <c r="AB12" s="82">
        <v>12</v>
      </c>
      <c r="AC12" s="82"/>
      <c r="AD12" s="98"/>
      <c r="AE12" s="85" t="s">
        <v>371</v>
      </c>
      <c r="AF12" s="85">
        <v>2996</v>
      </c>
      <c r="AG12" s="85">
        <v>8265</v>
      </c>
      <c r="AH12" s="85">
        <v>20406</v>
      </c>
      <c r="AI12" s="85">
        <v>3388</v>
      </c>
      <c r="AJ12" s="85"/>
      <c r="AK12" s="85" t="s">
        <v>383</v>
      </c>
      <c r="AL12" s="85" t="s">
        <v>394</v>
      </c>
      <c r="AM12" s="89" t="s">
        <v>400</v>
      </c>
      <c r="AN12" s="85"/>
      <c r="AO12" s="87">
        <v>40072.61865740741</v>
      </c>
      <c r="AP12" s="89" t="s">
        <v>409</v>
      </c>
      <c r="AQ12" s="85" t="b">
        <v>0</v>
      </c>
      <c r="AR12" s="85" t="b">
        <v>0</v>
      </c>
      <c r="AS12" s="85" t="b">
        <v>1</v>
      </c>
      <c r="AT12" s="85" t="s">
        <v>323</v>
      </c>
      <c r="AU12" s="85">
        <v>393</v>
      </c>
      <c r="AV12" s="89" t="s">
        <v>412</v>
      </c>
      <c r="AW12" s="85" t="b">
        <v>1</v>
      </c>
      <c r="AX12" s="85" t="s">
        <v>420</v>
      </c>
      <c r="AY12" s="89" t="s">
        <v>430</v>
      </c>
      <c r="AZ12" s="85" t="s">
        <v>66</v>
      </c>
      <c r="BA12" s="85" t="str">
        <f>REPLACE(INDEX(GroupVertices[Group],MATCH(Vertices[[#This Row],[Vertex]],GroupVertices[Vertex],0)),1,1,"")</f>
        <v>1</v>
      </c>
      <c r="BB12" s="51" t="s">
        <v>617</v>
      </c>
      <c r="BC12" s="51" t="s">
        <v>617</v>
      </c>
      <c r="BD12" s="51" t="s">
        <v>253</v>
      </c>
      <c r="BE12" s="51" t="s">
        <v>253</v>
      </c>
      <c r="BF12" s="51" t="s">
        <v>255</v>
      </c>
      <c r="BG12" s="51" t="s">
        <v>255</v>
      </c>
      <c r="BH12" s="132" t="s">
        <v>635</v>
      </c>
      <c r="BI12" s="132" t="s">
        <v>640</v>
      </c>
      <c r="BJ12" s="132" t="s">
        <v>651</v>
      </c>
      <c r="BK12" s="132" t="s">
        <v>654</v>
      </c>
      <c r="BL12" s="132">
        <v>0</v>
      </c>
      <c r="BM12" s="135">
        <v>0</v>
      </c>
      <c r="BN12" s="132">
        <v>0</v>
      </c>
      <c r="BO12" s="135">
        <v>0</v>
      </c>
      <c r="BP12" s="132">
        <v>0</v>
      </c>
      <c r="BQ12" s="135">
        <v>0</v>
      </c>
      <c r="BR12" s="132">
        <v>102</v>
      </c>
      <c r="BS12" s="135">
        <v>100</v>
      </c>
      <c r="BT12" s="132">
        <v>102</v>
      </c>
      <c r="BU12" s="2"/>
      <c r="BV12" s="3"/>
      <c r="BW12" s="3"/>
      <c r="BX12" s="3"/>
      <c r="BY12" s="3"/>
    </row>
    <row r="13" spans="1:77" ht="41.45" customHeight="1">
      <c r="A13" s="14" t="s">
        <v>223</v>
      </c>
      <c r="C13" s="15"/>
      <c r="D13" s="15" t="s">
        <v>64</v>
      </c>
      <c r="E13" s="93">
        <v>237.4923899629782</v>
      </c>
      <c r="F13" s="81">
        <v>99.2023795071021</v>
      </c>
      <c r="G13" s="112" t="s">
        <v>419</v>
      </c>
      <c r="H13" s="15"/>
      <c r="I13" s="16" t="s">
        <v>223</v>
      </c>
      <c r="J13" s="66"/>
      <c r="K13" s="66"/>
      <c r="L13" s="114" t="s">
        <v>443</v>
      </c>
      <c r="M13" s="94">
        <v>266.8203229331067</v>
      </c>
      <c r="N13" s="95">
        <v>4184.76220703125</v>
      </c>
      <c r="O13" s="95">
        <v>735.459716796875</v>
      </c>
      <c r="P13" s="77"/>
      <c r="Q13" s="96"/>
      <c r="R13" s="96"/>
      <c r="S13" s="97"/>
      <c r="T13" s="51">
        <v>1</v>
      </c>
      <c r="U13" s="51">
        <v>0</v>
      </c>
      <c r="V13" s="52">
        <v>0</v>
      </c>
      <c r="W13" s="52">
        <v>0.111111</v>
      </c>
      <c r="X13" s="52">
        <v>0.128348</v>
      </c>
      <c r="Y13" s="52">
        <v>0.585341</v>
      </c>
      <c r="Z13" s="52">
        <v>0</v>
      </c>
      <c r="AA13" s="52">
        <v>0</v>
      </c>
      <c r="AB13" s="82">
        <v>13</v>
      </c>
      <c r="AC13" s="82"/>
      <c r="AD13" s="98"/>
      <c r="AE13" s="85" t="s">
        <v>372</v>
      </c>
      <c r="AF13" s="85">
        <v>101</v>
      </c>
      <c r="AG13" s="85">
        <v>247</v>
      </c>
      <c r="AH13" s="85">
        <v>314</v>
      </c>
      <c r="AI13" s="85">
        <v>205</v>
      </c>
      <c r="AJ13" s="85"/>
      <c r="AK13" s="85" t="s">
        <v>384</v>
      </c>
      <c r="AL13" s="85" t="s">
        <v>336</v>
      </c>
      <c r="AM13" s="85"/>
      <c r="AN13" s="85"/>
      <c r="AO13" s="87">
        <v>42720.731620370374</v>
      </c>
      <c r="AP13" s="89" t="s">
        <v>410</v>
      </c>
      <c r="AQ13" s="85" t="b">
        <v>0</v>
      </c>
      <c r="AR13" s="85" t="b">
        <v>0</v>
      </c>
      <c r="AS13" s="85" t="b">
        <v>0</v>
      </c>
      <c r="AT13" s="85"/>
      <c r="AU13" s="85">
        <v>1</v>
      </c>
      <c r="AV13" s="89" t="s">
        <v>412</v>
      </c>
      <c r="AW13" s="85" t="b">
        <v>0</v>
      </c>
      <c r="AX13" s="85" t="s">
        <v>420</v>
      </c>
      <c r="AY13" s="89" t="s">
        <v>431</v>
      </c>
      <c r="AZ13" s="85" t="s">
        <v>65</v>
      </c>
      <c r="BA13" s="85"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99" t="s">
        <v>222</v>
      </c>
      <c r="C14" s="100"/>
      <c r="D14" s="100" t="s">
        <v>64</v>
      </c>
      <c r="E14" s="101">
        <v>178.5462772521596</v>
      </c>
      <c r="F14" s="102">
        <v>99.82517907004977</v>
      </c>
      <c r="G14" s="113" t="s">
        <v>275</v>
      </c>
      <c r="H14" s="100"/>
      <c r="I14" s="103" t="s">
        <v>222</v>
      </c>
      <c r="J14" s="104"/>
      <c r="K14" s="104"/>
      <c r="L14" s="115" t="s">
        <v>444</v>
      </c>
      <c r="M14" s="105">
        <v>59.26198858807818</v>
      </c>
      <c r="N14" s="106">
        <v>6276.17529296875</v>
      </c>
      <c r="O14" s="106">
        <v>8125.65771484375</v>
      </c>
      <c r="P14" s="107"/>
      <c r="Q14" s="108"/>
      <c r="R14" s="108"/>
      <c r="S14" s="109"/>
      <c r="T14" s="51">
        <v>1</v>
      </c>
      <c r="U14" s="51">
        <v>1</v>
      </c>
      <c r="V14" s="52">
        <v>0</v>
      </c>
      <c r="W14" s="52">
        <v>0</v>
      </c>
      <c r="X14" s="52">
        <v>0</v>
      </c>
      <c r="Y14" s="52">
        <v>0.999955</v>
      </c>
      <c r="Z14" s="52">
        <v>0</v>
      </c>
      <c r="AA14" s="52" t="s">
        <v>749</v>
      </c>
      <c r="AB14" s="110">
        <v>14</v>
      </c>
      <c r="AC14" s="110"/>
      <c r="AD14" s="111"/>
      <c r="AE14" s="85" t="s">
        <v>373</v>
      </c>
      <c r="AF14" s="85">
        <v>18</v>
      </c>
      <c r="AG14" s="85">
        <v>76</v>
      </c>
      <c r="AH14" s="85">
        <v>9694</v>
      </c>
      <c r="AI14" s="85">
        <v>1</v>
      </c>
      <c r="AJ14" s="85"/>
      <c r="AK14" s="85" t="s">
        <v>385</v>
      </c>
      <c r="AL14" s="85"/>
      <c r="AM14" s="85"/>
      <c r="AN14" s="85"/>
      <c r="AO14" s="87">
        <v>41534.5825</v>
      </c>
      <c r="AP14" s="89" t="s">
        <v>411</v>
      </c>
      <c r="AQ14" s="85" t="b">
        <v>0</v>
      </c>
      <c r="AR14" s="85" t="b">
        <v>0</v>
      </c>
      <c r="AS14" s="85" t="b">
        <v>0</v>
      </c>
      <c r="AT14" s="85" t="s">
        <v>323</v>
      </c>
      <c r="AU14" s="85">
        <v>2</v>
      </c>
      <c r="AV14" s="89" t="s">
        <v>412</v>
      </c>
      <c r="AW14" s="85" t="b">
        <v>0</v>
      </c>
      <c r="AX14" s="85" t="s">
        <v>420</v>
      </c>
      <c r="AY14" s="89" t="s">
        <v>432</v>
      </c>
      <c r="AZ14" s="85" t="s">
        <v>66</v>
      </c>
      <c r="BA14" s="85" t="str">
        <f>REPLACE(INDEX(GroupVertices[Group],MATCH(Vertices[[#This Row],[Vertex]],GroupVertices[Vertex],0)),1,1,"")</f>
        <v>2</v>
      </c>
      <c r="BB14" s="51"/>
      <c r="BC14" s="51"/>
      <c r="BD14" s="51"/>
      <c r="BE14" s="51"/>
      <c r="BF14" s="51" t="s">
        <v>260</v>
      </c>
      <c r="BG14" s="51" t="s">
        <v>624</v>
      </c>
      <c r="BH14" s="132" t="s">
        <v>636</v>
      </c>
      <c r="BI14" s="132" t="s">
        <v>641</v>
      </c>
      <c r="BJ14" s="132" t="s">
        <v>652</v>
      </c>
      <c r="BK14" s="132" t="s">
        <v>652</v>
      </c>
      <c r="BL14" s="132">
        <v>2</v>
      </c>
      <c r="BM14" s="135">
        <v>1.408450704225352</v>
      </c>
      <c r="BN14" s="132">
        <v>3</v>
      </c>
      <c r="BO14" s="135">
        <v>2.112676056338028</v>
      </c>
      <c r="BP14" s="132">
        <v>0</v>
      </c>
      <c r="BQ14" s="135">
        <v>0</v>
      </c>
      <c r="BR14" s="132">
        <v>137</v>
      </c>
      <c r="BS14" s="135">
        <v>96.47887323943662</v>
      </c>
      <c r="BT14" s="132">
        <v>142</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3" r:id="rId1" display="https://t.co/D37fyVolV2"/>
    <hyperlink ref="AM4" r:id="rId2" display="http://t.co/ROHGwgNJLS"/>
    <hyperlink ref="AM7" r:id="rId3" display="http://t.co/mB9vEJzGSy"/>
    <hyperlink ref="AM9" r:id="rId4" display="http://t.co/KY865JRGJ6"/>
    <hyperlink ref="AM10" r:id="rId5" display="http://t.co/5pQlc3F4KP"/>
    <hyperlink ref="AM12" r:id="rId6" display="http://t.co/5twVGJnIcM"/>
    <hyperlink ref="AP3" r:id="rId7" display="https://pbs.twimg.com/profile_banners/22954693/1506859387"/>
    <hyperlink ref="AP4" r:id="rId8" display="https://pbs.twimg.com/profile_banners/364536855/1492209294"/>
    <hyperlink ref="AP5" r:id="rId9" display="https://pbs.twimg.com/profile_banners/790308589/1532913723"/>
    <hyperlink ref="AP7" r:id="rId10" display="https://pbs.twimg.com/profile_banners/67129529/1413230936"/>
    <hyperlink ref="AP8" r:id="rId11" display="https://pbs.twimg.com/profile_banners/250402748/1399126215"/>
    <hyperlink ref="AP9" r:id="rId12" display="https://pbs.twimg.com/profile_banners/190317730/1512997957"/>
    <hyperlink ref="AP10" r:id="rId13" display="https://pbs.twimg.com/profile_banners/2528031056/1502807911"/>
    <hyperlink ref="AP11" r:id="rId14" display="https://pbs.twimg.com/profile_banners/4578181777/1533734035"/>
    <hyperlink ref="AP12" r:id="rId15" display="https://pbs.twimg.com/profile_banners/74748331/1366229790"/>
    <hyperlink ref="AP13" r:id="rId16" display="https://pbs.twimg.com/profile_banners/809813725553315840/1481910951"/>
    <hyperlink ref="AP14" r:id="rId17" display="https://pbs.twimg.com/profile_banners/1875620732/1523473402"/>
    <hyperlink ref="AV3" r:id="rId18" display="http://abs.twimg.com/images/themes/theme1/bg.png"/>
    <hyperlink ref="AV4" r:id="rId19" display="http://abs.twimg.com/images/themes/theme1/bg.png"/>
    <hyperlink ref="AV5" r:id="rId20" display="http://abs.twimg.com/images/themes/theme19/bg.gif"/>
    <hyperlink ref="AV7" r:id="rId21" display="http://abs.twimg.com/images/themes/theme11/bg.gif"/>
    <hyperlink ref="AV8" r:id="rId22" display="http://abs.twimg.com/images/themes/theme1/bg.png"/>
    <hyperlink ref="AV9" r:id="rId23" display="http://abs.twimg.com/images/themes/theme16/bg.gif"/>
    <hyperlink ref="AV10" r:id="rId24" display="http://abs.twimg.com/images/themes/theme1/bg.png"/>
    <hyperlink ref="AV11" r:id="rId25" display="http://abs.twimg.com/images/themes/theme1/bg.png"/>
    <hyperlink ref="AV12" r:id="rId26" display="http://abs.twimg.com/images/themes/theme1/bg.png"/>
    <hyperlink ref="AV13" r:id="rId27" display="http://abs.twimg.com/images/themes/theme1/bg.png"/>
    <hyperlink ref="AV14" r:id="rId28" display="http://abs.twimg.com/images/themes/theme1/bg.png"/>
    <hyperlink ref="G3" r:id="rId29" display="http://pbs.twimg.com/profile_images/791338075532226560/PHlQ-wsV_normal.jpg"/>
    <hyperlink ref="G4" r:id="rId30" display="http://pbs.twimg.com/profile_images/601827966281064450/W4xi8-OA_normal.jpg"/>
    <hyperlink ref="G5" r:id="rId31" display="http://pbs.twimg.com/profile_images/1135310081996853248/KQdWmUhw_normal.jpg"/>
    <hyperlink ref="G6" r:id="rId32" display="http://pbs.twimg.com/profile_images/1084005579255885824/_3zdvtrY_normal.jpg"/>
    <hyperlink ref="G7" r:id="rId33" display="http://pbs.twimg.com/profile_images/1099113499739906050/WZA3eEzT_normal.png"/>
    <hyperlink ref="G8" r:id="rId34" display="http://pbs.twimg.com/profile_images/3468825082/5a44b1ecd503c80c98e7cc8eb01194d8_normal.jpeg"/>
    <hyperlink ref="G9" r:id="rId35" display="http://pbs.twimg.com/profile_images/1141067122052927488/J75PGiBR_normal.png"/>
    <hyperlink ref="G10" r:id="rId36" display="http://pbs.twimg.com/profile_images/824999843986886658/wFJBUD_s_normal.jpg"/>
    <hyperlink ref="G11" r:id="rId37" display="http://pbs.twimg.com/profile_images/1072536160122081280/PoOYLtSO_normal.jpg"/>
    <hyperlink ref="G12" r:id="rId38" display="http://pbs.twimg.com/profile_images/821809824774127617/03ZU7Vdo_normal.jpg"/>
    <hyperlink ref="G13" r:id="rId39" display="http://pbs.twimg.com/profile_images/1134512620294139904/KYlINeT4_normal.jpg"/>
    <hyperlink ref="G14" r:id="rId40" display="http://pbs.twimg.com/profile_images/987475022259347461/9gWjlonN_normal.jpg"/>
    <hyperlink ref="AY3" r:id="rId41" display="https://twitter.com/bigcakes"/>
    <hyperlink ref="AY4" r:id="rId42" display="https://twitter.com/kleinfelderhq"/>
    <hyperlink ref="AY5" r:id="rId43" display="https://twitter.com/chinweoriji"/>
    <hyperlink ref="AY6" r:id="rId44" display="https://twitter.com/blackwomenphds"/>
    <hyperlink ref="AY7" r:id="rId45" display="https://twitter.com/triciarodewald"/>
    <hyperlink ref="AY8" r:id="rId46" display="https://twitter.com/coyotegulch"/>
    <hyperlink ref="AY9" r:id="rId47" display="https://twitter.com/ngwatweets"/>
    <hyperlink ref="AY10" r:id="rId48" display="https://twitter.com/nasem_earth"/>
    <hyperlink ref="AY11" r:id="rId49" display="https://twitter.com/gw_ace_74"/>
    <hyperlink ref="AY12" r:id="rId50" display="https://twitter.com/battelle"/>
    <hyperlink ref="AY13" r:id="rId51" display="https://twitter.com/otterbeinpoint"/>
    <hyperlink ref="AY14" r:id="rId52" display="https://twitter.com/nssirrigation"/>
  </hyperlinks>
  <printOptions/>
  <pageMargins left="0.7" right="0.7" top="0.75" bottom="0.75" header="0.3" footer="0.3"/>
  <pageSetup horizontalDpi="600" verticalDpi="600" orientation="portrait" r:id="rId57"/>
  <drawing r:id="rId56"/>
  <legacyDrawing r:id="rId54"/>
  <tableParts>
    <tablePart r:id="rId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508</v>
      </c>
      <c r="Z2" s="13" t="s">
        <v>515</v>
      </c>
      <c r="AA2" s="13" t="s">
        <v>530</v>
      </c>
      <c r="AB2" s="13" t="s">
        <v>560</v>
      </c>
      <c r="AC2" s="13" t="s">
        <v>593</v>
      </c>
      <c r="AD2" s="13" t="s">
        <v>605</v>
      </c>
      <c r="AE2" s="13" t="s">
        <v>606</v>
      </c>
      <c r="AF2" s="13" t="s">
        <v>612</v>
      </c>
      <c r="AG2" s="67" t="s">
        <v>738</v>
      </c>
      <c r="AH2" s="67" t="s">
        <v>739</v>
      </c>
      <c r="AI2" s="67" t="s">
        <v>740</v>
      </c>
      <c r="AJ2" s="67" t="s">
        <v>741</v>
      </c>
      <c r="AK2" s="67" t="s">
        <v>742</v>
      </c>
      <c r="AL2" s="67" t="s">
        <v>743</v>
      </c>
      <c r="AM2" s="67" t="s">
        <v>744</v>
      </c>
      <c r="AN2" s="67" t="s">
        <v>745</v>
      </c>
      <c r="AO2" s="67" t="s">
        <v>748</v>
      </c>
    </row>
    <row r="3" spans="1:41" ht="15">
      <c r="A3" s="126" t="s">
        <v>484</v>
      </c>
      <c r="B3" s="127" t="s">
        <v>487</v>
      </c>
      <c r="C3" s="127" t="s">
        <v>56</v>
      </c>
      <c r="D3" s="118"/>
      <c r="E3" s="117"/>
      <c r="F3" s="119" t="s">
        <v>755</v>
      </c>
      <c r="G3" s="120"/>
      <c r="H3" s="120"/>
      <c r="I3" s="121">
        <v>3</v>
      </c>
      <c r="J3" s="122"/>
      <c r="K3" s="51">
        <v>6</v>
      </c>
      <c r="L3" s="51">
        <v>3</v>
      </c>
      <c r="M3" s="51">
        <v>10</v>
      </c>
      <c r="N3" s="51">
        <v>13</v>
      </c>
      <c r="O3" s="51">
        <v>3</v>
      </c>
      <c r="P3" s="52">
        <v>0.2</v>
      </c>
      <c r="Q3" s="52">
        <v>0.3333333333333333</v>
      </c>
      <c r="R3" s="51">
        <v>1</v>
      </c>
      <c r="S3" s="51">
        <v>0</v>
      </c>
      <c r="T3" s="51">
        <v>6</v>
      </c>
      <c r="U3" s="51">
        <v>13</v>
      </c>
      <c r="V3" s="51">
        <v>2</v>
      </c>
      <c r="W3" s="52">
        <v>1.388889</v>
      </c>
      <c r="X3" s="52">
        <v>0.2</v>
      </c>
      <c r="Y3" s="85" t="s">
        <v>509</v>
      </c>
      <c r="Z3" s="85" t="s">
        <v>253</v>
      </c>
      <c r="AA3" s="85" t="s">
        <v>260</v>
      </c>
      <c r="AB3" s="91" t="s">
        <v>561</v>
      </c>
      <c r="AC3" s="91" t="s">
        <v>594</v>
      </c>
      <c r="AD3" s="91"/>
      <c r="AE3" s="91" t="s">
        <v>607</v>
      </c>
      <c r="AF3" s="91" t="s">
        <v>613</v>
      </c>
      <c r="AG3" s="132">
        <v>2</v>
      </c>
      <c r="AH3" s="135">
        <v>0.6230529595015576</v>
      </c>
      <c r="AI3" s="132">
        <v>3</v>
      </c>
      <c r="AJ3" s="135">
        <v>0.9345794392523364</v>
      </c>
      <c r="AK3" s="132">
        <v>0</v>
      </c>
      <c r="AL3" s="135">
        <v>0</v>
      </c>
      <c r="AM3" s="132">
        <v>316</v>
      </c>
      <c r="AN3" s="135">
        <v>98.4423676012461</v>
      </c>
      <c r="AO3" s="132">
        <v>321</v>
      </c>
    </row>
    <row r="4" spans="1:41" ht="15">
      <c r="A4" s="126" t="s">
        <v>485</v>
      </c>
      <c r="B4" s="127" t="s">
        <v>488</v>
      </c>
      <c r="C4" s="127" t="s">
        <v>56</v>
      </c>
      <c r="D4" s="123"/>
      <c r="E4" s="100"/>
      <c r="F4" s="103" t="s">
        <v>756</v>
      </c>
      <c r="G4" s="107"/>
      <c r="H4" s="107"/>
      <c r="I4" s="124">
        <v>4</v>
      </c>
      <c r="J4" s="110"/>
      <c r="K4" s="51">
        <v>4</v>
      </c>
      <c r="L4" s="51">
        <v>3</v>
      </c>
      <c r="M4" s="51">
        <v>5</v>
      </c>
      <c r="N4" s="51">
        <v>8</v>
      </c>
      <c r="O4" s="51">
        <v>8</v>
      </c>
      <c r="P4" s="52" t="s">
        <v>749</v>
      </c>
      <c r="Q4" s="52" t="s">
        <v>749</v>
      </c>
      <c r="R4" s="51">
        <v>4</v>
      </c>
      <c r="S4" s="51">
        <v>4</v>
      </c>
      <c r="T4" s="51">
        <v>1</v>
      </c>
      <c r="U4" s="51">
        <v>5</v>
      </c>
      <c r="V4" s="51">
        <v>0</v>
      </c>
      <c r="W4" s="52">
        <v>0</v>
      </c>
      <c r="X4" s="52">
        <v>0</v>
      </c>
      <c r="Y4" s="85" t="s">
        <v>510</v>
      </c>
      <c r="Z4" s="85" t="s">
        <v>516</v>
      </c>
      <c r="AA4" s="85" t="s">
        <v>531</v>
      </c>
      <c r="AB4" s="91" t="s">
        <v>562</v>
      </c>
      <c r="AC4" s="91" t="s">
        <v>595</v>
      </c>
      <c r="AD4" s="91"/>
      <c r="AE4" s="91"/>
      <c r="AF4" s="91" t="s">
        <v>614</v>
      </c>
      <c r="AG4" s="132">
        <v>3</v>
      </c>
      <c r="AH4" s="135">
        <v>1.4218009478672986</v>
      </c>
      <c r="AI4" s="132">
        <v>3</v>
      </c>
      <c r="AJ4" s="135">
        <v>1.4218009478672986</v>
      </c>
      <c r="AK4" s="132">
        <v>0</v>
      </c>
      <c r="AL4" s="135">
        <v>0</v>
      </c>
      <c r="AM4" s="132">
        <v>205</v>
      </c>
      <c r="AN4" s="135">
        <v>97.1563981042654</v>
      </c>
      <c r="AO4" s="132">
        <v>211</v>
      </c>
    </row>
    <row r="5" spans="1:41" ht="15">
      <c r="A5" s="126" t="s">
        <v>486</v>
      </c>
      <c r="B5" s="127" t="s">
        <v>489</v>
      </c>
      <c r="C5" s="127" t="s">
        <v>56</v>
      </c>
      <c r="D5" s="123"/>
      <c r="E5" s="100"/>
      <c r="F5" s="103" t="s">
        <v>757</v>
      </c>
      <c r="G5" s="107"/>
      <c r="H5" s="107"/>
      <c r="I5" s="124">
        <v>5</v>
      </c>
      <c r="J5" s="110"/>
      <c r="K5" s="51">
        <v>2</v>
      </c>
      <c r="L5" s="51">
        <v>2</v>
      </c>
      <c r="M5" s="51">
        <v>0</v>
      </c>
      <c r="N5" s="51">
        <v>2</v>
      </c>
      <c r="O5" s="51">
        <v>1</v>
      </c>
      <c r="P5" s="52">
        <v>0</v>
      </c>
      <c r="Q5" s="52">
        <v>0</v>
      </c>
      <c r="R5" s="51">
        <v>1</v>
      </c>
      <c r="S5" s="51">
        <v>0</v>
      </c>
      <c r="T5" s="51">
        <v>2</v>
      </c>
      <c r="U5" s="51">
        <v>2</v>
      </c>
      <c r="V5" s="51">
        <v>1</v>
      </c>
      <c r="W5" s="52">
        <v>0.5</v>
      </c>
      <c r="X5" s="52">
        <v>0.5</v>
      </c>
      <c r="Y5" s="85"/>
      <c r="Z5" s="85"/>
      <c r="AA5" s="85" t="s">
        <v>256</v>
      </c>
      <c r="AB5" s="91" t="s">
        <v>563</v>
      </c>
      <c r="AC5" s="91" t="s">
        <v>596</v>
      </c>
      <c r="AD5" s="91"/>
      <c r="AE5" s="91" t="s">
        <v>214</v>
      </c>
      <c r="AF5" s="91" t="s">
        <v>615</v>
      </c>
      <c r="AG5" s="132">
        <v>2</v>
      </c>
      <c r="AH5" s="135">
        <v>2.9411764705882355</v>
      </c>
      <c r="AI5" s="132">
        <v>0</v>
      </c>
      <c r="AJ5" s="135">
        <v>0</v>
      </c>
      <c r="AK5" s="132">
        <v>0</v>
      </c>
      <c r="AL5" s="135">
        <v>0</v>
      </c>
      <c r="AM5" s="132">
        <v>66</v>
      </c>
      <c r="AN5" s="135">
        <v>97.05882352941177</v>
      </c>
      <c r="AO5" s="132">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484</v>
      </c>
      <c r="B2" s="91" t="s">
        <v>221</v>
      </c>
      <c r="C2" s="85">
        <f>VLOOKUP(GroupVertices[[#This Row],[Vertex]],Vertices[],MATCH("ID",Vertices[[#Headers],[Vertex]:[Vertex Content Word Count]],0),FALSE)</f>
        <v>9</v>
      </c>
    </row>
    <row r="3" spans="1:3" ht="15">
      <c r="A3" s="85" t="s">
        <v>484</v>
      </c>
      <c r="B3" s="91" t="s">
        <v>223</v>
      </c>
      <c r="C3" s="85">
        <f>VLOOKUP(GroupVertices[[#This Row],[Vertex]],Vertices[],MATCH("ID",Vertices[[#Headers],[Vertex]:[Vertex Content Word Count]],0),FALSE)</f>
        <v>13</v>
      </c>
    </row>
    <row r="4" spans="1:3" ht="15">
      <c r="A4" s="85" t="s">
        <v>484</v>
      </c>
      <c r="B4" s="91" t="s">
        <v>220</v>
      </c>
      <c r="C4" s="85">
        <f>VLOOKUP(GroupVertices[[#This Row],[Vertex]],Vertices[],MATCH("ID",Vertices[[#Headers],[Vertex]:[Vertex Content Word Count]],0),FALSE)</f>
        <v>12</v>
      </c>
    </row>
    <row r="5" spans="1:3" ht="15">
      <c r="A5" s="85" t="s">
        <v>484</v>
      </c>
      <c r="B5" s="91" t="s">
        <v>219</v>
      </c>
      <c r="C5" s="85">
        <f>VLOOKUP(GroupVertices[[#This Row],[Vertex]],Vertices[],MATCH("ID",Vertices[[#Headers],[Vertex]:[Vertex Content Word Count]],0),FALSE)</f>
        <v>11</v>
      </c>
    </row>
    <row r="6" spans="1:3" ht="15">
      <c r="A6" s="85" t="s">
        <v>484</v>
      </c>
      <c r="B6" s="91" t="s">
        <v>218</v>
      </c>
      <c r="C6" s="85">
        <f>VLOOKUP(GroupVertices[[#This Row],[Vertex]],Vertices[],MATCH("ID",Vertices[[#Headers],[Vertex]:[Vertex Content Word Count]],0),FALSE)</f>
        <v>10</v>
      </c>
    </row>
    <row r="7" spans="1:3" ht="15">
      <c r="A7" s="85" t="s">
        <v>484</v>
      </c>
      <c r="B7" s="91" t="s">
        <v>217</v>
      </c>
      <c r="C7" s="85">
        <f>VLOOKUP(GroupVertices[[#This Row],[Vertex]],Vertices[],MATCH("ID",Vertices[[#Headers],[Vertex]:[Vertex Content Word Count]],0),FALSE)</f>
        <v>8</v>
      </c>
    </row>
    <row r="8" spans="1:3" ht="15">
      <c r="A8" s="85" t="s">
        <v>485</v>
      </c>
      <c r="B8" s="91" t="s">
        <v>212</v>
      </c>
      <c r="C8" s="85">
        <f>VLOOKUP(GroupVertices[[#This Row],[Vertex]],Vertices[],MATCH("ID",Vertices[[#Headers],[Vertex]:[Vertex Content Word Count]],0),FALSE)</f>
        <v>3</v>
      </c>
    </row>
    <row r="9" spans="1:3" ht="15">
      <c r="A9" s="85" t="s">
        <v>485</v>
      </c>
      <c r="B9" s="91" t="s">
        <v>213</v>
      </c>
      <c r="C9" s="85">
        <f>VLOOKUP(GroupVertices[[#This Row],[Vertex]],Vertices[],MATCH("ID",Vertices[[#Headers],[Vertex]:[Vertex Content Word Count]],0),FALSE)</f>
        <v>4</v>
      </c>
    </row>
    <row r="10" spans="1:3" ht="15">
      <c r="A10" s="85" t="s">
        <v>485</v>
      </c>
      <c r="B10" s="91" t="s">
        <v>216</v>
      </c>
      <c r="C10" s="85">
        <f>VLOOKUP(GroupVertices[[#This Row],[Vertex]],Vertices[],MATCH("ID",Vertices[[#Headers],[Vertex]:[Vertex Content Word Count]],0),FALSE)</f>
        <v>7</v>
      </c>
    </row>
    <row r="11" spans="1:3" ht="15">
      <c r="A11" s="85" t="s">
        <v>485</v>
      </c>
      <c r="B11" s="91" t="s">
        <v>222</v>
      </c>
      <c r="C11" s="85">
        <f>VLOOKUP(GroupVertices[[#This Row],[Vertex]],Vertices[],MATCH("ID",Vertices[[#Headers],[Vertex]:[Vertex Content Word Count]],0),FALSE)</f>
        <v>14</v>
      </c>
    </row>
    <row r="12" spans="1:3" ht="15">
      <c r="A12" s="85" t="s">
        <v>486</v>
      </c>
      <c r="B12" s="91" t="s">
        <v>215</v>
      </c>
      <c r="C12" s="85">
        <f>VLOOKUP(GroupVertices[[#This Row],[Vertex]],Vertices[],MATCH("ID",Vertices[[#Headers],[Vertex]:[Vertex Content Word Count]],0),FALSE)</f>
        <v>6</v>
      </c>
    </row>
    <row r="13" spans="1:3" ht="15">
      <c r="A13" s="85" t="s">
        <v>486</v>
      </c>
      <c r="B13" s="91" t="s">
        <v>214</v>
      </c>
      <c r="C13"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496</v>
      </c>
      <c r="B2" s="36" t="s">
        <v>445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6</v>
      </c>
      <c r="P2" s="39">
        <f>MIN(Vertices[PageRank])</f>
        <v>0.585341</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0.006513781818181819</v>
      </c>
      <c r="O3" s="42">
        <f>COUNTIF(Vertices[Eigenvector Centrality],"&gt;= "&amp;N3)-COUNTIF(Vertices[Eigenvector Centrality],"&gt;="&amp;N4)</f>
        <v>0</v>
      </c>
      <c r="P3" s="41">
        <f aca="true" t="shared" si="7" ref="P3:P26">P2+($P$57-$P$2)/BinDivisor</f>
        <v>0.6305715636363636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0.18181818181818182</v>
      </c>
      <c r="G4" s="40">
        <f>COUNTIF(Vertices[In-Degree],"&gt;= "&amp;F4)-COUNTIF(Vertices[In-Degree],"&gt;="&amp;F5)</f>
        <v>0</v>
      </c>
      <c r="H4" s="39">
        <f t="shared" si="3"/>
        <v>0.10909090909090909</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0.013027563636363638</v>
      </c>
      <c r="O4" s="40">
        <f>COUNTIF(Vertices[Eigenvector Centrality],"&gt;= "&amp;N4)-COUNTIF(Vertices[Eigenvector Centrality],"&gt;="&amp;N5)</f>
        <v>0</v>
      </c>
      <c r="P4" s="39">
        <f t="shared" si="7"/>
        <v>0.6758021272727273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0.2727272727272727</v>
      </c>
      <c r="G5" s="42">
        <f>COUNTIF(Vertices[In-Degree],"&gt;= "&amp;F5)-COUNTIF(Vertices[In-Degree],"&gt;="&amp;F6)</f>
        <v>0</v>
      </c>
      <c r="H5" s="41">
        <f t="shared" si="3"/>
        <v>0.16363636363636364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0.01954134545454546</v>
      </c>
      <c r="O5" s="42">
        <f>COUNTIF(Vertices[Eigenvector Centrality],"&gt;= "&amp;N5)-COUNTIF(Vertices[Eigenvector Centrality],"&gt;="&amp;N6)</f>
        <v>0</v>
      </c>
      <c r="P5" s="41">
        <f t="shared" si="7"/>
        <v>0.721032690909091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0.36363636363636365</v>
      </c>
      <c r="G6" s="40">
        <f>COUNTIF(Vertices[In-Degree],"&gt;= "&amp;F6)-COUNTIF(Vertices[In-Degree],"&gt;="&amp;F7)</f>
        <v>0</v>
      </c>
      <c r="H6" s="39">
        <f t="shared" si="3"/>
        <v>0.21818181818181817</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0.026055127272727276</v>
      </c>
      <c r="O6" s="40">
        <f>COUNTIF(Vertices[Eigenvector Centrality],"&gt;= "&amp;N6)-COUNTIF(Vertices[Eigenvector Centrality],"&gt;="&amp;N7)</f>
        <v>0</v>
      </c>
      <c r="P6" s="39">
        <f t="shared" si="7"/>
        <v>0.7662632545454546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0.4545454545454546</v>
      </c>
      <c r="G7" s="42">
        <f>COUNTIF(Vertices[In-Degree],"&gt;= "&amp;F7)-COUNTIF(Vertices[In-Degree],"&gt;="&amp;F8)</f>
        <v>0</v>
      </c>
      <c r="H7" s="41">
        <f t="shared" si="3"/>
        <v>0.2727272727272727</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0.03256890909090909</v>
      </c>
      <c r="O7" s="42">
        <f>COUNTIF(Vertices[Eigenvector Centrality],"&gt;= "&amp;N7)-COUNTIF(Vertices[Eigenvector Centrality],"&gt;="&amp;N8)</f>
        <v>0</v>
      </c>
      <c r="P7" s="41">
        <f t="shared" si="7"/>
        <v>0.8114938181818183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0.5454545454545455</v>
      </c>
      <c r="G8" s="40">
        <f>COUNTIF(Vertices[In-Degree],"&gt;= "&amp;F8)-COUNTIF(Vertices[In-Degree],"&gt;="&amp;F9)</f>
        <v>0</v>
      </c>
      <c r="H8" s="39">
        <f t="shared" si="3"/>
        <v>0.32727272727272727</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0.03908269090909091</v>
      </c>
      <c r="O8" s="40">
        <f>COUNTIF(Vertices[Eigenvector Centrality],"&gt;= "&amp;N8)-COUNTIF(Vertices[Eigenvector Centrality],"&gt;="&amp;N9)</f>
        <v>0</v>
      </c>
      <c r="P8" s="39">
        <f t="shared" si="7"/>
        <v>0.856724381818182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0.6363636363636365</v>
      </c>
      <c r="G9" s="42">
        <f>COUNTIF(Vertices[In-Degree],"&gt;= "&amp;F9)-COUNTIF(Vertices[In-Degree],"&gt;="&amp;F10)</f>
        <v>0</v>
      </c>
      <c r="H9" s="41">
        <f t="shared" si="3"/>
        <v>0.38181818181818183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0.04559647272727273</v>
      </c>
      <c r="O9" s="42">
        <f>COUNTIF(Vertices[Eigenvector Centrality],"&gt;= "&amp;N9)-COUNTIF(Vertices[Eigenvector Centrality],"&gt;="&amp;N10)</f>
        <v>0</v>
      </c>
      <c r="P9" s="41">
        <f t="shared" si="7"/>
        <v>0.9019549454545457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12</v>
      </c>
      <c r="D10" s="34">
        <f t="shared" si="1"/>
        <v>0</v>
      </c>
      <c r="E10" s="3">
        <f>COUNTIF(Vertices[Degree],"&gt;= "&amp;D10)-COUNTIF(Vertices[Degree],"&gt;="&amp;D11)</f>
        <v>0</v>
      </c>
      <c r="F10" s="39">
        <f t="shared" si="2"/>
        <v>0.7272727272727274</v>
      </c>
      <c r="G10" s="40">
        <f>COUNTIF(Vertices[In-Degree],"&gt;= "&amp;F10)-COUNTIF(Vertices[In-Degree],"&gt;="&amp;F11)</f>
        <v>0</v>
      </c>
      <c r="H10" s="39">
        <f t="shared" si="3"/>
        <v>0.4363636363636364</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0.052110254545454544</v>
      </c>
      <c r="O10" s="40">
        <f>COUNTIF(Vertices[Eigenvector Centrality],"&gt;= "&amp;N10)-COUNTIF(Vertices[Eigenvector Centrality],"&gt;="&amp;N11)</f>
        <v>0</v>
      </c>
      <c r="P10" s="39">
        <f t="shared" si="7"/>
        <v>0.9471855090909094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0.8181818181818183</v>
      </c>
      <c r="G11" s="42">
        <f>COUNTIF(Vertices[In-Degree],"&gt;= "&amp;F11)-COUNTIF(Vertices[In-Degree],"&gt;="&amp;F12)</f>
        <v>0</v>
      </c>
      <c r="H11" s="41">
        <f t="shared" si="3"/>
        <v>0.49090909090909096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0.05862403636363636</v>
      </c>
      <c r="O11" s="42">
        <f>COUNTIF(Vertices[Eigenvector Centrality],"&gt;= "&amp;N11)-COUNTIF(Vertices[Eigenvector Centrality],"&gt;="&amp;N12)</f>
        <v>0</v>
      </c>
      <c r="P11" s="41">
        <f t="shared" si="7"/>
        <v>0.9924160727272731</v>
      </c>
      <c r="Q11" s="42">
        <f>COUNTIF(Vertices[PageRank],"&gt;= "&amp;P11)-COUNTIF(Vertices[PageRank],"&gt;="&amp;P12)</f>
        <v>4</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0.16666666666666666</v>
      </c>
      <c r="D12" s="34">
        <f t="shared" si="1"/>
        <v>0</v>
      </c>
      <c r="E12" s="3">
        <f>COUNTIF(Vertices[Degree],"&gt;= "&amp;D12)-COUNTIF(Vertices[Degree],"&gt;="&amp;D13)</f>
        <v>0</v>
      </c>
      <c r="F12" s="39">
        <f t="shared" si="2"/>
        <v>0.9090909090909093</v>
      </c>
      <c r="G12" s="40">
        <f>COUNTIF(Vertices[In-Degree],"&gt;= "&amp;F12)-COUNTIF(Vertices[In-Degree],"&gt;="&amp;F13)</f>
        <v>0</v>
      </c>
      <c r="H12" s="39">
        <f t="shared" si="3"/>
        <v>0.5454545454545455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0.06513781818181819</v>
      </c>
      <c r="O12" s="40">
        <f>COUNTIF(Vertices[Eigenvector Centrality],"&gt;= "&amp;N12)-COUNTIF(Vertices[Eigenvector Centrality],"&gt;="&amp;N13)</f>
        <v>0</v>
      </c>
      <c r="P12" s="39">
        <f t="shared" si="7"/>
        <v>1.0376466363636367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0.2857142857142857</v>
      </c>
      <c r="D13" s="34">
        <f t="shared" si="1"/>
        <v>0</v>
      </c>
      <c r="E13" s="3">
        <f>COUNTIF(Vertices[Degree],"&gt;= "&amp;D13)-COUNTIF(Vertices[Degree],"&gt;="&amp;D14)</f>
        <v>0</v>
      </c>
      <c r="F13" s="41">
        <f t="shared" si="2"/>
        <v>1.0000000000000002</v>
      </c>
      <c r="G13" s="42">
        <f>COUNTIF(Vertices[In-Degree],"&gt;= "&amp;F13)-COUNTIF(Vertices[In-Degree],"&gt;="&amp;F14)</f>
        <v>6</v>
      </c>
      <c r="H13" s="41">
        <f t="shared" si="3"/>
        <v>0.6000000000000001</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0.07165160000000001</v>
      </c>
      <c r="O13" s="42">
        <f>COUNTIF(Vertices[Eigenvector Centrality],"&gt;= "&amp;N13)-COUNTIF(Vertices[Eigenvector Centrality],"&gt;="&amp;N14)</f>
        <v>0</v>
      </c>
      <c r="P13" s="41">
        <f t="shared" si="7"/>
        <v>1.0828772000000004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1.090909090909091</v>
      </c>
      <c r="G14" s="40">
        <f>COUNTIF(Vertices[In-Degree],"&gt;= "&amp;F14)-COUNTIF(Vertices[In-Degree],"&gt;="&amp;F15)</f>
        <v>0</v>
      </c>
      <c r="H14" s="39">
        <f t="shared" si="3"/>
        <v>0.6545454545454547</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0.07816538181818183</v>
      </c>
      <c r="O14" s="40">
        <f>COUNTIF(Vertices[Eigenvector Centrality],"&gt;= "&amp;N14)-COUNTIF(Vertices[Eigenvector Centrality],"&gt;="&amp;N15)</f>
        <v>0</v>
      </c>
      <c r="P14" s="39">
        <f t="shared" si="7"/>
        <v>1.1281077636363641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6</v>
      </c>
      <c r="D15" s="34">
        <f t="shared" si="1"/>
        <v>0</v>
      </c>
      <c r="E15" s="3">
        <f>COUNTIF(Vertices[Degree],"&gt;= "&amp;D15)-COUNTIF(Vertices[Degree],"&gt;="&amp;D16)</f>
        <v>0</v>
      </c>
      <c r="F15" s="41">
        <f t="shared" si="2"/>
        <v>1.1818181818181819</v>
      </c>
      <c r="G15" s="42">
        <f>COUNTIF(Vertices[In-Degree],"&gt;= "&amp;F15)-COUNTIF(Vertices[In-Degree],"&gt;="&amp;F16)</f>
        <v>0</v>
      </c>
      <c r="H15" s="41">
        <f t="shared" si="3"/>
        <v>0.7090909090909092</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0.08467916363636366</v>
      </c>
      <c r="O15" s="42">
        <f>COUNTIF(Vertices[Eigenvector Centrality],"&gt;= "&amp;N15)-COUNTIF(Vertices[Eigenvector Centrality],"&gt;="&amp;N16)</f>
        <v>0</v>
      </c>
      <c r="P15" s="41">
        <f t="shared" si="7"/>
        <v>1.1733383272727278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4</v>
      </c>
      <c r="D16" s="34">
        <f t="shared" si="1"/>
        <v>0</v>
      </c>
      <c r="E16" s="3">
        <f>COUNTIF(Vertices[Degree],"&gt;= "&amp;D16)-COUNTIF(Vertices[Degree],"&gt;="&amp;D17)</f>
        <v>0</v>
      </c>
      <c r="F16" s="39">
        <f t="shared" si="2"/>
        <v>1.2727272727272727</v>
      </c>
      <c r="G16" s="40">
        <f>COUNTIF(Vertices[In-Degree],"&gt;= "&amp;F16)-COUNTIF(Vertices[In-Degree],"&gt;="&amp;F17)</f>
        <v>0</v>
      </c>
      <c r="H16" s="39">
        <f t="shared" si="3"/>
        <v>0.7636363636363638</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0.09119294545454548</v>
      </c>
      <c r="O16" s="40">
        <f>COUNTIF(Vertices[Eigenvector Centrality],"&gt;= "&amp;N16)-COUNTIF(Vertices[Eigenvector Centrality],"&gt;="&amp;N17)</f>
        <v>0</v>
      </c>
      <c r="P16" s="39">
        <f t="shared" si="7"/>
        <v>1.2185688909090915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6</v>
      </c>
      <c r="D17" s="34">
        <f t="shared" si="1"/>
        <v>0</v>
      </c>
      <c r="E17" s="3">
        <f>COUNTIF(Vertices[Degree],"&gt;= "&amp;D17)-COUNTIF(Vertices[Degree],"&gt;="&amp;D18)</f>
        <v>0</v>
      </c>
      <c r="F17" s="41">
        <f t="shared" si="2"/>
        <v>1.3636363636363635</v>
      </c>
      <c r="G17" s="42">
        <f>COUNTIF(Vertices[In-Degree],"&gt;= "&amp;F17)-COUNTIF(Vertices[In-Degree],"&gt;="&amp;F18)</f>
        <v>0</v>
      </c>
      <c r="H17" s="41">
        <f t="shared" si="3"/>
        <v>0.8181818181818183</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0.0977067272727273</v>
      </c>
      <c r="O17" s="42">
        <f>COUNTIF(Vertices[Eigenvector Centrality],"&gt;= "&amp;N17)-COUNTIF(Vertices[Eigenvector Centrality],"&gt;="&amp;N18)</f>
        <v>0</v>
      </c>
      <c r="P17" s="41">
        <f t="shared" si="7"/>
        <v>1.2637994545454552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13</v>
      </c>
      <c r="D18" s="34">
        <f t="shared" si="1"/>
        <v>0</v>
      </c>
      <c r="E18" s="3">
        <f>COUNTIF(Vertices[Degree],"&gt;= "&amp;D18)-COUNTIF(Vertices[Degree],"&gt;="&amp;D19)</f>
        <v>0</v>
      </c>
      <c r="F18" s="39">
        <f t="shared" si="2"/>
        <v>1.4545454545454544</v>
      </c>
      <c r="G18" s="40">
        <f>COUNTIF(Vertices[In-Degree],"&gt;= "&amp;F18)-COUNTIF(Vertices[In-Degree],"&gt;="&amp;F19)</f>
        <v>0</v>
      </c>
      <c r="H18" s="39">
        <f t="shared" si="3"/>
        <v>0.8727272727272729</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0.10422050909090913</v>
      </c>
      <c r="O18" s="40">
        <f>COUNTIF(Vertices[Eigenvector Centrality],"&gt;= "&amp;N18)-COUNTIF(Vertices[Eigenvector Centrality],"&gt;="&amp;N19)</f>
        <v>0</v>
      </c>
      <c r="P18" s="39">
        <f t="shared" si="7"/>
        <v>1.3090300181818189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1.5454545454545452</v>
      </c>
      <c r="G19" s="42">
        <f>COUNTIF(Vertices[In-Degree],"&gt;= "&amp;F19)-COUNTIF(Vertices[In-Degree],"&gt;="&amp;F20)</f>
        <v>0</v>
      </c>
      <c r="H19" s="41">
        <f t="shared" si="3"/>
        <v>0.9272727272727275</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0.11073429090909095</v>
      </c>
      <c r="O19" s="42">
        <f>COUNTIF(Vertices[Eigenvector Centrality],"&gt;= "&amp;N19)-COUNTIF(Vertices[Eigenvector Centrality],"&gt;="&amp;N20)</f>
        <v>0</v>
      </c>
      <c r="P19" s="41">
        <f t="shared" si="7"/>
        <v>1.3542605818181825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0.981818181818182</v>
      </c>
      <c r="I20" s="40">
        <f>COUNTIF(Vertices[Out-Degree],"&gt;= "&amp;H20)-COUNTIF(Vertices[Out-Degree],"&gt;="&amp;H21)</f>
        <v>10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0.11724807272727278</v>
      </c>
      <c r="O20" s="40">
        <f>COUNTIF(Vertices[Eigenvector Centrality],"&gt;= "&amp;N20)-COUNTIF(Vertices[Eigenvector Centrality],"&gt;="&amp;N21)</f>
        <v>0</v>
      </c>
      <c r="P20" s="39">
        <f t="shared" si="7"/>
        <v>1.3994911454545462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1.181818</v>
      </c>
      <c r="D21" s="34">
        <f t="shared" si="1"/>
        <v>0</v>
      </c>
      <c r="E21" s="3">
        <f>COUNTIF(Vertices[Degree],"&gt;= "&amp;D21)-COUNTIF(Vertices[Degree],"&gt;="&amp;D22)</f>
        <v>0</v>
      </c>
      <c r="F21" s="41">
        <f t="shared" si="2"/>
        <v>1.7272727272727268</v>
      </c>
      <c r="G21" s="42">
        <f>COUNTIF(Vertices[In-Degree],"&gt;= "&amp;F21)-COUNTIF(Vertices[In-Degree],"&gt;="&amp;F22)</f>
        <v>0</v>
      </c>
      <c r="H21" s="41">
        <f t="shared" si="3"/>
        <v>1.0363636363636366</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0.1237618545454546</v>
      </c>
      <c r="O21" s="42">
        <f>COUNTIF(Vertices[Eigenvector Centrality],"&gt;= "&amp;N21)-COUNTIF(Vertices[Eigenvector Centrality],"&gt;="&amp;N22)</f>
        <v>5</v>
      </c>
      <c r="P21" s="41">
        <f t="shared" si="7"/>
        <v>1.44472170909091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1.8181818181818177</v>
      </c>
      <c r="G22" s="40">
        <f>COUNTIF(Vertices[In-Degree],"&gt;= "&amp;F22)-COUNTIF(Vertices[In-Degree],"&gt;="&amp;F23)</f>
        <v>0</v>
      </c>
      <c r="H22" s="39">
        <f t="shared" si="3"/>
        <v>1.090909090909091</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0.13027563636363643</v>
      </c>
      <c r="O22" s="40">
        <f>COUNTIF(Vertices[Eigenvector Centrality],"&gt;= "&amp;N22)-COUNTIF(Vertices[Eigenvector Centrality],"&gt;="&amp;N23)</f>
        <v>0</v>
      </c>
      <c r="P22" s="39">
        <f t="shared" si="7"/>
        <v>1.4899522727272736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0.05303030303030303</v>
      </c>
      <c r="D23" s="34">
        <f t="shared" si="1"/>
        <v>0</v>
      </c>
      <c r="E23" s="3">
        <f>COUNTIF(Vertices[Degree],"&gt;= "&amp;D23)-COUNTIF(Vertices[Degree],"&gt;="&amp;D24)</f>
        <v>0</v>
      </c>
      <c r="F23" s="41">
        <f t="shared" si="2"/>
        <v>1.9090909090909085</v>
      </c>
      <c r="G23" s="42">
        <f>COUNTIF(Vertices[In-Degree],"&gt;= "&amp;F23)-COUNTIF(Vertices[In-Degree],"&gt;="&amp;F24)</f>
        <v>0</v>
      </c>
      <c r="H23" s="41">
        <f t="shared" si="3"/>
        <v>1.1454545454545455</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0.13678941818181825</v>
      </c>
      <c r="O23" s="42">
        <f>COUNTIF(Vertices[Eigenvector Centrality],"&gt;= "&amp;N23)-COUNTIF(Vertices[Eigenvector Centrality],"&gt;="&amp;N24)</f>
        <v>0</v>
      </c>
      <c r="P23" s="41">
        <f t="shared" si="7"/>
        <v>1.5351828363636373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497</v>
      </c>
      <c r="B24" s="36">
        <v>0.322306</v>
      </c>
      <c r="D24" s="34">
        <f t="shared" si="1"/>
        <v>0</v>
      </c>
      <c r="E24" s="3">
        <f>COUNTIF(Vertices[Degree],"&gt;= "&amp;D24)-COUNTIF(Vertices[Degree],"&gt;="&amp;D25)</f>
        <v>0</v>
      </c>
      <c r="F24" s="39">
        <f t="shared" si="2"/>
        <v>1.9999999999999993</v>
      </c>
      <c r="G24" s="40">
        <f>COUNTIF(Vertices[In-Degree],"&gt;= "&amp;F24)-COUNTIF(Vertices[In-Degree],"&gt;="&amp;F25)</f>
        <v>1</v>
      </c>
      <c r="H24" s="39">
        <f t="shared" si="3"/>
        <v>1.2</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0.14330320000000007</v>
      </c>
      <c r="O24" s="40">
        <f>COUNTIF(Vertices[Eigenvector Centrality],"&gt;= "&amp;N24)-COUNTIF(Vertices[Eigenvector Centrality],"&gt;="&amp;N25)</f>
        <v>0</v>
      </c>
      <c r="P24" s="39">
        <f t="shared" si="7"/>
        <v>1.580413400000001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2.0909090909090904</v>
      </c>
      <c r="G25" s="42">
        <f>COUNTIF(Vertices[In-Degree],"&gt;= "&amp;F25)-COUNTIF(Vertices[In-Degree],"&gt;="&amp;F26)</f>
        <v>0</v>
      </c>
      <c r="H25" s="41">
        <f t="shared" si="3"/>
        <v>1.2545454545454544</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0.1498169818181819</v>
      </c>
      <c r="O25" s="42">
        <f>COUNTIF(Vertices[Eigenvector Centrality],"&gt;= "&amp;N25)-COUNTIF(Vertices[Eigenvector Centrality],"&gt;="&amp;N26)</f>
        <v>0</v>
      </c>
      <c r="P25" s="41">
        <f t="shared" si="7"/>
        <v>1.6256439636363647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498</v>
      </c>
      <c r="B26" s="36" t="s">
        <v>499</v>
      </c>
      <c r="D26" s="34">
        <f t="shared" si="1"/>
        <v>0</v>
      </c>
      <c r="E26" s="3">
        <f>COUNTIF(Vertices[Degree],"&gt;= "&amp;D26)-COUNTIF(Vertices[Degree],"&gt;="&amp;D28)</f>
        <v>0</v>
      </c>
      <c r="F26" s="39">
        <f t="shared" si="2"/>
        <v>2.181818181818181</v>
      </c>
      <c r="G26" s="40">
        <f>COUNTIF(Vertices[In-Degree],"&gt;= "&amp;F26)-COUNTIF(Vertices[In-Degree],"&gt;="&amp;F28)</f>
        <v>0</v>
      </c>
      <c r="H26" s="39">
        <f t="shared" si="3"/>
        <v>1.3090909090909089</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0.15633076363636372</v>
      </c>
      <c r="O26" s="40">
        <f>COUNTIF(Vertices[Eigenvector Centrality],"&gt;= "&amp;N26)-COUNTIF(Vertices[Eigenvector Centrality],"&gt;="&amp;N28)</f>
        <v>0</v>
      </c>
      <c r="P26" s="39">
        <f t="shared" si="7"/>
        <v>1.6708745272727283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1.3636363636363633</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0.16284454545454555</v>
      </c>
      <c r="O28" s="42">
        <f>COUNTIF(Vertices[Eigenvector Centrality],"&gt;= "&amp;N28)-COUNTIF(Vertices[Eigenvector Centrality],"&gt;="&amp;N40)</f>
        <v>0</v>
      </c>
      <c r="P28" s="41">
        <f>P26+($P$57-$P$2)/BinDivisor</f>
        <v>1.716105090909092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1.4181818181818178</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0.16935832727272737</v>
      </c>
      <c r="O40" s="40">
        <f>COUNTIF(Vertices[Eigenvector Centrality],"&gt;= "&amp;N40)-COUNTIF(Vertices[Eigenvector Centrality],"&gt;="&amp;N41)</f>
        <v>0</v>
      </c>
      <c r="P40" s="39">
        <f>P28+($P$57-$P$2)/BinDivisor</f>
        <v>1.7613356545454557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0.1758721090909092</v>
      </c>
      <c r="O41" s="42">
        <f>COUNTIF(Vertices[Eigenvector Centrality],"&gt;= "&amp;N41)-COUNTIF(Vertices[Eigenvector Centrality],"&gt;="&amp;N42)</f>
        <v>0</v>
      </c>
      <c r="P41" s="41">
        <f aca="true" t="shared" si="16" ref="P41:P56">P40+($P$57-$P$2)/BinDivisor</f>
        <v>1.8065662181818194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1.5272727272727267</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0.18238589090909102</v>
      </c>
      <c r="O42" s="40">
        <f>COUNTIF(Vertices[Eigenvector Centrality],"&gt;= "&amp;N42)-COUNTIF(Vertices[Eigenvector Centrality],"&gt;="&amp;N43)</f>
        <v>0</v>
      </c>
      <c r="P42" s="39">
        <f t="shared" si="16"/>
        <v>1.851796781818183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1.5818181818181811</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0.18889967272727284</v>
      </c>
      <c r="O43" s="42">
        <f>COUNTIF(Vertices[Eigenvector Centrality],"&gt;= "&amp;N43)-COUNTIF(Vertices[Eigenvector Centrality],"&gt;="&amp;N44)</f>
        <v>0</v>
      </c>
      <c r="P43" s="41">
        <f t="shared" si="16"/>
        <v>1.8970273454545468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1.6363636363636356</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0.19541345454545467</v>
      </c>
      <c r="O44" s="40">
        <f>COUNTIF(Vertices[Eigenvector Centrality],"&gt;= "&amp;N44)-COUNTIF(Vertices[Eigenvector Centrality],"&gt;="&amp;N45)</f>
        <v>0</v>
      </c>
      <c r="P44" s="39">
        <f t="shared" si="16"/>
        <v>1.9422579090909105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1.69090909090909</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0.2019272363636365</v>
      </c>
      <c r="O45" s="42">
        <f>COUNTIF(Vertices[Eigenvector Centrality],"&gt;= "&amp;N45)-COUNTIF(Vertices[Eigenvector Centrality],"&gt;="&amp;N46)</f>
        <v>0</v>
      </c>
      <c r="P45" s="41">
        <f t="shared" si="16"/>
        <v>1.9874884727272741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1.7454545454545445</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0.20844101818181832</v>
      </c>
      <c r="O46" s="40">
        <f>COUNTIF(Vertices[Eigenvector Centrality],"&gt;= "&amp;N46)-COUNTIF(Vertices[Eigenvector Centrality],"&gt;="&amp;N47)</f>
        <v>0</v>
      </c>
      <c r="P46" s="39">
        <f t="shared" si="16"/>
        <v>2.0327190363636376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1.799999999999999</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0.21495480000000014</v>
      </c>
      <c r="O47" s="42">
        <f>COUNTIF(Vertices[Eigenvector Centrality],"&gt;= "&amp;N47)-COUNTIF(Vertices[Eigenvector Centrality],"&gt;="&amp;N48)</f>
        <v>0</v>
      </c>
      <c r="P47" s="41">
        <f t="shared" si="16"/>
        <v>2.077949600000001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1.8545454545454534</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0.22146858181818196</v>
      </c>
      <c r="O48" s="40">
        <f>COUNTIF(Vertices[Eigenvector Centrality],"&gt;= "&amp;N48)-COUNTIF(Vertices[Eigenvector Centrality],"&gt;="&amp;N49)</f>
        <v>0</v>
      </c>
      <c r="P48" s="39">
        <f t="shared" si="16"/>
        <v>2.1231801636363645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1.9090909090909078</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0.2279823636363638</v>
      </c>
      <c r="O49" s="42">
        <f>COUNTIF(Vertices[Eigenvector Centrality],"&gt;= "&amp;N49)-COUNTIF(Vertices[Eigenvector Centrality],"&gt;="&amp;N50)</f>
        <v>0</v>
      </c>
      <c r="P49" s="41">
        <f t="shared" si="16"/>
        <v>2.168410727272728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1.9636363636363623</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0.2344961454545456</v>
      </c>
      <c r="O50" s="40">
        <f>COUNTIF(Vertices[Eigenvector Centrality],"&gt;= "&amp;N50)-COUNTIF(Vertices[Eigenvector Centrality],"&gt;="&amp;N51)</f>
        <v>0</v>
      </c>
      <c r="P50" s="39">
        <f t="shared" si="16"/>
        <v>2.2136412909090915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2.0181818181818167</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0.24100992727272744</v>
      </c>
      <c r="O51" s="42">
        <f>COUNTIF(Vertices[Eigenvector Centrality],"&gt;= "&amp;N51)-COUNTIF(Vertices[Eigenvector Centrality],"&gt;="&amp;N52)</f>
        <v>0</v>
      </c>
      <c r="P51" s="41">
        <f t="shared" si="16"/>
        <v>2.258871854545455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2.0727272727272714</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0.24752370909090926</v>
      </c>
      <c r="O52" s="40">
        <f>COUNTIF(Vertices[Eigenvector Centrality],"&gt;= "&amp;N52)-COUNTIF(Vertices[Eigenvector Centrality],"&gt;="&amp;N53)</f>
        <v>0</v>
      </c>
      <c r="P52" s="39">
        <f t="shared" si="16"/>
        <v>2.3041024181818184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2.127272727272726</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0.25403749090909106</v>
      </c>
      <c r="O53" s="42">
        <f>COUNTIF(Vertices[Eigenvector Centrality],"&gt;= "&amp;N53)-COUNTIF(Vertices[Eigenvector Centrality],"&gt;="&amp;N54)</f>
        <v>0</v>
      </c>
      <c r="P53" s="41">
        <f t="shared" si="16"/>
        <v>2.349332981818182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2.1818181818181808</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0.26055127272727285</v>
      </c>
      <c r="O54" s="40">
        <f>COUNTIF(Vertices[Eigenvector Centrality],"&gt;= "&amp;N54)-COUNTIF(Vertices[Eigenvector Centrality],"&gt;="&amp;N55)</f>
        <v>0</v>
      </c>
      <c r="P54" s="39">
        <f t="shared" si="16"/>
        <v>2.3945635454545453</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2.2363636363636354</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0.26706505454545465</v>
      </c>
      <c r="O55" s="42">
        <f>COUNTIF(Vertices[Eigenvector Centrality],"&gt;= "&amp;N55)-COUNTIF(Vertices[Eigenvector Centrality],"&gt;="&amp;N56)</f>
        <v>0</v>
      </c>
      <c r="P55" s="41">
        <f t="shared" si="16"/>
        <v>2.4397941090909088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2.29090909090909</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0.27357883636363645</v>
      </c>
      <c r="O56" s="40">
        <f>COUNTIF(Vertices[Eigenvector Centrality],"&gt;= "&amp;N56)-COUNTIF(Vertices[Eigenvector Centrality],"&gt;="&amp;N57)</f>
        <v>0</v>
      </c>
      <c r="P56" s="39">
        <f t="shared" si="16"/>
        <v>2.4850246727272722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3</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0.358258</v>
      </c>
      <c r="O57" s="44">
        <f>COUNTIF(Vertices[Eigenvector Centrality],"&gt;= "&amp;N57)-COUNTIF(Vertices[Eigenvector Centrality],"&gt;="&amp;N58)</f>
        <v>1</v>
      </c>
      <c r="P57" s="43">
        <f>MAX(Vertices[PageRank])</f>
        <v>3.073022</v>
      </c>
      <c r="Q57" s="44">
        <f>COUNTIF(Vertices[PageRank],"&gt;= "&amp;P57)-COUNTIF(Vertices[PageRank],"&gt;="&amp;P58)</f>
        <v>1</v>
      </c>
      <c r="R57" s="43">
        <f>MAX(Vertices[Clustering Coefficient])</f>
        <v>0</v>
      </c>
      <c r="S57" s="47">
        <f>COUNTIF(Vertices[Clustering Coefficient],"&gt;= "&amp;R57)-COUNTIF(Vertices[Clustering Coefficient],"&gt;="&amp;R58)</f>
        <v>12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1.0833333333333333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1.0833333333333333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1.6666666666666667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0.22962958333333341</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0.358258</v>
      </c>
    </row>
    <row r="127" spans="1:2" ht="15">
      <c r="A127" s="35" t="s">
        <v>114</v>
      </c>
      <c r="B127" s="49">
        <f>_xlfn.IFERROR(AVERAGE(Vertices[Eigenvector Centrality]),NoMetricMessage)</f>
        <v>0.08333316666666667</v>
      </c>
    </row>
    <row r="128" spans="1:2" ht="15">
      <c r="A128" s="35" t="s">
        <v>115</v>
      </c>
      <c r="B128" s="49">
        <f>_xlfn.IFERROR(MEDIAN(Vertices[Eigenvector Centrality]),NoMetricMessage)</f>
        <v>0.064174</v>
      </c>
    </row>
    <row r="139" spans="1:2" ht="15">
      <c r="A139" s="35" t="s">
        <v>140</v>
      </c>
      <c r="B139" s="49">
        <f>IF(COUNT(Vertices[PageRank])&gt;0,P2,NoMetricMessage)</f>
        <v>0.585341</v>
      </c>
    </row>
    <row r="140" spans="1:2" ht="15">
      <c r="A140" s="35" t="s">
        <v>141</v>
      </c>
      <c r="B140" s="49">
        <f>IF(COUNT(Vertices[PageRank])&gt;0,P57,NoMetricMessage)</f>
        <v>3.073022</v>
      </c>
    </row>
    <row r="141" spans="1:2" ht="15">
      <c r="A141" s="35" t="s">
        <v>142</v>
      </c>
      <c r="B141" s="49">
        <f>_xlfn.IFERROR(AVERAGE(Vertices[PageRank]),NoMetricMessage)</f>
        <v>0.9999546666666665</v>
      </c>
    </row>
    <row r="142" spans="1:2" ht="15">
      <c r="A142" s="35" t="s">
        <v>143</v>
      </c>
      <c r="B142" s="49">
        <f>_xlfn.IFERROR(MEDIAN(Vertices[PageRank]),NoMetricMessage)</f>
        <v>0.8508395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447</v>
      </c>
      <c r="K7" s="13" t="s">
        <v>448</v>
      </c>
    </row>
    <row r="8" spans="1:11" ht="409.5">
      <c r="A8"/>
      <c r="B8">
        <v>2</v>
      </c>
      <c r="C8">
        <v>2</v>
      </c>
      <c r="D8" t="s">
        <v>61</v>
      </c>
      <c r="E8" t="s">
        <v>61</v>
      </c>
      <c r="H8" t="s">
        <v>73</v>
      </c>
      <c r="J8" t="s">
        <v>449</v>
      </c>
      <c r="K8" s="13" t="s">
        <v>450</v>
      </c>
    </row>
    <row r="9" spans="1:11" ht="409.5">
      <c r="A9"/>
      <c r="B9">
        <v>3</v>
      </c>
      <c r="C9">
        <v>4</v>
      </c>
      <c r="D9" t="s">
        <v>62</v>
      </c>
      <c r="E9" t="s">
        <v>62</v>
      </c>
      <c r="H9" t="s">
        <v>74</v>
      </c>
      <c r="J9" t="s">
        <v>451</v>
      </c>
      <c r="K9" s="116" t="s">
        <v>452</v>
      </c>
    </row>
    <row r="10" spans="1:11" ht="409.5">
      <c r="A10"/>
      <c r="B10">
        <v>4</v>
      </c>
      <c r="D10" t="s">
        <v>63</v>
      </c>
      <c r="E10" t="s">
        <v>63</v>
      </c>
      <c r="H10" t="s">
        <v>75</v>
      </c>
      <c r="J10" t="s">
        <v>453</v>
      </c>
      <c r="K10" s="13" t="s">
        <v>454</v>
      </c>
    </row>
    <row r="11" spans="1:11" ht="15">
      <c r="A11"/>
      <c r="B11">
        <v>5</v>
      </c>
      <c r="D11" t="s">
        <v>46</v>
      </c>
      <c r="E11">
        <v>1</v>
      </c>
      <c r="H11" t="s">
        <v>76</v>
      </c>
      <c r="J11" t="s">
        <v>455</v>
      </c>
      <c r="K11" t="s">
        <v>456</v>
      </c>
    </row>
    <row r="12" spans="1:11" ht="15">
      <c r="A12"/>
      <c r="B12"/>
      <c r="D12" t="s">
        <v>64</v>
      </c>
      <c r="E12">
        <v>2</v>
      </c>
      <c r="H12">
        <v>0</v>
      </c>
      <c r="J12" t="s">
        <v>457</v>
      </c>
      <c r="K12" t="s">
        <v>458</v>
      </c>
    </row>
    <row r="13" spans="1:11" ht="15">
      <c r="A13"/>
      <c r="B13"/>
      <c r="D13">
        <v>1</v>
      </c>
      <c r="E13">
        <v>3</v>
      </c>
      <c r="H13">
        <v>1</v>
      </c>
      <c r="J13" t="s">
        <v>459</v>
      </c>
      <c r="K13" t="s">
        <v>460</v>
      </c>
    </row>
    <row r="14" spans="4:11" ht="15">
      <c r="D14">
        <v>2</v>
      </c>
      <c r="E14">
        <v>4</v>
      </c>
      <c r="H14">
        <v>2</v>
      </c>
      <c r="J14" t="s">
        <v>461</v>
      </c>
      <c r="K14" t="s">
        <v>462</v>
      </c>
    </row>
    <row r="15" spans="4:11" ht="15">
      <c r="D15">
        <v>3</v>
      </c>
      <c r="E15">
        <v>5</v>
      </c>
      <c r="H15">
        <v>3</v>
      </c>
      <c r="J15" t="s">
        <v>463</v>
      </c>
      <c r="K15" t="s">
        <v>464</v>
      </c>
    </row>
    <row r="16" spans="4:11" ht="15">
      <c r="D16">
        <v>4</v>
      </c>
      <c r="E16">
        <v>6</v>
      </c>
      <c r="H16">
        <v>4</v>
      </c>
      <c r="J16" t="s">
        <v>465</v>
      </c>
      <c r="K16" t="s">
        <v>466</v>
      </c>
    </row>
    <row r="17" spans="4:11" ht="15">
      <c r="D17">
        <v>5</v>
      </c>
      <c r="E17">
        <v>7</v>
      </c>
      <c r="H17">
        <v>5</v>
      </c>
      <c r="J17" t="s">
        <v>467</v>
      </c>
      <c r="K17" t="s">
        <v>468</v>
      </c>
    </row>
    <row r="18" spans="4:11" ht="15">
      <c r="D18">
        <v>6</v>
      </c>
      <c r="E18">
        <v>8</v>
      </c>
      <c r="H18">
        <v>6</v>
      </c>
      <c r="J18" t="s">
        <v>469</v>
      </c>
      <c r="K18" t="s">
        <v>470</v>
      </c>
    </row>
    <row r="19" spans="4:11" ht="15">
      <c r="D19">
        <v>7</v>
      </c>
      <c r="E19">
        <v>9</v>
      </c>
      <c r="H19">
        <v>7</v>
      </c>
      <c r="J19" t="s">
        <v>471</v>
      </c>
      <c r="K19" t="s">
        <v>472</v>
      </c>
    </row>
    <row r="20" spans="4:11" ht="15">
      <c r="D20">
        <v>8</v>
      </c>
      <c r="H20">
        <v>8</v>
      </c>
      <c r="J20" t="s">
        <v>473</v>
      </c>
      <c r="K20" t="s">
        <v>474</v>
      </c>
    </row>
    <row r="21" spans="4:11" ht="409.5">
      <c r="D21">
        <v>9</v>
      </c>
      <c r="H21">
        <v>9</v>
      </c>
      <c r="J21" t="s">
        <v>475</v>
      </c>
      <c r="K21" s="13" t="s">
        <v>476</v>
      </c>
    </row>
    <row r="22" spans="4:11" ht="409.5">
      <c r="D22">
        <v>10</v>
      </c>
      <c r="J22" t="s">
        <v>477</v>
      </c>
      <c r="K22" s="13" t="s">
        <v>478</v>
      </c>
    </row>
    <row r="23" spans="4:11" ht="409.5">
      <c r="D23">
        <v>11</v>
      </c>
      <c r="J23" t="s">
        <v>479</v>
      </c>
      <c r="K23" s="13" t="s">
        <v>480</v>
      </c>
    </row>
    <row r="24" spans="10:11" ht="409.5">
      <c r="J24" t="s">
        <v>481</v>
      </c>
      <c r="K24" s="13" t="s">
        <v>761</v>
      </c>
    </row>
    <row r="25" spans="10:11" ht="15">
      <c r="J25" t="s">
        <v>482</v>
      </c>
      <c r="K25" t="b">
        <v>0</v>
      </c>
    </row>
    <row r="26" spans="10:11" ht="15">
      <c r="J26" t="s">
        <v>758</v>
      </c>
      <c r="K26" t="s">
        <v>759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493</v>
      </c>
      <c r="B2" s="129" t="s">
        <v>494</v>
      </c>
      <c r="C2" s="67" t="s">
        <v>495</v>
      </c>
    </row>
    <row r="3" spans="1:3" ht="15">
      <c r="A3" s="128" t="s">
        <v>484</v>
      </c>
      <c r="B3" s="128" t="s">
        <v>484</v>
      </c>
      <c r="C3" s="36">
        <v>13</v>
      </c>
    </row>
    <row r="4" spans="1:3" ht="15">
      <c r="A4" s="128" t="s">
        <v>485</v>
      </c>
      <c r="B4" s="128" t="s">
        <v>485</v>
      </c>
      <c r="C4" s="36">
        <v>8</v>
      </c>
    </row>
    <row r="5" spans="1:3" ht="15">
      <c r="A5" s="128" t="s">
        <v>486</v>
      </c>
      <c r="B5" s="128" t="s">
        <v>486</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500</v>
      </c>
      <c r="B1" s="13" t="s">
        <v>501</v>
      </c>
      <c r="C1" s="13" t="s">
        <v>502</v>
      </c>
      <c r="D1" s="13" t="s">
        <v>504</v>
      </c>
      <c r="E1" s="13" t="s">
        <v>503</v>
      </c>
      <c r="F1" s="13" t="s">
        <v>506</v>
      </c>
      <c r="G1" s="85" t="s">
        <v>505</v>
      </c>
      <c r="H1" s="85" t="s">
        <v>507</v>
      </c>
    </row>
    <row r="2" spans="1:8" ht="15">
      <c r="A2" s="89" t="s">
        <v>250</v>
      </c>
      <c r="B2" s="85">
        <v>1</v>
      </c>
      <c r="C2" s="89" t="s">
        <v>250</v>
      </c>
      <c r="D2" s="85">
        <v>1</v>
      </c>
      <c r="E2" s="89" t="s">
        <v>246</v>
      </c>
      <c r="F2" s="85">
        <v>1</v>
      </c>
      <c r="G2" s="85"/>
      <c r="H2" s="85"/>
    </row>
    <row r="3" spans="1:8" ht="15">
      <c r="A3" s="89" t="s">
        <v>249</v>
      </c>
      <c r="B3" s="85">
        <v>1</v>
      </c>
      <c r="C3" s="89" t="s">
        <v>248</v>
      </c>
      <c r="D3" s="85">
        <v>1</v>
      </c>
      <c r="E3" s="89" t="s">
        <v>247</v>
      </c>
      <c r="F3" s="85">
        <v>1</v>
      </c>
      <c r="G3" s="85"/>
      <c r="H3" s="85"/>
    </row>
    <row r="4" spans="1:8" ht="15">
      <c r="A4" s="89" t="s">
        <v>248</v>
      </c>
      <c r="B4" s="85">
        <v>1</v>
      </c>
      <c r="C4" s="89" t="s">
        <v>249</v>
      </c>
      <c r="D4" s="85">
        <v>1</v>
      </c>
      <c r="E4" s="85"/>
      <c r="F4" s="85"/>
      <c r="G4" s="85"/>
      <c r="H4" s="85"/>
    </row>
    <row r="5" spans="1:8" ht="15">
      <c r="A5" s="89" t="s">
        <v>247</v>
      </c>
      <c r="B5" s="85">
        <v>1</v>
      </c>
      <c r="C5" s="85"/>
      <c r="D5" s="85"/>
      <c r="E5" s="85"/>
      <c r="F5" s="85"/>
      <c r="G5" s="85"/>
      <c r="H5" s="85"/>
    </row>
    <row r="6" spans="1:8" ht="15">
      <c r="A6" s="89" t="s">
        <v>246</v>
      </c>
      <c r="B6" s="85">
        <v>1</v>
      </c>
      <c r="C6" s="85"/>
      <c r="D6" s="85"/>
      <c r="E6" s="85"/>
      <c r="F6" s="85"/>
      <c r="G6" s="85"/>
      <c r="H6" s="85"/>
    </row>
    <row r="9" spans="1:8" ht="15" customHeight="1">
      <c r="A9" s="13" t="s">
        <v>511</v>
      </c>
      <c r="B9" s="13" t="s">
        <v>501</v>
      </c>
      <c r="C9" s="13" t="s">
        <v>512</v>
      </c>
      <c r="D9" s="13" t="s">
        <v>504</v>
      </c>
      <c r="E9" s="13" t="s">
        <v>513</v>
      </c>
      <c r="F9" s="13" t="s">
        <v>506</v>
      </c>
      <c r="G9" s="85" t="s">
        <v>514</v>
      </c>
      <c r="H9" s="85" t="s">
        <v>507</v>
      </c>
    </row>
    <row r="10" spans="1:8" ht="15">
      <c r="A10" s="85" t="s">
        <v>253</v>
      </c>
      <c r="B10" s="85">
        <v>3</v>
      </c>
      <c r="C10" s="85" t="s">
        <v>253</v>
      </c>
      <c r="D10" s="85">
        <v>3</v>
      </c>
      <c r="E10" s="85" t="s">
        <v>251</v>
      </c>
      <c r="F10" s="85">
        <v>1</v>
      </c>
      <c r="G10" s="85"/>
      <c r="H10" s="85"/>
    </row>
    <row r="11" spans="1:8" ht="15">
      <c r="A11" s="85" t="s">
        <v>252</v>
      </c>
      <c r="B11" s="85">
        <v>1</v>
      </c>
      <c r="C11" s="85"/>
      <c r="D11" s="85"/>
      <c r="E11" s="85" t="s">
        <v>252</v>
      </c>
      <c r="F11" s="85">
        <v>1</v>
      </c>
      <c r="G11" s="85"/>
      <c r="H11" s="85"/>
    </row>
    <row r="12" spans="1:8" ht="15">
      <c r="A12" s="85" t="s">
        <v>251</v>
      </c>
      <c r="B12" s="85">
        <v>1</v>
      </c>
      <c r="C12" s="85"/>
      <c r="D12" s="85"/>
      <c r="E12" s="85"/>
      <c r="F12" s="85"/>
      <c r="G12" s="85"/>
      <c r="H12" s="85"/>
    </row>
    <row r="15" spans="1:8" ht="15" customHeight="1">
      <c r="A15" s="13" t="s">
        <v>517</v>
      </c>
      <c r="B15" s="13" t="s">
        <v>501</v>
      </c>
      <c r="C15" s="13" t="s">
        <v>526</v>
      </c>
      <c r="D15" s="13" t="s">
        <v>504</v>
      </c>
      <c r="E15" s="13" t="s">
        <v>527</v>
      </c>
      <c r="F15" s="13" t="s">
        <v>506</v>
      </c>
      <c r="G15" s="13" t="s">
        <v>529</v>
      </c>
      <c r="H15" s="13" t="s">
        <v>507</v>
      </c>
    </row>
    <row r="16" spans="1:8" ht="15">
      <c r="A16" s="85" t="s">
        <v>259</v>
      </c>
      <c r="B16" s="85">
        <v>22</v>
      </c>
      <c r="C16" s="85" t="s">
        <v>259</v>
      </c>
      <c r="D16" s="85">
        <v>14</v>
      </c>
      <c r="E16" s="85" t="s">
        <v>518</v>
      </c>
      <c r="F16" s="85">
        <v>8</v>
      </c>
      <c r="G16" s="85" t="s">
        <v>215</v>
      </c>
      <c r="H16" s="85">
        <v>1</v>
      </c>
    </row>
    <row r="17" spans="1:8" ht="15">
      <c r="A17" s="85" t="s">
        <v>518</v>
      </c>
      <c r="B17" s="85">
        <v>18</v>
      </c>
      <c r="C17" s="85" t="s">
        <v>518</v>
      </c>
      <c r="D17" s="85">
        <v>9</v>
      </c>
      <c r="E17" s="85" t="s">
        <v>259</v>
      </c>
      <c r="F17" s="85">
        <v>8</v>
      </c>
      <c r="G17" s="85" t="s">
        <v>518</v>
      </c>
      <c r="H17" s="85">
        <v>1</v>
      </c>
    </row>
    <row r="18" spans="1:8" ht="15">
      <c r="A18" s="85" t="s">
        <v>519</v>
      </c>
      <c r="B18" s="85">
        <v>2</v>
      </c>
      <c r="C18" s="85" t="s">
        <v>519</v>
      </c>
      <c r="D18" s="85">
        <v>1</v>
      </c>
      <c r="E18" s="85" t="s">
        <v>528</v>
      </c>
      <c r="F18" s="85">
        <v>1</v>
      </c>
      <c r="G18" s="85" t="s">
        <v>520</v>
      </c>
      <c r="H18" s="85">
        <v>1</v>
      </c>
    </row>
    <row r="19" spans="1:8" ht="15">
      <c r="A19" s="85" t="s">
        <v>215</v>
      </c>
      <c r="B19" s="85">
        <v>1</v>
      </c>
      <c r="C19" s="85"/>
      <c r="D19" s="85"/>
      <c r="E19" s="85" t="s">
        <v>519</v>
      </c>
      <c r="F19" s="85">
        <v>1</v>
      </c>
      <c r="G19" s="85" t="s">
        <v>521</v>
      </c>
      <c r="H19" s="85">
        <v>1</v>
      </c>
    </row>
    <row r="20" spans="1:8" ht="15">
      <c r="A20" s="85" t="s">
        <v>520</v>
      </c>
      <c r="B20" s="85">
        <v>1</v>
      </c>
      <c r="C20" s="85"/>
      <c r="D20" s="85"/>
      <c r="E20" s="85"/>
      <c r="F20" s="85"/>
      <c r="G20" s="85" t="s">
        <v>522</v>
      </c>
      <c r="H20" s="85">
        <v>1</v>
      </c>
    </row>
    <row r="21" spans="1:8" ht="15">
      <c r="A21" s="85" t="s">
        <v>521</v>
      </c>
      <c r="B21" s="85">
        <v>1</v>
      </c>
      <c r="C21" s="85"/>
      <c r="D21" s="85"/>
      <c r="E21" s="85"/>
      <c r="F21" s="85"/>
      <c r="G21" s="85" t="s">
        <v>523</v>
      </c>
      <c r="H21" s="85">
        <v>1</v>
      </c>
    </row>
    <row r="22" spans="1:8" ht="15">
      <c r="A22" s="85" t="s">
        <v>522</v>
      </c>
      <c r="B22" s="85">
        <v>1</v>
      </c>
      <c r="C22" s="85"/>
      <c r="D22" s="85"/>
      <c r="E22" s="85"/>
      <c r="F22" s="85"/>
      <c r="G22" s="85" t="s">
        <v>524</v>
      </c>
      <c r="H22" s="85">
        <v>1</v>
      </c>
    </row>
    <row r="23" spans="1:8" ht="15">
      <c r="A23" s="85" t="s">
        <v>523</v>
      </c>
      <c r="B23" s="85">
        <v>1</v>
      </c>
      <c r="C23" s="85"/>
      <c r="D23" s="85"/>
      <c r="E23" s="85"/>
      <c r="F23" s="85"/>
      <c r="G23" s="85" t="s">
        <v>525</v>
      </c>
      <c r="H23" s="85">
        <v>1</v>
      </c>
    </row>
    <row r="24" spans="1:8" ht="15">
      <c r="A24" s="85" t="s">
        <v>524</v>
      </c>
      <c r="B24" s="85">
        <v>1</v>
      </c>
      <c r="C24" s="85"/>
      <c r="D24" s="85"/>
      <c r="E24" s="85"/>
      <c r="F24" s="85"/>
      <c r="G24" s="85"/>
      <c r="H24" s="85"/>
    </row>
    <row r="25" spans="1:8" ht="15">
      <c r="A25" s="85" t="s">
        <v>525</v>
      </c>
      <c r="B25" s="85">
        <v>1</v>
      </c>
      <c r="C25" s="85"/>
      <c r="D25" s="85"/>
      <c r="E25" s="85"/>
      <c r="F25" s="85"/>
      <c r="G25" s="85"/>
      <c r="H25" s="85"/>
    </row>
    <row r="28" spans="1:8" ht="15" customHeight="1">
      <c r="A28" s="13" t="s">
        <v>532</v>
      </c>
      <c r="B28" s="13" t="s">
        <v>501</v>
      </c>
      <c r="C28" s="13" t="s">
        <v>541</v>
      </c>
      <c r="D28" s="13" t="s">
        <v>504</v>
      </c>
      <c r="E28" s="13" t="s">
        <v>546</v>
      </c>
      <c r="F28" s="13" t="s">
        <v>506</v>
      </c>
      <c r="G28" s="13" t="s">
        <v>549</v>
      </c>
      <c r="H28" s="13" t="s">
        <v>507</v>
      </c>
    </row>
    <row r="29" spans="1:8" ht="15">
      <c r="A29" s="91" t="s">
        <v>533</v>
      </c>
      <c r="B29" s="91">
        <v>7</v>
      </c>
      <c r="C29" s="91" t="s">
        <v>538</v>
      </c>
      <c r="D29" s="91">
        <v>14</v>
      </c>
      <c r="E29" s="91" t="s">
        <v>539</v>
      </c>
      <c r="F29" s="91">
        <v>8</v>
      </c>
      <c r="G29" s="91" t="s">
        <v>550</v>
      </c>
      <c r="H29" s="91">
        <v>4</v>
      </c>
    </row>
    <row r="30" spans="1:8" ht="15">
      <c r="A30" s="91" t="s">
        <v>534</v>
      </c>
      <c r="B30" s="91">
        <v>6</v>
      </c>
      <c r="C30" s="91" t="s">
        <v>259</v>
      </c>
      <c r="D30" s="91">
        <v>10</v>
      </c>
      <c r="E30" s="91" t="s">
        <v>538</v>
      </c>
      <c r="F30" s="91">
        <v>8</v>
      </c>
      <c r="G30" s="91" t="s">
        <v>551</v>
      </c>
      <c r="H30" s="91">
        <v>2</v>
      </c>
    </row>
    <row r="31" spans="1:8" ht="15">
      <c r="A31" s="91" t="s">
        <v>535</v>
      </c>
      <c r="B31" s="91">
        <v>0</v>
      </c>
      <c r="C31" s="91" t="s">
        <v>539</v>
      </c>
      <c r="D31" s="91">
        <v>9</v>
      </c>
      <c r="E31" s="91" t="s">
        <v>259</v>
      </c>
      <c r="F31" s="91">
        <v>6</v>
      </c>
      <c r="G31" s="91" t="s">
        <v>552</v>
      </c>
      <c r="H31" s="91">
        <v>2</v>
      </c>
    </row>
    <row r="32" spans="1:8" ht="15">
      <c r="A32" s="91" t="s">
        <v>536</v>
      </c>
      <c r="B32" s="91">
        <v>587</v>
      </c>
      <c r="C32" s="91" t="s">
        <v>540</v>
      </c>
      <c r="D32" s="91">
        <v>8</v>
      </c>
      <c r="E32" s="91" t="s">
        <v>221</v>
      </c>
      <c r="F32" s="91">
        <v>6</v>
      </c>
      <c r="G32" s="91" t="s">
        <v>553</v>
      </c>
      <c r="H32" s="91">
        <v>2</v>
      </c>
    </row>
    <row r="33" spans="1:8" ht="15">
      <c r="A33" s="91" t="s">
        <v>537</v>
      </c>
      <c r="B33" s="91">
        <v>600</v>
      </c>
      <c r="C33" s="91" t="s">
        <v>542</v>
      </c>
      <c r="D33" s="91">
        <v>7</v>
      </c>
      <c r="E33" s="91" t="s">
        <v>540</v>
      </c>
      <c r="F33" s="91">
        <v>5</v>
      </c>
      <c r="G33" s="91" t="s">
        <v>554</v>
      </c>
      <c r="H33" s="91">
        <v>2</v>
      </c>
    </row>
    <row r="34" spans="1:8" ht="15">
      <c r="A34" s="91" t="s">
        <v>538</v>
      </c>
      <c r="B34" s="91">
        <v>22</v>
      </c>
      <c r="C34" s="91" t="s">
        <v>221</v>
      </c>
      <c r="D34" s="91">
        <v>7</v>
      </c>
      <c r="E34" s="91" t="s">
        <v>542</v>
      </c>
      <c r="F34" s="91">
        <v>3</v>
      </c>
      <c r="G34" s="91" t="s">
        <v>555</v>
      </c>
      <c r="H34" s="91">
        <v>2</v>
      </c>
    </row>
    <row r="35" spans="1:8" ht="15">
      <c r="A35" s="91" t="s">
        <v>539</v>
      </c>
      <c r="B35" s="91">
        <v>18</v>
      </c>
      <c r="C35" s="91" t="s">
        <v>543</v>
      </c>
      <c r="D35" s="91">
        <v>6</v>
      </c>
      <c r="E35" s="91" t="s">
        <v>547</v>
      </c>
      <c r="F35" s="91">
        <v>3</v>
      </c>
      <c r="G35" s="91" t="s">
        <v>556</v>
      </c>
      <c r="H35" s="91">
        <v>2</v>
      </c>
    </row>
    <row r="36" spans="1:8" ht="15">
      <c r="A36" s="91" t="s">
        <v>259</v>
      </c>
      <c r="B36" s="91">
        <v>16</v>
      </c>
      <c r="C36" s="91" t="s">
        <v>220</v>
      </c>
      <c r="D36" s="91">
        <v>6</v>
      </c>
      <c r="E36" s="91" t="s">
        <v>544</v>
      </c>
      <c r="F36" s="91">
        <v>2</v>
      </c>
      <c r="G36" s="91" t="s">
        <v>557</v>
      </c>
      <c r="H36" s="91">
        <v>2</v>
      </c>
    </row>
    <row r="37" spans="1:8" ht="15">
      <c r="A37" s="91" t="s">
        <v>221</v>
      </c>
      <c r="B37" s="91">
        <v>13</v>
      </c>
      <c r="C37" s="91" t="s">
        <v>544</v>
      </c>
      <c r="D37" s="91">
        <v>5</v>
      </c>
      <c r="E37" s="91" t="s">
        <v>545</v>
      </c>
      <c r="F37" s="91">
        <v>2</v>
      </c>
      <c r="G37" s="91" t="s">
        <v>558</v>
      </c>
      <c r="H37" s="91">
        <v>2</v>
      </c>
    </row>
    <row r="38" spans="1:8" ht="15">
      <c r="A38" s="91" t="s">
        <v>540</v>
      </c>
      <c r="B38" s="91">
        <v>13</v>
      </c>
      <c r="C38" s="91" t="s">
        <v>545</v>
      </c>
      <c r="D38" s="91">
        <v>5</v>
      </c>
      <c r="E38" s="91" t="s">
        <v>548</v>
      </c>
      <c r="F38" s="91">
        <v>2</v>
      </c>
      <c r="G38" s="91" t="s">
        <v>559</v>
      </c>
      <c r="H38" s="91">
        <v>2</v>
      </c>
    </row>
    <row r="41" spans="1:8" ht="15" customHeight="1">
      <c r="A41" s="13" t="s">
        <v>564</v>
      </c>
      <c r="B41" s="13" t="s">
        <v>501</v>
      </c>
      <c r="C41" s="13" t="s">
        <v>575</v>
      </c>
      <c r="D41" s="13" t="s">
        <v>504</v>
      </c>
      <c r="E41" s="13" t="s">
        <v>580</v>
      </c>
      <c r="F41" s="13" t="s">
        <v>506</v>
      </c>
      <c r="G41" s="13" t="s">
        <v>582</v>
      </c>
      <c r="H41" s="13" t="s">
        <v>507</v>
      </c>
    </row>
    <row r="42" spans="1:8" ht="15">
      <c r="A42" s="91" t="s">
        <v>565</v>
      </c>
      <c r="B42" s="91">
        <v>7</v>
      </c>
      <c r="C42" s="91" t="s">
        <v>565</v>
      </c>
      <c r="D42" s="91">
        <v>5</v>
      </c>
      <c r="E42" s="91" t="s">
        <v>571</v>
      </c>
      <c r="F42" s="91">
        <v>2</v>
      </c>
      <c r="G42" s="91" t="s">
        <v>583</v>
      </c>
      <c r="H42" s="91">
        <v>2</v>
      </c>
    </row>
    <row r="43" spans="1:8" ht="15">
      <c r="A43" s="91" t="s">
        <v>566</v>
      </c>
      <c r="B43" s="91">
        <v>7</v>
      </c>
      <c r="C43" s="91" t="s">
        <v>566</v>
      </c>
      <c r="D43" s="91">
        <v>5</v>
      </c>
      <c r="E43" s="91" t="s">
        <v>566</v>
      </c>
      <c r="F43" s="91">
        <v>2</v>
      </c>
      <c r="G43" s="91" t="s">
        <v>584</v>
      </c>
      <c r="H43" s="91">
        <v>2</v>
      </c>
    </row>
    <row r="44" spans="1:8" ht="15">
      <c r="A44" s="91" t="s">
        <v>567</v>
      </c>
      <c r="B44" s="91">
        <v>6</v>
      </c>
      <c r="C44" s="91" t="s">
        <v>567</v>
      </c>
      <c r="D44" s="91">
        <v>4</v>
      </c>
      <c r="E44" s="91" t="s">
        <v>569</v>
      </c>
      <c r="F44" s="91">
        <v>2</v>
      </c>
      <c r="G44" s="91" t="s">
        <v>585</v>
      </c>
      <c r="H44" s="91">
        <v>2</v>
      </c>
    </row>
    <row r="45" spans="1:8" ht="15">
      <c r="A45" s="91" t="s">
        <v>568</v>
      </c>
      <c r="B45" s="91">
        <v>6</v>
      </c>
      <c r="C45" s="91" t="s">
        <v>568</v>
      </c>
      <c r="D45" s="91">
        <v>4</v>
      </c>
      <c r="E45" s="91" t="s">
        <v>570</v>
      </c>
      <c r="F45" s="91">
        <v>2</v>
      </c>
      <c r="G45" s="91" t="s">
        <v>586</v>
      </c>
      <c r="H45" s="91">
        <v>2</v>
      </c>
    </row>
    <row r="46" spans="1:8" ht="15">
      <c r="A46" s="91" t="s">
        <v>569</v>
      </c>
      <c r="B46" s="91">
        <v>6</v>
      </c>
      <c r="C46" s="91" t="s">
        <v>569</v>
      </c>
      <c r="D46" s="91">
        <v>4</v>
      </c>
      <c r="E46" s="91" t="s">
        <v>581</v>
      </c>
      <c r="F46" s="91">
        <v>2</v>
      </c>
      <c r="G46" s="91" t="s">
        <v>587</v>
      </c>
      <c r="H46" s="91">
        <v>2</v>
      </c>
    </row>
    <row r="47" spans="1:8" ht="15">
      <c r="A47" s="91" t="s">
        <v>570</v>
      </c>
      <c r="B47" s="91">
        <v>6</v>
      </c>
      <c r="C47" s="91" t="s">
        <v>570</v>
      </c>
      <c r="D47" s="91">
        <v>4</v>
      </c>
      <c r="E47" s="91" t="s">
        <v>567</v>
      </c>
      <c r="F47" s="91">
        <v>2</v>
      </c>
      <c r="G47" s="91" t="s">
        <v>588</v>
      </c>
      <c r="H47" s="91">
        <v>2</v>
      </c>
    </row>
    <row r="48" spans="1:8" ht="15">
      <c r="A48" s="91" t="s">
        <v>571</v>
      </c>
      <c r="B48" s="91">
        <v>5</v>
      </c>
      <c r="C48" s="91" t="s">
        <v>576</v>
      </c>
      <c r="D48" s="91">
        <v>3</v>
      </c>
      <c r="E48" s="91" t="s">
        <v>568</v>
      </c>
      <c r="F48" s="91">
        <v>2</v>
      </c>
      <c r="G48" s="91" t="s">
        <v>589</v>
      </c>
      <c r="H48" s="91">
        <v>2</v>
      </c>
    </row>
    <row r="49" spans="1:8" ht="15">
      <c r="A49" s="91" t="s">
        <v>572</v>
      </c>
      <c r="B49" s="91">
        <v>4</v>
      </c>
      <c r="C49" s="91" t="s">
        <v>577</v>
      </c>
      <c r="D49" s="91">
        <v>3</v>
      </c>
      <c r="E49" s="91" t="s">
        <v>565</v>
      </c>
      <c r="F49" s="91">
        <v>2</v>
      </c>
      <c r="G49" s="91" t="s">
        <v>590</v>
      </c>
      <c r="H49" s="91">
        <v>2</v>
      </c>
    </row>
    <row r="50" spans="1:8" ht="15">
      <c r="A50" s="91" t="s">
        <v>573</v>
      </c>
      <c r="B50" s="91">
        <v>4</v>
      </c>
      <c r="C50" s="91" t="s">
        <v>578</v>
      </c>
      <c r="D50" s="91">
        <v>3</v>
      </c>
      <c r="E50" s="91"/>
      <c r="F50" s="91"/>
      <c r="G50" s="91" t="s">
        <v>591</v>
      </c>
      <c r="H50" s="91">
        <v>2</v>
      </c>
    </row>
    <row r="51" spans="1:8" ht="15">
      <c r="A51" s="91" t="s">
        <v>574</v>
      </c>
      <c r="B51" s="91">
        <v>4</v>
      </c>
      <c r="C51" s="91" t="s">
        <v>579</v>
      </c>
      <c r="D51" s="91">
        <v>3</v>
      </c>
      <c r="E51" s="91"/>
      <c r="F51" s="91"/>
      <c r="G51" s="91" t="s">
        <v>592</v>
      </c>
      <c r="H51" s="91">
        <v>2</v>
      </c>
    </row>
    <row r="54" spans="1:8" ht="15" customHeight="1">
      <c r="A54" s="85" t="s">
        <v>597</v>
      </c>
      <c r="B54" s="85" t="s">
        <v>501</v>
      </c>
      <c r="C54" s="85" t="s">
        <v>599</v>
      </c>
      <c r="D54" s="85" t="s">
        <v>504</v>
      </c>
      <c r="E54" s="85" t="s">
        <v>600</v>
      </c>
      <c r="F54" s="85" t="s">
        <v>506</v>
      </c>
      <c r="G54" s="85" t="s">
        <v>603</v>
      </c>
      <c r="H54" s="85" t="s">
        <v>507</v>
      </c>
    </row>
    <row r="55" spans="1:8" ht="15">
      <c r="A55" s="85"/>
      <c r="B55" s="85"/>
      <c r="C55" s="85"/>
      <c r="D55" s="85"/>
      <c r="E55" s="85"/>
      <c r="F55" s="85"/>
      <c r="G55" s="85"/>
      <c r="H55" s="85"/>
    </row>
    <row r="57" spans="1:8" ht="15" customHeight="1">
      <c r="A57" s="13" t="s">
        <v>598</v>
      </c>
      <c r="B57" s="13" t="s">
        <v>501</v>
      </c>
      <c r="C57" s="13" t="s">
        <v>601</v>
      </c>
      <c r="D57" s="13" t="s">
        <v>504</v>
      </c>
      <c r="E57" s="85" t="s">
        <v>602</v>
      </c>
      <c r="F57" s="85" t="s">
        <v>506</v>
      </c>
      <c r="G57" s="13" t="s">
        <v>604</v>
      </c>
      <c r="H57" s="13" t="s">
        <v>507</v>
      </c>
    </row>
    <row r="58" spans="1:8" ht="15">
      <c r="A58" s="85" t="s">
        <v>221</v>
      </c>
      <c r="B58" s="85">
        <v>7</v>
      </c>
      <c r="C58" s="85" t="s">
        <v>221</v>
      </c>
      <c r="D58" s="85">
        <v>7</v>
      </c>
      <c r="E58" s="85"/>
      <c r="F58" s="85"/>
      <c r="G58" s="85" t="s">
        <v>214</v>
      </c>
      <c r="H58" s="85">
        <v>1</v>
      </c>
    </row>
    <row r="59" spans="1:8" ht="15">
      <c r="A59" s="85" t="s">
        <v>220</v>
      </c>
      <c r="B59" s="85">
        <v>2</v>
      </c>
      <c r="C59" s="85" t="s">
        <v>220</v>
      </c>
      <c r="D59" s="85">
        <v>2</v>
      </c>
      <c r="E59" s="85"/>
      <c r="F59" s="85"/>
      <c r="G59" s="85"/>
      <c r="H59" s="85"/>
    </row>
    <row r="60" spans="1:8" ht="15">
      <c r="A60" s="85" t="s">
        <v>223</v>
      </c>
      <c r="B60" s="85">
        <v>1</v>
      </c>
      <c r="C60" s="85" t="s">
        <v>223</v>
      </c>
      <c r="D60" s="85">
        <v>1</v>
      </c>
      <c r="E60" s="85"/>
      <c r="F60" s="85"/>
      <c r="G60" s="85"/>
      <c r="H60" s="85"/>
    </row>
    <row r="61" spans="1:8" ht="15">
      <c r="A61" s="85" t="s">
        <v>214</v>
      </c>
      <c r="B61" s="85">
        <v>1</v>
      </c>
      <c r="C61" s="85"/>
      <c r="D61" s="85"/>
      <c r="E61" s="85"/>
      <c r="F61" s="85"/>
      <c r="G61" s="85"/>
      <c r="H61" s="85"/>
    </row>
    <row r="64" spans="1:8" ht="15" customHeight="1">
      <c r="A64" s="13" t="s">
        <v>608</v>
      </c>
      <c r="B64" s="13" t="s">
        <v>501</v>
      </c>
      <c r="C64" s="13" t="s">
        <v>609</v>
      </c>
      <c r="D64" s="13" t="s">
        <v>504</v>
      </c>
      <c r="E64" s="13" t="s">
        <v>610</v>
      </c>
      <c r="F64" s="13" t="s">
        <v>506</v>
      </c>
      <c r="G64" s="13" t="s">
        <v>611</v>
      </c>
      <c r="H64" s="13" t="s">
        <v>507</v>
      </c>
    </row>
    <row r="65" spans="1:8" ht="15">
      <c r="A65" s="125" t="s">
        <v>217</v>
      </c>
      <c r="B65" s="85">
        <v>120569</v>
      </c>
      <c r="C65" s="125" t="s">
        <v>217</v>
      </c>
      <c r="D65" s="85">
        <v>120569</v>
      </c>
      <c r="E65" s="125" t="s">
        <v>212</v>
      </c>
      <c r="F65" s="85">
        <v>69186</v>
      </c>
      <c r="G65" s="125" t="s">
        <v>215</v>
      </c>
      <c r="H65" s="85">
        <v>2861</v>
      </c>
    </row>
    <row r="66" spans="1:8" ht="15">
      <c r="A66" s="125" t="s">
        <v>212</v>
      </c>
      <c r="B66" s="85">
        <v>69186</v>
      </c>
      <c r="C66" s="125" t="s">
        <v>220</v>
      </c>
      <c r="D66" s="85">
        <v>20406</v>
      </c>
      <c r="E66" s="125" t="s">
        <v>222</v>
      </c>
      <c r="F66" s="85">
        <v>9694</v>
      </c>
      <c r="G66" s="125" t="s">
        <v>214</v>
      </c>
      <c r="H66" s="85">
        <v>423</v>
      </c>
    </row>
    <row r="67" spans="1:8" ht="15">
      <c r="A67" s="125" t="s">
        <v>220</v>
      </c>
      <c r="B67" s="85">
        <v>20406</v>
      </c>
      <c r="C67" s="125" t="s">
        <v>221</v>
      </c>
      <c r="D67" s="85">
        <v>5954</v>
      </c>
      <c r="E67" s="125" t="s">
        <v>216</v>
      </c>
      <c r="F67" s="85">
        <v>4360</v>
      </c>
      <c r="G67" s="125"/>
      <c r="H67" s="85"/>
    </row>
    <row r="68" spans="1:8" ht="15">
      <c r="A68" s="125" t="s">
        <v>222</v>
      </c>
      <c r="B68" s="85">
        <v>9694</v>
      </c>
      <c r="C68" s="125" t="s">
        <v>218</v>
      </c>
      <c r="D68" s="85">
        <v>902</v>
      </c>
      <c r="E68" s="125" t="s">
        <v>213</v>
      </c>
      <c r="F68" s="85">
        <v>1731</v>
      </c>
      <c r="G68" s="125"/>
      <c r="H68" s="85"/>
    </row>
    <row r="69" spans="1:8" ht="15">
      <c r="A69" s="125" t="s">
        <v>221</v>
      </c>
      <c r="B69" s="85">
        <v>5954</v>
      </c>
      <c r="C69" s="125" t="s">
        <v>219</v>
      </c>
      <c r="D69" s="85">
        <v>452</v>
      </c>
      <c r="E69" s="125"/>
      <c r="F69" s="85"/>
      <c r="G69" s="125"/>
      <c r="H69" s="85"/>
    </row>
    <row r="70" spans="1:8" ht="15">
      <c r="A70" s="125" t="s">
        <v>216</v>
      </c>
      <c r="B70" s="85">
        <v>4360</v>
      </c>
      <c r="C70" s="125" t="s">
        <v>223</v>
      </c>
      <c r="D70" s="85">
        <v>314</v>
      </c>
      <c r="E70" s="125"/>
      <c r="F70" s="85"/>
      <c r="G70" s="125"/>
      <c r="H70" s="85"/>
    </row>
    <row r="71" spans="1:8" ht="15">
      <c r="A71" s="125" t="s">
        <v>215</v>
      </c>
      <c r="B71" s="85">
        <v>2861</v>
      </c>
      <c r="C71" s="125"/>
      <c r="D71" s="85"/>
      <c r="E71" s="125"/>
      <c r="F71" s="85"/>
      <c r="G71" s="125"/>
      <c r="H71" s="85"/>
    </row>
    <row r="72" spans="1:8" ht="15">
      <c r="A72" s="125" t="s">
        <v>213</v>
      </c>
      <c r="B72" s="85">
        <v>1731</v>
      </c>
      <c r="C72" s="125"/>
      <c r="D72" s="85"/>
      <c r="E72" s="125"/>
      <c r="F72" s="85"/>
      <c r="G72" s="125"/>
      <c r="H72" s="85"/>
    </row>
    <row r="73" spans="1:8" ht="15">
      <c r="A73" s="125" t="s">
        <v>218</v>
      </c>
      <c r="B73" s="85">
        <v>902</v>
      </c>
      <c r="C73" s="125"/>
      <c r="D73" s="85"/>
      <c r="E73" s="125"/>
      <c r="F73" s="85"/>
      <c r="G73" s="125"/>
      <c r="H73" s="85"/>
    </row>
    <row r="74" spans="1:8" ht="15">
      <c r="A74" s="125" t="s">
        <v>219</v>
      </c>
      <c r="B74" s="85">
        <v>452</v>
      </c>
      <c r="C74" s="125"/>
      <c r="D74" s="85"/>
      <c r="E74" s="125"/>
      <c r="F74" s="85"/>
      <c r="G74" s="125"/>
      <c r="H74" s="85"/>
    </row>
  </sheetData>
  <hyperlinks>
    <hyperlink ref="A2" r:id="rId1" display="https://okt.to/i5f89V"/>
    <hyperlink ref="A3" r:id="rId2" display="https://okt.to/o29Nye"/>
    <hyperlink ref="A4" r:id="rId3" display="https://okt.to/KXkxlF"/>
    <hyperlink ref="A5" r:id="rId4" display="https://lnkd.in/eqvsWrx"/>
    <hyperlink ref="A6" r:id="rId5" display="https://www.instagram.com/p/BytPWqWAwkL/?igshid=o47ibnf80acj"/>
    <hyperlink ref="C2" r:id="rId6" display="https://okt.to/i5f89V"/>
    <hyperlink ref="C3" r:id="rId7" display="https://okt.to/KXkxlF"/>
    <hyperlink ref="C4" r:id="rId8" display="https://okt.to/o29Nye"/>
    <hyperlink ref="E2" r:id="rId9" display="https://www.instagram.com/p/BytPWqWAwkL/?igshid=o47ibnf80acj"/>
    <hyperlink ref="E3" r:id="rId10" display="https://lnkd.in/eqvsWrx"/>
  </hyperlinks>
  <printOptions/>
  <pageMargins left="0.7" right="0.7" top="0.75" bottom="0.75" header="0.3" footer="0.3"/>
  <pageSetup orientation="portrait" paperSize="9"/>
  <tableParts>
    <tablePart r:id="rId17"/>
    <tablePart r:id="rId15"/>
    <tablePart r:id="rId11"/>
    <tablePart r:id="rId18"/>
    <tablePart r:id="rId12"/>
    <tablePart r:id="rId13"/>
    <tablePart r:id="rId16"/>
    <tablePart r:id="rId1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2019-06-20T18:12:30Z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