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<sst xmlns="http://schemas.openxmlformats.org/spreadsheetml/2006/main" count="1185" uniqueCount="540">
  <si>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</si>
  <si>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</si>
  <si>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</si>
  <si>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</si>
  <si>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</si>
  <si>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</si>
  <si>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</si>
  <si>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</si>
  <si>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</si>
  <si>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</si>
  <si>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</si>
  <si>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</si>
  <si>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</si>
  <si>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</si>
  <si>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</si>
  <si>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</si>
  <si>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</si>
  <si>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</si>
  <si>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</si>
  <si>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</si>
  <si>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</si>
  <si>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</si>
  <si>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</si>
  <si>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</si>
  <si>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</si>
  <si>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</si>
  <si>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</si>
  <si>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</si>
  <si>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</si>
  <si>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</si>
  <si>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</si>
  <si>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</si>
  <si>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</si>
  <si>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</si>
  <si>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</si>
  <si>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</si>
  <si>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</si>
  <si>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</si>
  <si>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</si>
  <si>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</si>
  <si>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</si>
  <si>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</si>
  <si>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</si>
  <si>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</si>
  <si>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</si>
  <si>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</si>
  <si>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</si>
  <si>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</si>
  <si>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</si>
  <si>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</si>
  <si>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</si>
  <si>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</si>
  <si>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</si>
  <si>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</si>
  <si>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</si>
  <si>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</si>
  <si>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</si>
  <si>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</si>
  <si>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</si>
  <si>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</si>
  <si>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</si>
  <si>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</si>
  <si>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</si>
  <si>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</si>
  <si>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</si>
  <si>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</si>
  <si>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</si>
  <si>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</si>
  <si>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</si>
  <si>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</si>
  <si>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</si>
  <si>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</si>
  <si>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</si>
  <si>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</si>
  <si>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</si>
  <si>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</si>
  <si>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</si>
  <si>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</si>
  <si>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</si>
  <si>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</si>
  <si>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</si>
  <si>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</si>
  <si>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</si>
  <si>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</si>
  <si>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</si>
  <si>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</si>
  <si>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</si>
  <si>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</si>
  <si>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</si>
  <si>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</si>
  <si>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</si>
  <si>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</si>
  <si>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</si>
  <si>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</si>
  <si>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</si>
  <si>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</si>
  <si>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</si>
  <si>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</si>
  <si>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</si>
  <si>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</si>
  <si>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</si>
  <si>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</si>
  <si>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</si>
  <si>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</si>
  <si>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</si>
  <si>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</si>
  <si>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</si>
  <si>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</si>
  <si>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</si>
  <si>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</si>
  <si>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</si>
  <si>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</si>
  <si>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</si>
  <si>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</si>
  <si>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</si>
  <si>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</si>
  <si>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</si>
  <si>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</si>
  <si>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</si>
  <si>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</si>
  <si>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</si>
  <si>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</si>
  <si>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</si>
  <si>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</si>
  <si>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</si>
  <si>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</si>
  <si>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</si>
  <si>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</si>
  <si>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</si>
  <si>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</si>
  <si>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</si>
  <si>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</si>
  <si>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</si>
  <si>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</si>
  <si>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</si>
  <si>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</si>
  <si>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</si>
  <si>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</si>
  <si>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</si>
  <si>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</si>
  <si>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</si>
  <si>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</si>
  <si>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</si>
  <si>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</si>
  <si>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</si>
  <si>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</si>
  <si>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</si>
  <si>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</si>
  <si>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</si>
  <si>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</si>
  <si>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</si>
  <si>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</si>
  <si>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</si>
  <si>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</si>
  <si>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</si>
  <si>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</si>
  <si>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</si>
  <si>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</si>
  <si>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</si>
  <si>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</si>
  <si>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</si>
  <si>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</si>
  <si>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</si>
  <si>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</si>
  <si>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</si>
  <si>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</si>
  <si>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</si>
  <si>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</si>
  <si>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</si>
  <si>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</si>
  <si>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</si>
  <si>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</si>
  <si>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</si>
  <si>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</si>
  <si>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</si>
  <si>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</si>
  <si>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</si>
  <si>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</si>
  <si>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</si>
  <si>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</si>
  <si>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</si>
  <si>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</si>
  <si>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</si>
  <si>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</si>
  <si>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</si>
  <si>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</si>
  <si>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</si>
  <si>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</si>
  <si>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</si>
  <si>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</si>
  <si>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</si>
  <si>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</si>
  <si>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</si>
  <si>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</si>
  <si>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</si>
  <si>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</si>
  <si>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</si>
  <si>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</si>
  <si>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</si>
  <si>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</si>
  <si>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</si>
  <si>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</si>
  <si>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</si>
  <si>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</si>
  <si>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</si>
  <si>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</si>
  <si>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</si>
  <si>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</si>
  <si>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</si>
  <si>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</si>
  <si>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</si>
  <si>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</si>
  <si>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den_disco</t>
  </si>
  <si>
    <t>acmht</t>
  </si>
  <si>
    <t>clausatz</t>
  </si>
  <si>
    <t>decdtnetwork</t>
  </si>
  <si>
    <t>felicia_bl4ck</t>
  </si>
  <si>
    <t>michaelzimmer</t>
  </si>
  <si>
    <t>rebekahktromble</t>
  </si>
  <si>
    <t>pervade_team</t>
  </si>
  <si>
    <t>Mentions</t>
  </si>
  <si>
    <t>Follow the link below to find out more about the international conferences supported by #ACM #SIGWEB, including the upcoming interdisciplinary ACM Web Science conference #WebSci19, and the ACM Hypertext 2019 @ACMHT conference.
https://t.co/FnNdlE7Mjy</t>
  </si>
  <si>
    <t>RT @den_disco: Follow the link below to find out more about the international conferences supported by #ACM #SIGWEB, including the upcoming…</t>
  </si>
  <si>
    <t>If you'll be at #WebSci19 next week it's not too late to sign up for the @pervade_team tutorial on "Web Research Ethics: Confidentiality, Consent, Data Integrity &amp;amp; More" Join us June 30 to engage with issues of #ethics, #privacy, and #consent. https://t.co/7jVKn7RyeD</t>
  </si>
  <si>
    <t>RT @michaelzimmer: If you'll be at #WebSci19 next week it's not too late to sign up for the @pervade_team tutorial on "Web Research Ethics:…</t>
  </si>
  <si>
    <t>http://www.sigweb.org/conference/sigweb-conference</t>
  </si>
  <si>
    <t>https://pervade.umd.edu/event/websci-19/</t>
  </si>
  <si>
    <t>sigweb.org</t>
  </si>
  <si>
    <t>umd.edu</t>
  </si>
  <si>
    <t>acm sigweb websci19</t>
  </si>
  <si>
    <t>acm sigweb</t>
  </si>
  <si>
    <t>websci19 ethics privacy consent</t>
  </si>
  <si>
    <t>websci19</t>
  </si>
  <si>
    <t>http://pbs.twimg.com/profile_images/1103346843700862977/SkmDiUZW_normal.jpg</t>
  </si>
  <si>
    <t>http://pbs.twimg.com/profile_images/1017812241025028097/loRDrqRB_normal.jpg</t>
  </si>
  <si>
    <t>http://pbs.twimg.com/profile_images/1075110737360637952/hAvhpEd6_normal.jpg</t>
  </si>
  <si>
    <t>http://pbs.twimg.com/profile_images/497741041722609665/gb3nYpnX_normal.jpeg</t>
  </si>
  <si>
    <t>http://pbs.twimg.com/profile_images/630725280399785985/CfFlD8nm_normal.jpg</t>
  </si>
  <si>
    <t>http://pbs.twimg.com/profile_images/931731378621812736/w8VzS6SD_normal.jpg</t>
  </si>
  <si>
    <t>http://pbs.twimg.com/profile_images/864450427932114945/Ih-T5zEA_normal.jpg</t>
  </si>
  <si>
    <t>https://twitter.com/#!/den_disco/status/1141320443527401472</t>
  </si>
  <si>
    <t>https://twitter.com/#!/acmht/status/1141372592244367360</t>
  </si>
  <si>
    <t>https://twitter.com/#!/clausatz/status/1141373967476957186</t>
  </si>
  <si>
    <t>https://twitter.com/#!/decdtnetwork/status/1141608293158313984</t>
  </si>
  <si>
    <t>https://twitter.com/#!/felicia_bl4ck/status/1141609396348379136</t>
  </si>
  <si>
    <t>https://twitter.com/#!/michaelzimmer/status/1143176228196798465</t>
  </si>
  <si>
    <t>https://twitter.com/#!/rebekahktromble/status/1143180934373609473</t>
  </si>
  <si>
    <t>1141320443527401472</t>
  </si>
  <si>
    <t>1141372592244367360</t>
  </si>
  <si>
    <t>1141373967476957186</t>
  </si>
  <si>
    <t>1141608293158313984</t>
  </si>
  <si>
    <t>1141609396348379136</t>
  </si>
  <si>
    <t>1143176228196798465</t>
  </si>
  <si>
    <t>1143180934373609473</t>
  </si>
  <si>
    <t>1141320241655484416</t>
  </si>
  <si>
    <t>1099634618326761473</t>
  </si>
  <si>
    <t/>
  </si>
  <si>
    <t>en</t>
  </si>
  <si>
    <t>Twitter Web Client</t>
  </si>
  <si>
    <t>Twitterrific for Mac</t>
  </si>
  <si>
    <t>Twitter for Android</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</si>
  <si>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</si>
  <si>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</si>
  <si>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</si>
  <si>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</si>
  <si>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</si>
  <si>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</si>
  <si>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</si>
  <si>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</si>
  <si>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</si>
  <si>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</si>
  <si>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</si>
  <si>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</si>
  <si>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</si>
  <si>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</si>
  <si>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</si>
  <si>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</si>
  <si>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</si>
  <si>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</si>
  <si>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</si>
  <si>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</si>
  <si>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</si>
  <si>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</si>
  <si>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@DEN_Disco</t>
  </si>
  <si>
    <t>ACM Hypertext 2019</t>
  </si>
  <si>
    <t>Claus Atzenbeck _xD83C__xDDEA__xD83C__xDDFA_</t>
  </si>
  <si>
    <t>Digital Economy Network</t>
  </si>
  <si>
    <t>Felicia Black</t>
  </si>
  <si>
    <t>Michael Zimmer</t>
  </si>
  <si>
    <t>PERVADE: Pervasive Data Ethics</t>
  </si>
  <si>
    <t>Rebekah Tromble</t>
  </si>
  <si>
    <t>The 2019 Interdisciplinary Digital Culture and Society Conference (DISCo), 9-12 July, @UniofNottingham. Supported by the @EPSRC funded @DECDTNetwork #Disco19</t>
  </si>
  <si>
    <t>Official feed for ACM HT 2019 (#acmht19), the annual meeting of #hypertext related communities ✽ General co-chairs: @clausatz and @jrubart</t>
  </si>
  <si>
    <t>Professor @iisys_de, computer scientist, hypertext enthusiast ✻ European ✻ Coordinator @hist_HT ✻ General co-chair @ACMHT #acmht19 ✻ Co-organizer @HUMAN_HT</t>
  </si>
  <si>
    <t>Digital Economy Network (DEN): #UKRI @EPSRC-funded doctoral training network of 11 #DigitalEconomy Centres for Doctoral Training (CDTs) at UK universities.</t>
  </si>
  <si>
    <t>Project Manager: @EPSRC-funded @DECDTNetwork at @UniofNottingham. Based in @HorizonDER.</t>
  </si>
  <si>
    <t>Privacy and internet ethics scholar.  Associate Professor @MarquetteCS @MarquetteU (previously @uwmsois).  I also run @ZuckerbergFiles.</t>
  </si>
  <si>
    <t>NSF-Funded Pervasive Data Ethics for Computational Research: a multi-disciplinary project examining the reuse of personal/social data in computational research</t>
  </si>
  <si>
    <t>Asst Prof, Poli Sci, @UniLeiden | research on social media, digital discourse, digital methods &amp; ethics, computational social science</t>
  </si>
  <si>
    <t>Nottingham, England</t>
  </si>
  <si>
    <t>Hof, Germany</t>
  </si>
  <si>
    <t>United Kingdom</t>
  </si>
  <si>
    <t>Home: Derby, Work: Nottingham</t>
  </si>
  <si>
    <t>Milwaukee, Wisconsin</t>
  </si>
  <si>
    <t>College Park, MD</t>
  </si>
  <si>
    <t>Leiden, Netherlands</t>
  </si>
  <si>
    <t>https://t.co/Rq966PSQC4</t>
  </si>
  <si>
    <t>https://t.co/NyDGOeqF1Y</t>
  </si>
  <si>
    <t>https://t.co/KnE28JC1WK</t>
  </si>
  <si>
    <t>https://t.co/ow8nEu7BwN</t>
  </si>
  <si>
    <t>https://t.co/SWOkJrLE63</t>
  </si>
  <si>
    <t>https://t.co/0UCaSxpASf</t>
  </si>
  <si>
    <t>https://t.co/4fS6oBSq8G</t>
  </si>
  <si>
    <t>https://t.co/vCD3GOcKmw</t>
  </si>
  <si>
    <t>https://pbs.twimg.com/profile_banners/1099634618326761473/1551192505</t>
  </si>
  <si>
    <t>https://pbs.twimg.com/profile_banners/4118948073/1531500388</t>
  </si>
  <si>
    <t>https://pbs.twimg.com/profile_banners/2443786214/1531203303</t>
  </si>
  <si>
    <t>https://pbs.twimg.com/profile_banners/524285459/1561042241</t>
  </si>
  <si>
    <t>https://pbs.twimg.com/profile_banners/6168682/1468953960</t>
  </si>
  <si>
    <t>https://pbs.twimg.com/profile_banners/905421382451941377/1504704430</t>
  </si>
  <si>
    <t>http://abs.twimg.com/images/themes/theme1/bg.png</t>
  </si>
  <si>
    <t>http://abs.twimg.com/images/themes/theme9/bg.gif</t>
  </si>
  <si>
    <t>http://pbs.twimg.com/profile_images/930874152210354176/Tc9qVyeI_normal.jpg</t>
  </si>
  <si>
    <t>Open Twitter Page for This Person</t>
  </si>
  <si>
    <t>https://twitter.com/den_disco</t>
  </si>
  <si>
    <t>https://twitter.com/acmht</t>
  </si>
  <si>
    <t>https://twitter.com/clausatz</t>
  </si>
  <si>
    <t>https://twitter.com/decdtnetwork</t>
  </si>
  <si>
    <t>https://twitter.com/felicia_bl4ck</t>
  </si>
  <si>
    <t>https://twitter.com/michaelzimmer</t>
  </si>
  <si>
    <t>https://twitter.com/pervade_team</t>
  </si>
  <si>
    <t>https://twitter.com/rebekahktromble</t>
  </si>
  <si>
    <t>den_disco
Follow the link below to find out
more about the international conferences
supported by #ACM #SIGWEB, including
the upcoming interdisciplinary
ACM Web Science conference #WebSci19,
and the ACM Hypertext 2019 @ACMHT
conference. https://t.co/FnNdlE7Mjy</t>
  </si>
  <si>
    <t>acmht
RT @den_disco: Follow the link
below to find out more about the
international conferences supported
by #ACM #SIGWEB, including the
upcoming…</t>
  </si>
  <si>
    <t>clausatz
RT @den_disco: Follow the link
below to find out more about the
international conferences supported
by #ACM #SIGWEB, including the
upcoming…</t>
  </si>
  <si>
    <t>decdtnetwork
RT @den_disco: Follow the link
below to find out more about the
international conferences supported
by #ACM #SIGWEB, including the
upcoming…</t>
  </si>
  <si>
    <t>felicia_bl4ck
RT @den_disco: Follow the link
below to find out more about the
international conferences supported
by #ACM #SIGWEB, including the
upcoming…</t>
  </si>
  <si>
    <t>michaelzimmer
If you'll be at #WebSci19 next
week it's not too late to sign
up for the @pervade_team tutorial
on "Web Research Ethics: Confidentiality,
Consent, Data Integrity &amp;amp; More"
Join us June 30 to engage with
issues of #ethics, #privacy, and
#consent. https://t.co/7jVKn7RyeD</t>
  </si>
  <si>
    <t xml:space="preserve">pervade_team
</t>
  </si>
  <si>
    <t>rebekahktromble
RT @michaelzimmer: If you'll be
at #WebSci19 next week it's not
too late to sign up for the @pervade_team
tutorial on "Web Research Ethics:…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</si>
  <si>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</si>
  <si>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</si>
  <si>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</si>
  <si>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</si>
  <si>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</si>
  <si>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</si>
  <si>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</si>
  <si>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</si>
  <si>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</si>
  <si>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</si>
  <si>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</si>
  <si>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</si>
  <si>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</si>
  <si>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</si>
  <si>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</si>
  <si>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</si>
  <si>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</si>
  <si>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</si>
  <si>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</si>
  <si>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</si>
  <si>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</si>
  <si>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</si>
  <si>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</si>
  <si>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</si>
  <si>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</si>
  <si>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</si>
  <si>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</si>
  <si>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</si>
  <si>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</si>
  <si>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</si>
  <si>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</si>
  <si>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</si>
  <si>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</si>
  <si>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</si>
  <si>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</si>
  <si>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</si>
  <si>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</si>
  <si>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</si>
  <si>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</si>
  <si>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</si>
  <si>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</si>
  <si>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</si>
  <si>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</si>
  <si>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</si>
  <si>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</si>
  <si>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</si>
  <si>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</si>
  <si>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</si>
  <si>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</si>
  <si>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</si>
  <si>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</si>
  <si>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</si>
  <si>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</si>
  <si>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</si>
  <si>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</si>
  <si>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</si>
  <si>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</si>
  <si>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</si>
  <si>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</si>
  <si>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</si>
  <si>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</si>
  <si>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</si>
  <si>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</si>
  <si>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</si>
  <si>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</si>
  <si>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acm</t>
  </si>
  <si>
    <t>sigweb</t>
  </si>
  <si>
    <t>ethics</t>
  </si>
  <si>
    <t>privacy</t>
  </si>
  <si>
    <t>consent</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</si>
  <si>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</si>
  <si>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</si>
  <si>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</si>
  <si>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</si>
  <si>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</si>
  <si>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</si>
  <si>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</si>
  <si>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</si>
  <si>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</si>
  <si>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more</t>
  </si>
  <si>
    <t>follow</t>
  </si>
  <si>
    <t>link</t>
  </si>
  <si>
    <t>below</t>
  </si>
  <si>
    <t>find</t>
  </si>
  <si>
    <t>Top Words in Tweet in G1</t>
  </si>
  <si>
    <t>out</t>
  </si>
  <si>
    <t>international</t>
  </si>
  <si>
    <t>conferences</t>
  </si>
  <si>
    <t>supported</t>
  </si>
  <si>
    <t>#acm</t>
  </si>
  <si>
    <t>Top Words in Tweet in G2</t>
  </si>
  <si>
    <t>#websci19</t>
  </si>
  <si>
    <t>next</t>
  </si>
  <si>
    <t>week</t>
  </si>
  <si>
    <t>late</t>
  </si>
  <si>
    <t>sign</t>
  </si>
  <si>
    <t>up</t>
  </si>
  <si>
    <t>tutorial</t>
  </si>
  <si>
    <t>web</t>
  </si>
  <si>
    <t>research</t>
  </si>
  <si>
    <t>Top Words in Tweet</t>
  </si>
  <si>
    <t>follow link below find out more international conferences supported #acm</t>
  </si>
  <si>
    <t>#websci19 next week late sign up pervade_team tutorial web research</t>
  </si>
  <si>
    <t>Top Word Pairs in Tweet in Entire Graph</t>
  </si>
  <si>
    <t>follow,link</t>
  </si>
  <si>
    <t>link,below</t>
  </si>
  <si>
    <t>below,find</t>
  </si>
  <si>
    <t>find,out</t>
  </si>
  <si>
    <t>out,more</t>
  </si>
  <si>
    <t>more,international</t>
  </si>
  <si>
    <t>international,conferences</t>
  </si>
  <si>
    <t>conferences,supported</t>
  </si>
  <si>
    <t>supported,#acm</t>
  </si>
  <si>
    <t>#acm,#sigweb</t>
  </si>
  <si>
    <t>Top Word Pairs in Tweet in G1</t>
  </si>
  <si>
    <t>Top Word Pairs in Tweet in G2</t>
  </si>
  <si>
    <t>#websci19,next</t>
  </si>
  <si>
    <t>next,week</t>
  </si>
  <si>
    <t>week,late</t>
  </si>
  <si>
    <t>late,sign</t>
  </si>
  <si>
    <t>sign,up</t>
  </si>
  <si>
    <t>up,pervade_team</t>
  </si>
  <si>
    <t>pervade_team,tutorial</t>
  </si>
  <si>
    <t>tutorial,web</t>
  </si>
  <si>
    <t>web,research</t>
  </si>
  <si>
    <t>research,ethics</t>
  </si>
  <si>
    <t>Top Word Pairs in Tweet</t>
  </si>
  <si>
    <t>follow,link  link,below  below,find  find,out  out,more  more,international  international,conferences  conferences,supported  supported,#acm  #acm,#sigweb</t>
  </si>
  <si>
    <t>#websci19,next  next,week  week,late  late,sign  sign,up  up,pervade_team  pervade_team,tutorial  tutorial,web  web,research  research,ethics</t>
  </si>
  <si>
    <t>Top Replied-To in Entire Graph</t>
  </si>
  <si>
    <t>Top Mentioned in Entire Graph</t>
  </si>
  <si>
    <t>Top Replied-To in G1</t>
  </si>
  <si>
    <t>Top Replied-To in G2</t>
  </si>
  <si>
    <t>Top Mentioned in G1</t>
  </si>
  <si>
    <t>Top Mentioned in G2</t>
  </si>
  <si>
    <t>Top Replied-To in Tweet</t>
  </si>
  <si>
    <t>Top Mentioned in Tweet</t>
  </si>
  <si>
    <t>den_disco acmht</t>
  </si>
  <si>
    <t>pervade_team michaelzimmer</t>
  </si>
  <si>
    <t>Top Tweeters in Entire Graph</t>
  </si>
  <si>
    <t>Top Tweeters in G1</t>
  </si>
  <si>
    <t>Top Tweeters in G2</t>
  </si>
  <si>
    <t>Top Tweeters</t>
  </si>
  <si>
    <t>decdtnetwork felicia_bl4ck clausatz acmht den_disco</t>
  </si>
  <si>
    <t>michaelzimmer rebekahktromble pervade_team</t>
  </si>
  <si>
    <t>Top URLs in Tweet by Count</t>
  </si>
  <si>
    <t>Top URLs in Tweet by Salience</t>
  </si>
  <si>
    <t>Top Domains in Tweet by Count</t>
  </si>
  <si>
    <t>Top Domains in Tweet by Salience</t>
  </si>
  <si>
    <t>Top Hashtags in Tweet by Count</t>
  </si>
  <si>
    <t>Top Hashtags in Tweet by Salience</t>
  </si>
  <si>
    <t>Top Words in Tweet by Count</t>
  </si>
  <si>
    <t>acm conference follow link below find out more international conferences</t>
  </si>
  <si>
    <t>den_disco follow link below find out more international conferences supported</t>
  </si>
  <si>
    <t>next week late sign up pervade_team tutorial web research ethics</t>
  </si>
  <si>
    <t>michaelzimmer next week late sign up pervade_team tutorial web research</t>
  </si>
  <si>
    <t>Top Words in Tweet by Salience</t>
  </si>
  <si>
    <t>Top Word Pairs in Tweet by Count</t>
  </si>
  <si>
    <t>den_disco,follow  follow,link  link,below  below,find  find,out  out,more  more,international  international,conferences  conferences,supported  supported,#acm</t>
  </si>
  <si>
    <t>michaelzimmer,#websci19  #websci19,next  next,week  week,late  late,sign  sign,up  up,pervade_team  pervade_team,tutorial  tutorial,web  web,research</t>
  </si>
  <si>
    <t>Top Word Pairs in Tweet by Salience</t>
  </si>
  <si>
    <t>Word</t>
  </si>
  <si>
    <t>#sigweb</t>
  </si>
  <si>
    <t>including</t>
  </si>
  <si>
    <t>upcoming</t>
  </si>
  <si>
    <t>conference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</si>
  <si>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</si>
  <si>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</si>
  <si>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</si>
  <si>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</si>
  <si>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</si>
  <si>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</si>
  <si>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</si>
  <si>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</si>
  <si>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</si>
  <si>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</si>
  <si>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</si>
  <si>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</si>
  <si>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</si>
  <si>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</si>
  <si>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</si>
  <si>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</si>
  <si>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</si>
  <si>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</si>
  <si>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</si>
  <si>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</si>
  <si>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</si>
  <si>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</si>
  <si>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</si>
  <si>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</si>
  <si>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</si>
  <si>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</si>
  <si>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</si>
  <si>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</si>
  <si>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follow link below find out more international conferences supported #acm</t>
  </si>
  <si>
    <t>G2: #websci19 next week late sign up pervade_team tutorial web research</t>
  </si>
  <si>
    <t>Autofill Workbook Results</t>
  </si>
  <si>
    <t>Edge Weight▓1▓1▓0▓True▓Green▓Red▓▓Edge Weight▓1▓1▓0▓3▓10▓False▓Edge Weight▓1▓1▓0▓32▓6▓False▓▓0▓0▓0▓True▓Black▓Black▓▓Followers▓56▓2235▓0▓162▓1000▓False▓Followers▓56▓5227▓0▓100▓70▓False▓▓0▓0▓0▓0▓0▓False▓▓0▓0▓0▓0▓0▓False</t>
  </si>
  <si>
    <t>Subgraph</t>
  </si>
  <si>
    <t>GraphSource░TwitterSearch▓GraphTerm░#websci19▓ImportDescription░The graph represents a network of 8 Twitter users whose recent tweets contained "#websci19", or who were replied to or mentioned in those tweets, taken from a data set limited to a maximum of 18,000 tweets.  The network was obtained from Twitter on Wednesday, 26 June 2019 at 14:42 UTC.
The tweets in the network were tweeted over the 5-day, 3-hour, 12-minute period from Wednesday, 19 June 2019 at 12:22 UTC to Monday, 24 June 2019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</si>
</sst>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892696"/>
        <c:axId val="19381081"/>
      </c:barChart>
      <c:catAx>
        <c:axId val="468926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81081"/>
        <c:crosses val="autoZero"/>
        <c:auto val="1"/>
        <c:lblOffset val="100"/>
        <c:noMultiLvlLbl val="0"/>
      </c:catAx>
      <c:valAx>
        <c:axId val="1938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9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212002"/>
        <c:axId val="26363699"/>
      </c:barChart>
      <c:catAx>
        <c:axId val="40212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63699"/>
        <c:crosses val="autoZero"/>
        <c:auto val="1"/>
        <c:lblOffset val="100"/>
        <c:noMultiLvlLbl val="0"/>
      </c:catAx>
      <c:valAx>
        <c:axId val="2636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946700"/>
        <c:axId val="55084845"/>
      </c:barChart>
      <c:catAx>
        <c:axId val="35946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84845"/>
        <c:crosses val="autoZero"/>
        <c:auto val="1"/>
        <c:lblOffset val="100"/>
        <c:noMultiLvlLbl val="0"/>
      </c:catAx>
      <c:valAx>
        <c:axId val="55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001558"/>
        <c:axId val="32687431"/>
      </c:barChart>
      <c:catAx>
        <c:axId val="26001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87431"/>
        <c:crosses val="autoZero"/>
        <c:auto val="1"/>
        <c:lblOffset val="100"/>
        <c:noMultiLvlLbl val="0"/>
      </c:catAx>
      <c:valAx>
        <c:axId val="3268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751424"/>
        <c:axId val="30436225"/>
      </c:barChart>
      <c:catAx>
        <c:axId val="25751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36225"/>
        <c:crosses val="autoZero"/>
        <c:auto val="1"/>
        <c:lblOffset val="100"/>
        <c:noMultiLvlLbl val="0"/>
      </c:catAx>
      <c:valAx>
        <c:axId val="3043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90570"/>
        <c:axId val="49415131"/>
      </c:barChart>
      <c:catAx>
        <c:axId val="54905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15131"/>
        <c:crosses val="autoZero"/>
        <c:auto val="1"/>
        <c:lblOffset val="100"/>
        <c:noMultiLvlLbl val="0"/>
      </c:catAx>
      <c:valAx>
        <c:axId val="4941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279486"/>
        <c:axId val="9753327"/>
      </c:barChart>
      <c:catAx>
        <c:axId val="53279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53327"/>
        <c:crosses val="autoZero"/>
        <c:auto val="1"/>
        <c:lblOffset val="100"/>
        <c:noMultiLvlLbl val="0"/>
      </c:catAx>
      <c:valAx>
        <c:axId val="9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671080"/>
        <c:axId val="51821993"/>
      </c:barChart>
      <c:catAx>
        <c:axId val="20671080"/>
        <c:scaling>
          <c:orientation val="minMax"/>
        </c:scaling>
        <c:axPos val="b"/>
        <c:delete val="1"/>
        <c:majorTickMark val="out"/>
        <c:minorTickMark val="none"/>
        <c:tickLblPos val="none"/>
        <c:crossAx val="51821993"/>
        <c:crosses val="autoZero"/>
        <c:auto val="1"/>
        <c:lblOffset val="100"/>
        <c:noMultiLvlLbl val="0"/>
      </c:catAx>
      <c:valAx>
        <c:axId val="51821993"/>
        <c:scaling>
          <c:orientation val="minMax"/>
        </c:scaling>
        <c:axPos val="l"/>
        <c:delete val="1"/>
        <c:majorTickMark val="out"/>
        <c:minorTickMark val="none"/>
        <c:tickLblPos val="none"/>
        <c:crossAx val="206710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n_dis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cmh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lausat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ecdtnetwo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elicia_bl4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ichaelzimm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ervade_te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ebekahktromb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0" totalsRowShown="0" headerRowDxfId="299" dataDxfId="298">
  <autoFilter ref="A2:BL10"/>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169" dataDxfId="168">
  <autoFilter ref="A2:C4"/>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162" dataDxfId="161">
  <autoFilter ref="A1:F3"/>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8" totalsRowShown="0" headerRowDxfId="154" dataDxfId="153">
  <autoFilter ref="A6:F8"/>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F17" totalsRowShown="0" headerRowDxfId="146" dataDxfId="145">
  <autoFilter ref="A11:F17"/>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0:F30" totalsRowShown="0" headerRowDxfId="137" dataDxfId="136">
  <autoFilter ref="A20:F30"/>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3:F43" totalsRowShown="0" headerRowDxfId="128" dataDxfId="127">
  <autoFilter ref="A33:F43"/>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6:F47" totalsRowShown="0" headerRowDxfId="119" dataDxfId="118">
  <autoFilter ref="A46:F47"/>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9:F53" totalsRowShown="0" headerRowDxfId="116" dataDxfId="115">
  <autoFilter ref="A49:F53"/>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6:F64" totalsRowShown="0" headerRowDxfId="101" dataDxfId="100">
  <autoFilter ref="A56:F64"/>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246" dataDxfId="245">
  <autoFilter ref="A2:BT10"/>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0" totalsRowShown="0" headerRowDxfId="82" dataDxfId="81">
  <autoFilter ref="A1:G6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7" totalsRowShown="0" headerRowDxfId="73" dataDxfId="72">
  <autoFilter ref="A1:L4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9" totalsRowShown="0" headerRowDxfId="3" dataDxfId="2">
  <autoFilter ref="A1:B9"/>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00" dataDxfId="199">
  <autoFilter ref="A1:C9"/>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gweb.org/conference/sigweb-conference" TargetMode="External" /><Relationship Id="rId2" Type="http://schemas.openxmlformats.org/officeDocument/2006/relationships/hyperlink" Target="https://pervade.umd.edu/event/websci-19/" TargetMode="External" /><Relationship Id="rId3" Type="http://schemas.openxmlformats.org/officeDocument/2006/relationships/hyperlink" Target="http://pbs.twimg.com/profile_images/1103346843700862977/SkmDiUZW_normal.jpg" TargetMode="External" /><Relationship Id="rId4" Type="http://schemas.openxmlformats.org/officeDocument/2006/relationships/hyperlink" Target="http://pbs.twimg.com/profile_images/1017812241025028097/loRDrqRB_normal.jpg" TargetMode="External" /><Relationship Id="rId5" Type="http://schemas.openxmlformats.org/officeDocument/2006/relationships/hyperlink" Target="http://pbs.twimg.com/profile_images/1075110737360637952/hAvhpEd6_normal.jpg" TargetMode="External" /><Relationship Id="rId6" Type="http://schemas.openxmlformats.org/officeDocument/2006/relationships/hyperlink" Target="http://pbs.twimg.com/profile_images/497741041722609665/gb3nYpnX_normal.jpeg" TargetMode="External" /><Relationship Id="rId7" Type="http://schemas.openxmlformats.org/officeDocument/2006/relationships/hyperlink" Target="http://pbs.twimg.com/profile_images/630725280399785985/CfFlD8nm_normal.jpg" TargetMode="External" /><Relationship Id="rId8" Type="http://schemas.openxmlformats.org/officeDocument/2006/relationships/hyperlink" Target="http://pbs.twimg.com/profile_images/931731378621812736/w8VzS6SD_normal.jpg" TargetMode="External" /><Relationship Id="rId9" Type="http://schemas.openxmlformats.org/officeDocument/2006/relationships/hyperlink" Target="http://pbs.twimg.com/profile_images/864450427932114945/Ih-T5zEA_normal.jpg" TargetMode="External" /><Relationship Id="rId10" Type="http://schemas.openxmlformats.org/officeDocument/2006/relationships/hyperlink" Target="http://pbs.twimg.com/profile_images/864450427932114945/Ih-T5zEA_normal.jpg" TargetMode="External" /><Relationship Id="rId11" Type="http://schemas.openxmlformats.org/officeDocument/2006/relationships/hyperlink" Target="https://twitter.com/#!/den_disco/status/1141320443527401472" TargetMode="External" /><Relationship Id="rId12" Type="http://schemas.openxmlformats.org/officeDocument/2006/relationships/hyperlink" Target="https://twitter.com/#!/acmht/status/1141372592244367360" TargetMode="External" /><Relationship Id="rId13" Type="http://schemas.openxmlformats.org/officeDocument/2006/relationships/hyperlink" Target="https://twitter.com/#!/clausatz/status/1141373967476957186" TargetMode="External" /><Relationship Id="rId14" Type="http://schemas.openxmlformats.org/officeDocument/2006/relationships/hyperlink" Target="https://twitter.com/#!/decdtnetwork/status/1141608293158313984" TargetMode="External" /><Relationship Id="rId15" Type="http://schemas.openxmlformats.org/officeDocument/2006/relationships/hyperlink" Target="https://twitter.com/#!/felicia_bl4ck/status/1141609396348379136" TargetMode="External" /><Relationship Id="rId16" Type="http://schemas.openxmlformats.org/officeDocument/2006/relationships/hyperlink" Target="https://twitter.com/#!/michaelzimmer/status/1143176228196798465" TargetMode="External" /><Relationship Id="rId17" Type="http://schemas.openxmlformats.org/officeDocument/2006/relationships/hyperlink" Target="https://twitter.com/#!/rebekahktromble/status/1143180934373609473" TargetMode="External" /><Relationship Id="rId18" Type="http://schemas.openxmlformats.org/officeDocument/2006/relationships/hyperlink" Target="https://twitter.com/#!/rebekahktromble/status/1143180934373609473"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q966PSQC4" TargetMode="External" /><Relationship Id="rId2" Type="http://schemas.openxmlformats.org/officeDocument/2006/relationships/hyperlink" Target="https://t.co/NyDGOeqF1Y" TargetMode="External" /><Relationship Id="rId3" Type="http://schemas.openxmlformats.org/officeDocument/2006/relationships/hyperlink" Target="https://t.co/KnE28JC1WK" TargetMode="External" /><Relationship Id="rId4" Type="http://schemas.openxmlformats.org/officeDocument/2006/relationships/hyperlink" Target="https://t.co/ow8nEu7BwN" TargetMode="External" /><Relationship Id="rId5" Type="http://schemas.openxmlformats.org/officeDocument/2006/relationships/hyperlink" Target="https://t.co/SWOkJrLE63" TargetMode="External" /><Relationship Id="rId6" Type="http://schemas.openxmlformats.org/officeDocument/2006/relationships/hyperlink" Target="https://t.co/0UCaSxpASf" TargetMode="External" /><Relationship Id="rId7" Type="http://schemas.openxmlformats.org/officeDocument/2006/relationships/hyperlink" Target="https://t.co/4fS6oBSq8G" TargetMode="External" /><Relationship Id="rId8" Type="http://schemas.openxmlformats.org/officeDocument/2006/relationships/hyperlink" Target="https://t.co/vCD3GOcKmw" TargetMode="External" /><Relationship Id="rId9" Type="http://schemas.openxmlformats.org/officeDocument/2006/relationships/hyperlink" Target="https://pbs.twimg.com/profile_banners/1099634618326761473/1551192505" TargetMode="External" /><Relationship Id="rId10" Type="http://schemas.openxmlformats.org/officeDocument/2006/relationships/hyperlink" Target="https://pbs.twimg.com/profile_banners/4118948073/1531500388" TargetMode="External" /><Relationship Id="rId11" Type="http://schemas.openxmlformats.org/officeDocument/2006/relationships/hyperlink" Target="https://pbs.twimg.com/profile_banners/2443786214/1531203303" TargetMode="External" /><Relationship Id="rId12" Type="http://schemas.openxmlformats.org/officeDocument/2006/relationships/hyperlink" Target="https://pbs.twimg.com/profile_banners/524285459/1561042241" TargetMode="External" /><Relationship Id="rId13" Type="http://schemas.openxmlformats.org/officeDocument/2006/relationships/hyperlink" Target="https://pbs.twimg.com/profile_banners/6168682/1468953960" TargetMode="External" /><Relationship Id="rId14" Type="http://schemas.openxmlformats.org/officeDocument/2006/relationships/hyperlink" Target="https://pbs.twimg.com/profile_banners/905421382451941377/1504704430"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9/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pbs.twimg.com/profile_images/1103346843700862977/SkmDiUZW_normal.jpg" TargetMode="External" /><Relationship Id="rId23" Type="http://schemas.openxmlformats.org/officeDocument/2006/relationships/hyperlink" Target="http://pbs.twimg.com/profile_images/1017812241025028097/loRDrqRB_normal.jpg" TargetMode="External" /><Relationship Id="rId24" Type="http://schemas.openxmlformats.org/officeDocument/2006/relationships/hyperlink" Target="http://pbs.twimg.com/profile_images/1075110737360637952/hAvhpEd6_normal.jpg" TargetMode="External" /><Relationship Id="rId25" Type="http://schemas.openxmlformats.org/officeDocument/2006/relationships/hyperlink" Target="http://pbs.twimg.com/profile_images/497741041722609665/gb3nYpnX_normal.jpeg" TargetMode="External" /><Relationship Id="rId26" Type="http://schemas.openxmlformats.org/officeDocument/2006/relationships/hyperlink" Target="http://pbs.twimg.com/profile_images/630725280399785985/CfFlD8nm_normal.jpg" TargetMode="External" /><Relationship Id="rId27" Type="http://schemas.openxmlformats.org/officeDocument/2006/relationships/hyperlink" Target="http://pbs.twimg.com/profile_images/931731378621812736/w8VzS6SD_normal.jpg" TargetMode="External" /><Relationship Id="rId28" Type="http://schemas.openxmlformats.org/officeDocument/2006/relationships/hyperlink" Target="http://pbs.twimg.com/profile_images/930874152210354176/Tc9qVyeI_normal.jpg" TargetMode="External" /><Relationship Id="rId29" Type="http://schemas.openxmlformats.org/officeDocument/2006/relationships/hyperlink" Target="http://pbs.twimg.com/profile_images/864450427932114945/Ih-T5zEA_normal.jpg" TargetMode="External" /><Relationship Id="rId30" Type="http://schemas.openxmlformats.org/officeDocument/2006/relationships/hyperlink" Target="https://twitter.com/den_disco" TargetMode="External" /><Relationship Id="rId31" Type="http://schemas.openxmlformats.org/officeDocument/2006/relationships/hyperlink" Target="https://twitter.com/acmht" TargetMode="External" /><Relationship Id="rId32" Type="http://schemas.openxmlformats.org/officeDocument/2006/relationships/hyperlink" Target="https://twitter.com/clausatz" TargetMode="External" /><Relationship Id="rId33" Type="http://schemas.openxmlformats.org/officeDocument/2006/relationships/hyperlink" Target="https://twitter.com/decdtnetwork" TargetMode="External" /><Relationship Id="rId34" Type="http://schemas.openxmlformats.org/officeDocument/2006/relationships/hyperlink" Target="https://twitter.com/felicia_bl4ck" TargetMode="External" /><Relationship Id="rId35" Type="http://schemas.openxmlformats.org/officeDocument/2006/relationships/hyperlink" Target="https://twitter.com/michaelzimmer" TargetMode="External" /><Relationship Id="rId36" Type="http://schemas.openxmlformats.org/officeDocument/2006/relationships/hyperlink" Target="https://twitter.com/pervade_team" TargetMode="External" /><Relationship Id="rId37" Type="http://schemas.openxmlformats.org/officeDocument/2006/relationships/hyperlink" Target="https://twitter.com/rebekahktromble" TargetMode="External" /><Relationship Id="rId38" Type="http://schemas.openxmlformats.org/officeDocument/2006/relationships/comments" Target="../comments2.xml" /><Relationship Id="rId39" Type="http://schemas.openxmlformats.org/officeDocument/2006/relationships/vmlDrawing" Target="../drawings/vmlDrawing2.vml" /><Relationship Id="rId40" Type="http://schemas.openxmlformats.org/officeDocument/2006/relationships/table" Target="../tables/table2.xml" /><Relationship Id="rId41" Type="http://schemas.openxmlformats.org/officeDocument/2006/relationships/drawing" Target="../drawings/drawing1.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ervade.umd.edu/event/websci-19/" TargetMode="External" /><Relationship Id="rId2" Type="http://schemas.openxmlformats.org/officeDocument/2006/relationships/hyperlink" Target="http://www.sigweb.org/conference/sigweb-conference" TargetMode="External" /><Relationship Id="rId3" Type="http://schemas.openxmlformats.org/officeDocument/2006/relationships/hyperlink" Target="http://www.sigweb.org/conference/sigweb-conference" TargetMode="External" /><Relationship Id="rId4" Type="http://schemas.openxmlformats.org/officeDocument/2006/relationships/hyperlink" Target="https://pervade.umd.edu/event/websci-19/"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378</v>
      </c>
      <c r="BB2" s="13" t="s">
        <v>384</v>
      </c>
      <c r="BC2" s="13" t="s">
        <v>385</v>
      </c>
      <c r="BD2" s="67" t="s">
        <v>521</v>
      </c>
      <c r="BE2" s="67" t="s">
        <v>522</v>
      </c>
      <c r="BF2" s="67" t="s">
        <v>523</v>
      </c>
      <c r="BG2" s="67" t="s">
        <v>524</v>
      </c>
      <c r="BH2" s="67" t="s">
        <v>525</v>
      </c>
      <c r="BI2" s="67" t="s">
        <v>526</v>
      </c>
      <c r="BJ2" s="67" t="s">
        <v>527</v>
      </c>
      <c r="BK2" s="67" t="s">
        <v>528</v>
      </c>
      <c r="BL2" s="67" t="s">
        <v>529</v>
      </c>
    </row>
    <row r="3" spans="1:64" ht="15" customHeight="1">
      <c r="A3" s="84" t="s">
        <v>212</v>
      </c>
      <c r="B3" s="84" t="s">
        <v>213</v>
      </c>
      <c r="C3" s="53" t="s">
        <v>533</v>
      </c>
      <c r="D3" s="54">
        <v>3</v>
      </c>
      <c r="E3" s="65" t="s">
        <v>132</v>
      </c>
      <c r="F3" s="55">
        <v>32</v>
      </c>
      <c r="G3" s="53"/>
      <c r="H3" s="57"/>
      <c r="I3" s="56"/>
      <c r="J3" s="56"/>
      <c r="K3" s="36" t="s">
        <v>66</v>
      </c>
      <c r="L3" s="62">
        <v>3</v>
      </c>
      <c r="M3" s="62"/>
      <c r="N3" s="63"/>
      <c r="O3" s="85" t="s">
        <v>220</v>
      </c>
      <c r="P3" s="87">
        <v>43635.5158912037</v>
      </c>
      <c r="Q3" s="85" t="s">
        <v>221</v>
      </c>
      <c r="R3" s="89" t="s">
        <v>225</v>
      </c>
      <c r="S3" s="85" t="s">
        <v>227</v>
      </c>
      <c r="T3" s="85" t="s">
        <v>229</v>
      </c>
      <c r="U3" s="85"/>
      <c r="V3" s="89" t="s">
        <v>233</v>
      </c>
      <c r="W3" s="87">
        <v>43635.5158912037</v>
      </c>
      <c r="X3" s="89" t="s">
        <v>240</v>
      </c>
      <c r="Y3" s="85"/>
      <c r="Z3" s="85"/>
      <c r="AA3" s="91" t="s">
        <v>247</v>
      </c>
      <c r="AB3" s="91" t="s">
        <v>254</v>
      </c>
      <c r="AC3" s="85" t="b">
        <v>0</v>
      </c>
      <c r="AD3" s="85">
        <v>4</v>
      </c>
      <c r="AE3" s="91" t="s">
        <v>255</v>
      </c>
      <c r="AF3" s="85" t="b">
        <v>0</v>
      </c>
      <c r="AG3" s="85" t="s">
        <v>257</v>
      </c>
      <c r="AH3" s="85"/>
      <c r="AI3" s="91" t="s">
        <v>256</v>
      </c>
      <c r="AJ3" s="85" t="b">
        <v>0</v>
      </c>
      <c r="AK3" s="85">
        <v>4</v>
      </c>
      <c r="AL3" s="91" t="s">
        <v>256</v>
      </c>
      <c r="AM3" s="85" t="s">
        <v>258</v>
      </c>
      <c r="AN3" s="85" t="b">
        <v>0</v>
      </c>
      <c r="AO3" s="91" t="s">
        <v>254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1</v>
      </c>
      <c r="BE3" s="52">
        <v>3.125</v>
      </c>
      <c r="BF3" s="51">
        <v>0</v>
      </c>
      <c r="BG3" s="52">
        <v>0</v>
      </c>
      <c r="BH3" s="51">
        <v>0</v>
      </c>
      <c r="BI3" s="52">
        <v>0</v>
      </c>
      <c r="BJ3" s="51">
        <v>31</v>
      </c>
      <c r="BK3" s="52">
        <v>96.875</v>
      </c>
      <c r="BL3" s="51">
        <v>32</v>
      </c>
    </row>
    <row r="4" spans="1:64" ht="15" customHeight="1">
      <c r="A4" s="84" t="s">
        <v>213</v>
      </c>
      <c r="B4" s="84" t="s">
        <v>212</v>
      </c>
      <c r="C4" s="53" t="s">
        <v>533</v>
      </c>
      <c r="D4" s="54">
        <v>3</v>
      </c>
      <c r="E4" s="65" t="s">
        <v>132</v>
      </c>
      <c r="F4" s="55">
        <v>32</v>
      </c>
      <c r="G4" s="53"/>
      <c r="H4" s="57"/>
      <c r="I4" s="56"/>
      <c r="J4" s="56"/>
      <c r="K4" s="36" t="s">
        <v>66</v>
      </c>
      <c r="L4" s="83">
        <v>4</v>
      </c>
      <c r="M4" s="83"/>
      <c r="N4" s="63"/>
      <c r="O4" s="86" t="s">
        <v>220</v>
      </c>
      <c r="P4" s="88">
        <v>43635.659791666665</v>
      </c>
      <c r="Q4" s="86" t="s">
        <v>222</v>
      </c>
      <c r="R4" s="86"/>
      <c r="S4" s="86"/>
      <c r="T4" s="86" t="s">
        <v>230</v>
      </c>
      <c r="U4" s="86"/>
      <c r="V4" s="90" t="s">
        <v>234</v>
      </c>
      <c r="W4" s="88">
        <v>43635.659791666665</v>
      </c>
      <c r="X4" s="90" t="s">
        <v>241</v>
      </c>
      <c r="Y4" s="86"/>
      <c r="Z4" s="86"/>
      <c r="AA4" s="92" t="s">
        <v>248</v>
      </c>
      <c r="AB4" s="86"/>
      <c r="AC4" s="86" t="b">
        <v>0</v>
      </c>
      <c r="AD4" s="86">
        <v>0</v>
      </c>
      <c r="AE4" s="92" t="s">
        <v>256</v>
      </c>
      <c r="AF4" s="86" t="b">
        <v>0</v>
      </c>
      <c r="AG4" s="86" t="s">
        <v>257</v>
      </c>
      <c r="AH4" s="86"/>
      <c r="AI4" s="92" t="s">
        <v>256</v>
      </c>
      <c r="AJ4" s="86" t="b">
        <v>0</v>
      </c>
      <c r="AK4" s="86">
        <v>4</v>
      </c>
      <c r="AL4" s="92" t="s">
        <v>247</v>
      </c>
      <c r="AM4" s="86" t="s">
        <v>259</v>
      </c>
      <c r="AN4" s="86" t="b">
        <v>0</v>
      </c>
      <c r="AO4" s="92" t="s">
        <v>247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4.761904761904762</v>
      </c>
      <c r="BF4" s="51">
        <v>0</v>
      </c>
      <c r="BG4" s="52">
        <v>0</v>
      </c>
      <c r="BH4" s="51">
        <v>0</v>
      </c>
      <c r="BI4" s="52">
        <v>0</v>
      </c>
      <c r="BJ4" s="51">
        <v>20</v>
      </c>
      <c r="BK4" s="52">
        <v>95.23809523809524</v>
      </c>
      <c r="BL4" s="51">
        <v>21</v>
      </c>
    </row>
    <row r="5" spans="1:64" ht="15">
      <c r="A5" s="84" t="s">
        <v>214</v>
      </c>
      <c r="B5" s="84" t="s">
        <v>212</v>
      </c>
      <c r="C5" s="53" t="s">
        <v>533</v>
      </c>
      <c r="D5" s="54">
        <v>3</v>
      </c>
      <c r="E5" s="65" t="s">
        <v>132</v>
      </c>
      <c r="F5" s="55">
        <v>32</v>
      </c>
      <c r="G5" s="53"/>
      <c r="H5" s="57"/>
      <c r="I5" s="56"/>
      <c r="J5" s="56"/>
      <c r="K5" s="36" t="s">
        <v>65</v>
      </c>
      <c r="L5" s="83">
        <v>5</v>
      </c>
      <c r="M5" s="83"/>
      <c r="N5" s="63"/>
      <c r="O5" s="86" t="s">
        <v>220</v>
      </c>
      <c r="P5" s="88">
        <v>43635.66358796296</v>
      </c>
      <c r="Q5" s="86" t="s">
        <v>222</v>
      </c>
      <c r="R5" s="86"/>
      <c r="S5" s="86"/>
      <c r="T5" s="86" t="s">
        <v>230</v>
      </c>
      <c r="U5" s="86"/>
      <c r="V5" s="90" t="s">
        <v>235</v>
      </c>
      <c r="W5" s="88">
        <v>43635.66358796296</v>
      </c>
      <c r="X5" s="90" t="s">
        <v>242</v>
      </c>
      <c r="Y5" s="86"/>
      <c r="Z5" s="86"/>
      <c r="AA5" s="92" t="s">
        <v>249</v>
      </c>
      <c r="AB5" s="86"/>
      <c r="AC5" s="86" t="b">
        <v>0</v>
      </c>
      <c r="AD5" s="86">
        <v>0</v>
      </c>
      <c r="AE5" s="92" t="s">
        <v>256</v>
      </c>
      <c r="AF5" s="86" t="b">
        <v>0</v>
      </c>
      <c r="AG5" s="86" t="s">
        <v>257</v>
      </c>
      <c r="AH5" s="86"/>
      <c r="AI5" s="92" t="s">
        <v>256</v>
      </c>
      <c r="AJ5" s="86" t="b">
        <v>0</v>
      </c>
      <c r="AK5" s="86">
        <v>4</v>
      </c>
      <c r="AL5" s="92" t="s">
        <v>247</v>
      </c>
      <c r="AM5" s="86" t="s">
        <v>259</v>
      </c>
      <c r="AN5" s="86" t="b">
        <v>0</v>
      </c>
      <c r="AO5" s="92" t="s">
        <v>247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4.761904761904762</v>
      </c>
      <c r="BF5" s="51">
        <v>0</v>
      </c>
      <c r="BG5" s="52">
        <v>0</v>
      </c>
      <c r="BH5" s="51">
        <v>0</v>
      </c>
      <c r="BI5" s="52">
        <v>0</v>
      </c>
      <c r="BJ5" s="51">
        <v>20</v>
      </c>
      <c r="BK5" s="52">
        <v>95.23809523809524</v>
      </c>
      <c r="BL5" s="51">
        <v>21</v>
      </c>
    </row>
    <row r="6" spans="1:64" ht="15">
      <c r="A6" s="84" t="s">
        <v>215</v>
      </c>
      <c r="B6" s="84" t="s">
        <v>212</v>
      </c>
      <c r="C6" s="53" t="s">
        <v>533</v>
      </c>
      <c r="D6" s="54">
        <v>3</v>
      </c>
      <c r="E6" s="65" t="s">
        <v>132</v>
      </c>
      <c r="F6" s="55">
        <v>32</v>
      </c>
      <c r="G6" s="53"/>
      <c r="H6" s="57"/>
      <c r="I6" s="56"/>
      <c r="J6" s="56"/>
      <c r="K6" s="36" t="s">
        <v>65</v>
      </c>
      <c r="L6" s="83">
        <v>6</v>
      </c>
      <c r="M6" s="83"/>
      <c r="N6" s="63"/>
      <c r="O6" s="86" t="s">
        <v>220</v>
      </c>
      <c r="P6" s="88">
        <v>43636.31019675926</v>
      </c>
      <c r="Q6" s="86" t="s">
        <v>222</v>
      </c>
      <c r="R6" s="86"/>
      <c r="S6" s="86"/>
      <c r="T6" s="86" t="s">
        <v>230</v>
      </c>
      <c r="U6" s="86"/>
      <c r="V6" s="90" t="s">
        <v>236</v>
      </c>
      <c r="W6" s="88">
        <v>43636.31019675926</v>
      </c>
      <c r="X6" s="90" t="s">
        <v>243</v>
      </c>
      <c r="Y6" s="86"/>
      <c r="Z6" s="86"/>
      <c r="AA6" s="92" t="s">
        <v>250</v>
      </c>
      <c r="AB6" s="86"/>
      <c r="AC6" s="86" t="b">
        <v>0</v>
      </c>
      <c r="AD6" s="86">
        <v>0</v>
      </c>
      <c r="AE6" s="92" t="s">
        <v>256</v>
      </c>
      <c r="AF6" s="86" t="b">
        <v>0</v>
      </c>
      <c r="AG6" s="86" t="s">
        <v>257</v>
      </c>
      <c r="AH6" s="86"/>
      <c r="AI6" s="92" t="s">
        <v>256</v>
      </c>
      <c r="AJ6" s="86" t="b">
        <v>0</v>
      </c>
      <c r="AK6" s="86">
        <v>4</v>
      </c>
      <c r="AL6" s="92" t="s">
        <v>247</v>
      </c>
      <c r="AM6" s="86" t="s">
        <v>260</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4.761904761904762</v>
      </c>
      <c r="BF6" s="51">
        <v>0</v>
      </c>
      <c r="BG6" s="52">
        <v>0</v>
      </c>
      <c r="BH6" s="51">
        <v>0</v>
      </c>
      <c r="BI6" s="52">
        <v>0</v>
      </c>
      <c r="BJ6" s="51">
        <v>20</v>
      </c>
      <c r="BK6" s="52">
        <v>95.23809523809524</v>
      </c>
      <c r="BL6" s="51">
        <v>21</v>
      </c>
    </row>
    <row r="7" spans="1:64" ht="15">
      <c r="A7" s="84" t="s">
        <v>216</v>
      </c>
      <c r="B7" s="84" t="s">
        <v>212</v>
      </c>
      <c r="C7" s="53" t="s">
        <v>533</v>
      </c>
      <c r="D7" s="54">
        <v>3</v>
      </c>
      <c r="E7" s="65" t="s">
        <v>132</v>
      </c>
      <c r="F7" s="55">
        <v>32</v>
      </c>
      <c r="G7" s="53"/>
      <c r="H7" s="57"/>
      <c r="I7" s="56"/>
      <c r="J7" s="56"/>
      <c r="K7" s="36" t="s">
        <v>65</v>
      </c>
      <c r="L7" s="83">
        <v>7</v>
      </c>
      <c r="M7" s="83"/>
      <c r="N7" s="63"/>
      <c r="O7" s="86" t="s">
        <v>220</v>
      </c>
      <c r="P7" s="88">
        <v>43636.31324074074</v>
      </c>
      <c r="Q7" s="86" t="s">
        <v>222</v>
      </c>
      <c r="R7" s="86"/>
      <c r="S7" s="86"/>
      <c r="T7" s="86" t="s">
        <v>230</v>
      </c>
      <c r="U7" s="86"/>
      <c r="V7" s="90" t="s">
        <v>237</v>
      </c>
      <c r="W7" s="88">
        <v>43636.31324074074</v>
      </c>
      <c r="X7" s="90" t="s">
        <v>244</v>
      </c>
      <c r="Y7" s="86"/>
      <c r="Z7" s="86"/>
      <c r="AA7" s="92" t="s">
        <v>251</v>
      </c>
      <c r="AB7" s="86"/>
      <c r="AC7" s="86" t="b">
        <v>0</v>
      </c>
      <c r="AD7" s="86">
        <v>0</v>
      </c>
      <c r="AE7" s="92" t="s">
        <v>256</v>
      </c>
      <c r="AF7" s="86" t="b">
        <v>0</v>
      </c>
      <c r="AG7" s="86" t="s">
        <v>257</v>
      </c>
      <c r="AH7" s="86"/>
      <c r="AI7" s="92" t="s">
        <v>256</v>
      </c>
      <c r="AJ7" s="86" t="b">
        <v>0</v>
      </c>
      <c r="AK7" s="86">
        <v>4</v>
      </c>
      <c r="AL7" s="92" t="s">
        <v>247</v>
      </c>
      <c r="AM7" s="86" t="s">
        <v>260</v>
      </c>
      <c r="AN7" s="86" t="b">
        <v>0</v>
      </c>
      <c r="AO7" s="92" t="s">
        <v>247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4.761904761904762</v>
      </c>
      <c r="BF7" s="51">
        <v>0</v>
      </c>
      <c r="BG7" s="52">
        <v>0</v>
      </c>
      <c r="BH7" s="51">
        <v>0</v>
      </c>
      <c r="BI7" s="52">
        <v>0</v>
      </c>
      <c r="BJ7" s="51">
        <v>20</v>
      </c>
      <c r="BK7" s="52">
        <v>95.23809523809524</v>
      </c>
      <c r="BL7" s="51">
        <v>21</v>
      </c>
    </row>
    <row r="8" spans="1:64" ht="15">
      <c r="A8" s="84" t="s">
        <v>217</v>
      </c>
      <c r="B8" s="84" t="s">
        <v>219</v>
      </c>
      <c r="C8" s="53" t="s">
        <v>533</v>
      </c>
      <c r="D8" s="54">
        <v>3</v>
      </c>
      <c r="E8" s="65" t="s">
        <v>132</v>
      </c>
      <c r="F8" s="55">
        <v>32</v>
      </c>
      <c r="G8" s="53"/>
      <c r="H8" s="57"/>
      <c r="I8" s="56"/>
      <c r="J8" s="56"/>
      <c r="K8" s="36" t="s">
        <v>65</v>
      </c>
      <c r="L8" s="83">
        <v>8</v>
      </c>
      <c r="M8" s="83"/>
      <c r="N8" s="63"/>
      <c r="O8" s="86" t="s">
        <v>220</v>
      </c>
      <c r="P8" s="88">
        <v>43640.636875</v>
      </c>
      <c r="Q8" s="86" t="s">
        <v>223</v>
      </c>
      <c r="R8" s="90" t="s">
        <v>226</v>
      </c>
      <c r="S8" s="86" t="s">
        <v>228</v>
      </c>
      <c r="T8" s="86" t="s">
        <v>231</v>
      </c>
      <c r="U8" s="86"/>
      <c r="V8" s="90" t="s">
        <v>238</v>
      </c>
      <c r="W8" s="88">
        <v>43640.636875</v>
      </c>
      <c r="X8" s="90" t="s">
        <v>245</v>
      </c>
      <c r="Y8" s="86"/>
      <c r="Z8" s="86"/>
      <c r="AA8" s="92" t="s">
        <v>252</v>
      </c>
      <c r="AB8" s="86"/>
      <c r="AC8" s="86" t="b">
        <v>0</v>
      </c>
      <c r="AD8" s="86">
        <v>2</v>
      </c>
      <c r="AE8" s="92" t="s">
        <v>256</v>
      </c>
      <c r="AF8" s="86" t="b">
        <v>0</v>
      </c>
      <c r="AG8" s="86" t="s">
        <v>257</v>
      </c>
      <c r="AH8" s="86"/>
      <c r="AI8" s="92" t="s">
        <v>256</v>
      </c>
      <c r="AJ8" s="86" t="b">
        <v>0</v>
      </c>
      <c r="AK8" s="86">
        <v>1</v>
      </c>
      <c r="AL8" s="92" t="s">
        <v>256</v>
      </c>
      <c r="AM8" s="86" t="s">
        <v>261</v>
      </c>
      <c r="AN8" s="86" t="b">
        <v>0</v>
      </c>
      <c r="AO8" s="92" t="s">
        <v>252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1</v>
      </c>
      <c r="BG8" s="52">
        <v>2.4390243902439024</v>
      </c>
      <c r="BH8" s="51">
        <v>0</v>
      </c>
      <c r="BI8" s="52">
        <v>0</v>
      </c>
      <c r="BJ8" s="51">
        <v>40</v>
      </c>
      <c r="BK8" s="52">
        <v>97.5609756097561</v>
      </c>
      <c r="BL8" s="51">
        <v>41</v>
      </c>
    </row>
    <row r="9" spans="1:64" ht="15">
      <c r="A9" s="84" t="s">
        <v>218</v>
      </c>
      <c r="B9" s="84" t="s">
        <v>219</v>
      </c>
      <c r="C9" s="53" t="s">
        <v>533</v>
      </c>
      <c r="D9" s="54">
        <v>3</v>
      </c>
      <c r="E9" s="65" t="s">
        <v>132</v>
      </c>
      <c r="F9" s="55">
        <v>32</v>
      </c>
      <c r="G9" s="53"/>
      <c r="H9" s="57"/>
      <c r="I9" s="56"/>
      <c r="J9" s="56"/>
      <c r="K9" s="36" t="s">
        <v>65</v>
      </c>
      <c r="L9" s="83">
        <v>9</v>
      </c>
      <c r="M9" s="83"/>
      <c r="N9" s="63"/>
      <c r="O9" s="86" t="s">
        <v>220</v>
      </c>
      <c r="P9" s="88">
        <v>43640.64986111111</v>
      </c>
      <c r="Q9" s="86" t="s">
        <v>224</v>
      </c>
      <c r="R9" s="86"/>
      <c r="S9" s="86"/>
      <c r="T9" s="86" t="s">
        <v>232</v>
      </c>
      <c r="U9" s="86"/>
      <c r="V9" s="90" t="s">
        <v>239</v>
      </c>
      <c r="W9" s="88">
        <v>43640.64986111111</v>
      </c>
      <c r="X9" s="90" t="s">
        <v>246</v>
      </c>
      <c r="Y9" s="86"/>
      <c r="Z9" s="86"/>
      <c r="AA9" s="92" t="s">
        <v>253</v>
      </c>
      <c r="AB9" s="86"/>
      <c r="AC9" s="86" t="b">
        <v>0</v>
      </c>
      <c r="AD9" s="86">
        <v>0</v>
      </c>
      <c r="AE9" s="92" t="s">
        <v>256</v>
      </c>
      <c r="AF9" s="86" t="b">
        <v>0</v>
      </c>
      <c r="AG9" s="86" t="s">
        <v>257</v>
      </c>
      <c r="AH9" s="86"/>
      <c r="AI9" s="92" t="s">
        <v>256</v>
      </c>
      <c r="AJ9" s="86" t="b">
        <v>0</v>
      </c>
      <c r="AK9" s="86">
        <v>1</v>
      </c>
      <c r="AL9" s="92" t="s">
        <v>252</v>
      </c>
      <c r="AM9" s="86" t="s">
        <v>260</v>
      </c>
      <c r="AN9" s="86" t="b">
        <v>0</v>
      </c>
      <c r="AO9" s="92" t="s">
        <v>252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15">
      <c r="A10" s="84" t="s">
        <v>218</v>
      </c>
      <c r="B10" s="84" t="s">
        <v>217</v>
      </c>
      <c r="C10" s="53" t="s">
        <v>533</v>
      </c>
      <c r="D10" s="54">
        <v>3</v>
      </c>
      <c r="E10" s="65" t="s">
        <v>132</v>
      </c>
      <c r="F10" s="55">
        <v>32</v>
      </c>
      <c r="G10" s="53"/>
      <c r="H10" s="57"/>
      <c r="I10" s="56"/>
      <c r="J10" s="56"/>
      <c r="K10" s="36" t="s">
        <v>65</v>
      </c>
      <c r="L10" s="83">
        <v>10</v>
      </c>
      <c r="M10" s="83"/>
      <c r="N10" s="63"/>
      <c r="O10" s="86" t="s">
        <v>220</v>
      </c>
      <c r="P10" s="88">
        <v>43640.64986111111</v>
      </c>
      <c r="Q10" s="86" t="s">
        <v>224</v>
      </c>
      <c r="R10" s="86"/>
      <c r="S10" s="86"/>
      <c r="T10" s="86" t="s">
        <v>232</v>
      </c>
      <c r="U10" s="86"/>
      <c r="V10" s="90" t="s">
        <v>239</v>
      </c>
      <c r="W10" s="88">
        <v>43640.64986111111</v>
      </c>
      <c r="X10" s="90" t="s">
        <v>246</v>
      </c>
      <c r="Y10" s="86"/>
      <c r="Z10" s="86"/>
      <c r="AA10" s="92" t="s">
        <v>253</v>
      </c>
      <c r="AB10" s="86"/>
      <c r="AC10" s="86" t="b">
        <v>0</v>
      </c>
      <c r="AD10" s="86">
        <v>0</v>
      </c>
      <c r="AE10" s="92" t="s">
        <v>256</v>
      </c>
      <c r="AF10" s="86" t="b">
        <v>0</v>
      </c>
      <c r="AG10" s="86" t="s">
        <v>257</v>
      </c>
      <c r="AH10" s="86"/>
      <c r="AI10" s="92" t="s">
        <v>256</v>
      </c>
      <c r="AJ10" s="86" t="b">
        <v>0</v>
      </c>
      <c r="AK10" s="86">
        <v>1</v>
      </c>
      <c r="AL10" s="92" t="s">
        <v>252</v>
      </c>
      <c r="AM10" s="86" t="s">
        <v>260</v>
      </c>
      <c r="AN10" s="86" t="b">
        <v>0</v>
      </c>
      <c r="AO10" s="92" t="s">
        <v>252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24</v>
      </c>
      <c r="BK10" s="52">
        <v>100</v>
      </c>
      <c r="BL1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www.sigweb.org/conference/sigweb-conference"/>
    <hyperlink ref="R8" r:id="rId2" display="https://pervade.umd.edu/event/websci-19/"/>
    <hyperlink ref="V3" r:id="rId3" display="http://pbs.twimg.com/profile_images/1103346843700862977/SkmDiUZW_normal.jpg"/>
    <hyperlink ref="V4" r:id="rId4" display="http://pbs.twimg.com/profile_images/1017812241025028097/loRDrqRB_normal.jpg"/>
    <hyperlink ref="V5" r:id="rId5" display="http://pbs.twimg.com/profile_images/1075110737360637952/hAvhpEd6_normal.jpg"/>
    <hyperlink ref="V6" r:id="rId6" display="http://pbs.twimg.com/profile_images/497741041722609665/gb3nYpnX_normal.jpeg"/>
    <hyperlink ref="V7" r:id="rId7" display="http://pbs.twimg.com/profile_images/630725280399785985/CfFlD8nm_normal.jpg"/>
    <hyperlink ref="V8" r:id="rId8" display="http://pbs.twimg.com/profile_images/931731378621812736/w8VzS6SD_normal.jpg"/>
    <hyperlink ref="V9" r:id="rId9" display="http://pbs.twimg.com/profile_images/864450427932114945/Ih-T5zEA_normal.jpg"/>
    <hyperlink ref="V10" r:id="rId10" display="http://pbs.twimg.com/profile_images/864450427932114945/Ih-T5zEA_normal.jpg"/>
    <hyperlink ref="X3" r:id="rId11" display="https://twitter.com/#!/den_disco/status/1141320443527401472"/>
    <hyperlink ref="X4" r:id="rId12" display="https://twitter.com/#!/acmht/status/1141372592244367360"/>
    <hyperlink ref="X5" r:id="rId13" display="https://twitter.com/#!/clausatz/status/1141373967476957186"/>
    <hyperlink ref="X6" r:id="rId14" display="https://twitter.com/#!/decdtnetwork/status/1141608293158313984"/>
    <hyperlink ref="X7" r:id="rId15" display="https://twitter.com/#!/felicia_bl4ck/status/1141609396348379136"/>
    <hyperlink ref="X8" r:id="rId16" display="https://twitter.com/#!/michaelzimmer/status/1143176228196798465"/>
    <hyperlink ref="X9" r:id="rId17" display="https://twitter.com/#!/rebekahktromble/status/1143180934373609473"/>
    <hyperlink ref="X10" r:id="rId18" display="https://twitter.com/#!/rebekahktromble/status/1143180934373609473"/>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501</v>
      </c>
      <c r="B1" s="13" t="s">
        <v>506</v>
      </c>
      <c r="C1" s="13" t="s">
        <v>507</v>
      </c>
      <c r="D1" s="13" t="s">
        <v>144</v>
      </c>
      <c r="E1" s="13" t="s">
        <v>509</v>
      </c>
      <c r="F1" s="13" t="s">
        <v>510</v>
      </c>
      <c r="G1" s="13" t="s">
        <v>511</v>
      </c>
    </row>
    <row r="2" spans="1:7" ht="15">
      <c r="A2" s="85" t="s">
        <v>414</v>
      </c>
      <c r="B2" s="85">
        <v>5</v>
      </c>
      <c r="C2" s="133">
        <v>0.027624309392265192</v>
      </c>
      <c r="D2" s="85" t="s">
        <v>508</v>
      </c>
      <c r="E2" s="85"/>
      <c r="F2" s="85"/>
      <c r="G2" s="85"/>
    </row>
    <row r="3" spans="1:7" ht="15">
      <c r="A3" s="85" t="s">
        <v>415</v>
      </c>
      <c r="B3" s="85">
        <v>1</v>
      </c>
      <c r="C3" s="133">
        <v>0.005524861878453039</v>
      </c>
      <c r="D3" s="85" t="s">
        <v>508</v>
      </c>
      <c r="E3" s="85"/>
      <c r="F3" s="85"/>
      <c r="G3" s="85"/>
    </row>
    <row r="4" spans="1:7" ht="15">
      <c r="A4" s="85" t="s">
        <v>416</v>
      </c>
      <c r="B4" s="85">
        <v>0</v>
      </c>
      <c r="C4" s="133">
        <v>0</v>
      </c>
      <c r="D4" s="85" t="s">
        <v>508</v>
      </c>
      <c r="E4" s="85"/>
      <c r="F4" s="85"/>
      <c r="G4" s="85"/>
    </row>
    <row r="5" spans="1:7" ht="15">
      <c r="A5" s="85" t="s">
        <v>417</v>
      </c>
      <c r="B5" s="85">
        <v>175</v>
      </c>
      <c r="C5" s="133">
        <v>0.9668508287292817</v>
      </c>
      <c r="D5" s="85" t="s">
        <v>508</v>
      </c>
      <c r="E5" s="85"/>
      <c r="F5" s="85"/>
      <c r="G5" s="85"/>
    </row>
    <row r="6" spans="1:7" ht="15">
      <c r="A6" s="85" t="s">
        <v>418</v>
      </c>
      <c r="B6" s="85">
        <v>181</v>
      </c>
      <c r="C6" s="133">
        <v>1</v>
      </c>
      <c r="D6" s="85" t="s">
        <v>508</v>
      </c>
      <c r="E6" s="85"/>
      <c r="F6" s="85"/>
      <c r="G6" s="85"/>
    </row>
    <row r="7" spans="1:7" ht="15">
      <c r="A7" s="91" t="s">
        <v>419</v>
      </c>
      <c r="B7" s="91">
        <v>6</v>
      </c>
      <c r="C7" s="134">
        <v>0.0034627649808937873</v>
      </c>
      <c r="D7" s="91" t="s">
        <v>508</v>
      </c>
      <c r="E7" s="91" t="b">
        <v>0</v>
      </c>
      <c r="F7" s="91" t="b">
        <v>0</v>
      </c>
      <c r="G7" s="91" t="b">
        <v>0</v>
      </c>
    </row>
    <row r="8" spans="1:7" ht="15">
      <c r="A8" s="91" t="s">
        <v>420</v>
      </c>
      <c r="B8" s="91">
        <v>5</v>
      </c>
      <c r="C8" s="134">
        <v>0.006298622227510259</v>
      </c>
      <c r="D8" s="91" t="s">
        <v>508</v>
      </c>
      <c r="E8" s="91" t="b">
        <v>0</v>
      </c>
      <c r="F8" s="91" t="b">
        <v>0</v>
      </c>
      <c r="G8" s="91" t="b">
        <v>0</v>
      </c>
    </row>
    <row r="9" spans="1:7" ht="15">
      <c r="A9" s="91" t="s">
        <v>421</v>
      </c>
      <c r="B9" s="91">
        <v>5</v>
      </c>
      <c r="C9" s="134">
        <v>0.006298622227510259</v>
      </c>
      <c r="D9" s="91" t="s">
        <v>508</v>
      </c>
      <c r="E9" s="91" t="b">
        <v>0</v>
      </c>
      <c r="F9" s="91" t="b">
        <v>0</v>
      </c>
      <c r="G9" s="91" t="b">
        <v>0</v>
      </c>
    </row>
    <row r="10" spans="1:7" ht="15">
      <c r="A10" s="91" t="s">
        <v>422</v>
      </c>
      <c r="B10" s="91">
        <v>5</v>
      </c>
      <c r="C10" s="134">
        <v>0.006298622227510259</v>
      </c>
      <c r="D10" s="91" t="s">
        <v>508</v>
      </c>
      <c r="E10" s="91" t="b">
        <v>0</v>
      </c>
      <c r="F10" s="91" t="b">
        <v>0</v>
      </c>
      <c r="G10" s="91" t="b">
        <v>0</v>
      </c>
    </row>
    <row r="11" spans="1:7" ht="15">
      <c r="A11" s="91" t="s">
        <v>423</v>
      </c>
      <c r="B11" s="91">
        <v>5</v>
      </c>
      <c r="C11" s="134">
        <v>0.006298622227510259</v>
      </c>
      <c r="D11" s="91" t="s">
        <v>508</v>
      </c>
      <c r="E11" s="91" t="b">
        <v>0</v>
      </c>
      <c r="F11" s="91" t="b">
        <v>0</v>
      </c>
      <c r="G11" s="91" t="b">
        <v>0</v>
      </c>
    </row>
    <row r="12" spans="1:7" ht="15">
      <c r="A12" s="91" t="s">
        <v>425</v>
      </c>
      <c r="B12" s="91">
        <v>5</v>
      </c>
      <c r="C12" s="134">
        <v>0.006298622227510259</v>
      </c>
      <c r="D12" s="91" t="s">
        <v>508</v>
      </c>
      <c r="E12" s="91" t="b">
        <v>0</v>
      </c>
      <c r="F12" s="91" t="b">
        <v>0</v>
      </c>
      <c r="G12" s="91" t="b">
        <v>0</v>
      </c>
    </row>
    <row r="13" spans="1:7" ht="15">
      <c r="A13" s="91" t="s">
        <v>426</v>
      </c>
      <c r="B13" s="91">
        <v>5</v>
      </c>
      <c r="C13" s="134">
        <v>0.006298622227510259</v>
      </c>
      <c r="D13" s="91" t="s">
        <v>508</v>
      </c>
      <c r="E13" s="91" t="b">
        <v>0</v>
      </c>
      <c r="F13" s="91" t="b">
        <v>0</v>
      </c>
      <c r="G13" s="91" t="b">
        <v>0</v>
      </c>
    </row>
    <row r="14" spans="1:7" ht="15">
      <c r="A14" s="91" t="s">
        <v>427</v>
      </c>
      <c r="B14" s="91">
        <v>5</v>
      </c>
      <c r="C14" s="134">
        <v>0.006298622227510259</v>
      </c>
      <c r="D14" s="91" t="s">
        <v>508</v>
      </c>
      <c r="E14" s="91" t="b">
        <v>0</v>
      </c>
      <c r="F14" s="91" t="b">
        <v>0</v>
      </c>
      <c r="G14" s="91" t="b">
        <v>0</v>
      </c>
    </row>
    <row r="15" spans="1:7" ht="15">
      <c r="A15" s="91" t="s">
        <v>428</v>
      </c>
      <c r="B15" s="91">
        <v>5</v>
      </c>
      <c r="C15" s="134">
        <v>0.006298622227510259</v>
      </c>
      <c r="D15" s="91" t="s">
        <v>508</v>
      </c>
      <c r="E15" s="91" t="b">
        <v>1</v>
      </c>
      <c r="F15" s="91" t="b">
        <v>0</v>
      </c>
      <c r="G15" s="91" t="b">
        <v>0</v>
      </c>
    </row>
    <row r="16" spans="1:7" ht="15">
      <c r="A16" s="91" t="s">
        <v>429</v>
      </c>
      <c r="B16" s="91">
        <v>5</v>
      </c>
      <c r="C16" s="134">
        <v>0.006298622227510259</v>
      </c>
      <c r="D16" s="91" t="s">
        <v>508</v>
      </c>
      <c r="E16" s="91" t="b">
        <v>0</v>
      </c>
      <c r="F16" s="91" t="b">
        <v>0</v>
      </c>
      <c r="G16" s="91" t="b">
        <v>0</v>
      </c>
    </row>
    <row r="17" spans="1:7" ht="15">
      <c r="A17" s="91" t="s">
        <v>502</v>
      </c>
      <c r="B17" s="91">
        <v>5</v>
      </c>
      <c r="C17" s="134">
        <v>0.006298622227510259</v>
      </c>
      <c r="D17" s="91" t="s">
        <v>508</v>
      </c>
      <c r="E17" s="91" t="b">
        <v>0</v>
      </c>
      <c r="F17" s="91" t="b">
        <v>0</v>
      </c>
      <c r="G17" s="91" t="b">
        <v>0</v>
      </c>
    </row>
    <row r="18" spans="1:7" ht="15">
      <c r="A18" s="91" t="s">
        <v>503</v>
      </c>
      <c r="B18" s="91">
        <v>5</v>
      </c>
      <c r="C18" s="134">
        <v>0.006298622227510259</v>
      </c>
      <c r="D18" s="91" t="s">
        <v>508</v>
      </c>
      <c r="E18" s="91" t="b">
        <v>0</v>
      </c>
      <c r="F18" s="91" t="b">
        <v>0</v>
      </c>
      <c r="G18" s="91" t="b">
        <v>0</v>
      </c>
    </row>
    <row r="19" spans="1:7" ht="15">
      <c r="A19" s="91" t="s">
        <v>504</v>
      </c>
      <c r="B19" s="91">
        <v>5</v>
      </c>
      <c r="C19" s="134">
        <v>0.006298622227510259</v>
      </c>
      <c r="D19" s="91" t="s">
        <v>508</v>
      </c>
      <c r="E19" s="91" t="b">
        <v>0</v>
      </c>
      <c r="F19" s="91" t="b">
        <v>0</v>
      </c>
      <c r="G19" s="91" t="b">
        <v>0</v>
      </c>
    </row>
    <row r="20" spans="1:7" ht="15">
      <c r="A20" s="91" t="s">
        <v>212</v>
      </c>
      <c r="B20" s="91">
        <v>4</v>
      </c>
      <c r="C20" s="134">
        <v>0.008380622368492912</v>
      </c>
      <c r="D20" s="91" t="s">
        <v>508</v>
      </c>
      <c r="E20" s="91" t="b">
        <v>0</v>
      </c>
      <c r="F20" s="91" t="b">
        <v>0</v>
      </c>
      <c r="G20" s="91" t="b">
        <v>0</v>
      </c>
    </row>
    <row r="21" spans="1:7" ht="15">
      <c r="A21" s="91" t="s">
        <v>431</v>
      </c>
      <c r="B21" s="91">
        <v>3</v>
      </c>
      <c r="C21" s="134">
        <v>0.009516640998998132</v>
      </c>
      <c r="D21" s="91" t="s">
        <v>508</v>
      </c>
      <c r="E21" s="91" t="b">
        <v>0</v>
      </c>
      <c r="F21" s="91" t="b">
        <v>0</v>
      </c>
      <c r="G21" s="91" t="b">
        <v>0</v>
      </c>
    </row>
    <row r="22" spans="1:7" ht="15">
      <c r="A22" s="91" t="s">
        <v>438</v>
      </c>
      <c r="B22" s="91">
        <v>3</v>
      </c>
      <c r="C22" s="134">
        <v>0.009516640998998132</v>
      </c>
      <c r="D22" s="91" t="s">
        <v>508</v>
      </c>
      <c r="E22" s="91" t="b">
        <v>0</v>
      </c>
      <c r="F22" s="91" t="b">
        <v>0</v>
      </c>
      <c r="G22" s="91" t="b">
        <v>0</v>
      </c>
    </row>
    <row r="23" spans="1:7" ht="15">
      <c r="A23" s="91" t="s">
        <v>432</v>
      </c>
      <c r="B23" s="91">
        <v>2</v>
      </c>
      <c r="C23" s="134">
        <v>0.009380483523280615</v>
      </c>
      <c r="D23" s="91" t="s">
        <v>508</v>
      </c>
      <c r="E23" s="91" t="b">
        <v>0</v>
      </c>
      <c r="F23" s="91" t="b">
        <v>0</v>
      </c>
      <c r="G23" s="91" t="b">
        <v>0</v>
      </c>
    </row>
    <row r="24" spans="1:7" ht="15">
      <c r="A24" s="91" t="s">
        <v>433</v>
      </c>
      <c r="B24" s="91">
        <v>2</v>
      </c>
      <c r="C24" s="134">
        <v>0.009380483523280615</v>
      </c>
      <c r="D24" s="91" t="s">
        <v>508</v>
      </c>
      <c r="E24" s="91" t="b">
        <v>0</v>
      </c>
      <c r="F24" s="91" t="b">
        <v>0</v>
      </c>
      <c r="G24" s="91" t="b">
        <v>0</v>
      </c>
    </row>
    <row r="25" spans="1:7" ht="15">
      <c r="A25" s="91" t="s">
        <v>434</v>
      </c>
      <c r="B25" s="91">
        <v>2</v>
      </c>
      <c r="C25" s="134">
        <v>0.009380483523280615</v>
      </c>
      <c r="D25" s="91" t="s">
        <v>508</v>
      </c>
      <c r="E25" s="91" t="b">
        <v>0</v>
      </c>
      <c r="F25" s="91" t="b">
        <v>0</v>
      </c>
      <c r="G25" s="91" t="b">
        <v>0</v>
      </c>
    </row>
    <row r="26" spans="1:7" ht="15">
      <c r="A26" s="91" t="s">
        <v>435</v>
      </c>
      <c r="B26" s="91">
        <v>2</v>
      </c>
      <c r="C26" s="134">
        <v>0.009380483523280615</v>
      </c>
      <c r="D26" s="91" t="s">
        <v>508</v>
      </c>
      <c r="E26" s="91" t="b">
        <v>0</v>
      </c>
      <c r="F26" s="91" t="b">
        <v>0</v>
      </c>
      <c r="G26" s="91" t="b">
        <v>0</v>
      </c>
    </row>
    <row r="27" spans="1:7" ht="15">
      <c r="A27" s="91" t="s">
        <v>436</v>
      </c>
      <c r="B27" s="91">
        <v>2</v>
      </c>
      <c r="C27" s="134">
        <v>0.009380483523280615</v>
      </c>
      <c r="D27" s="91" t="s">
        <v>508</v>
      </c>
      <c r="E27" s="91" t="b">
        <v>0</v>
      </c>
      <c r="F27" s="91" t="b">
        <v>0</v>
      </c>
      <c r="G27" s="91" t="b">
        <v>0</v>
      </c>
    </row>
    <row r="28" spans="1:7" ht="15">
      <c r="A28" s="91" t="s">
        <v>219</v>
      </c>
      <c r="B28" s="91">
        <v>2</v>
      </c>
      <c r="C28" s="134">
        <v>0.009380483523280615</v>
      </c>
      <c r="D28" s="91" t="s">
        <v>508</v>
      </c>
      <c r="E28" s="91" t="b">
        <v>0</v>
      </c>
      <c r="F28" s="91" t="b">
        <v>0</v>
      </c>
      <c r="G28" s="91" t="b">
        <v>0</v>
      </c>
    </row>
    <row r="29" spans="1:7" ht="15">
      <c r="A29" s="91" t="s">
        <v>437</v>
      </c>
      <c r="B29" s="91">
        <v>2</v>
      </c>
      <c r="C29" s="134">
        <v>0.009380483523280615</v>
      </c>
      <c r="D29" s="91" t="s">
        <v>508</v>
      </c>
      <c r="E29" s="91" t="b">
        <v>0</v>
      </c>
      <c r="F29" s="91" t="b">
        <v>0</v>
      </c>
      <c r="G29" s="91" t="b">
        <v>0</v>
      </c>
    </row>
    <row r="30" spans="1:7" ht="15">
      <c r="A30" s="91" t="s">
        <v>439</v>
      </c>
      <c r="B30" s="91">
        <v>2</v>
      </c>
      <c r="C30" s="134">
        <v>0.009380483523280615</v>
      </c>
      <c r="D30" s="91" t="s">
        <v>508</v>
      </c>
      <c r="E30" s="91" t="b">
        <v>0</v>
      </c>
      <c r="F30" s="91" t="b">
        <v>0</v>
      </c>
      <c r="G30" s="91" t="b">
        <v>0</v>
      </c>
    </row>
    <row r="31" spans="1:7" ht="15">
      <c r="A31" s="91" t="s">
        <v>407</v>
      </c>
      <c r="B31" s="91">
        <v>2</v>
      </c>
      <c r="C31" s="134">
        <v>0.009380483523280615</v>
      </c>
      <c r="D31" s="91" t="s">
        <v>508</v>
      </c>
      <c r="E31" s="91" t="b">
        <v>0</v>
      </c>
      <c r="F31" s="91" t="b">
        <v>0</v>
      </c>
      <c r="G31" s="91" t="b">
        <v>0</v>
      </c>
    </row>
    <row r="32" spans="1:7" ht="15">
      <c r="A32" s="91" t="s">
        <v>405</v>
      </c>
      <c r="B32" s="91">
        <v>2</v>
      </c>
      <c r="C32" s="134">
        <v>0.014570655862314772</v>
      </c>
      <c r="D32" s="91" t="s">
        <v>508</v>
      </c>
      <c r="E32" s="91" t="b">
        <v>0</v>
      </c>
      <c r="F32" s="91" t="b">
        <v>0</v>
      </c>
      <c r="G32" s="91" t="b">
        <v>0</v>
      </c>
    </row>
    <row r="33" spans="1:7" ht="15">
      <c r="A33" s="91" t="s">
        <v>505</v>
      </c>
      <c r="B33" s="91">
        <v>2</v>
      </c>
      <c r="C33" s="134">
        <v>0.014570655862314772</v>
      </c>
      <c r="D33" s="91" t="s">
        <v>508</v>
      </c>
      <c r="E33" s="91" t="b">
        <v>0</v>
      </c>
      <c r="F33" s="91" t="b">
        <v>0</v>
      </c>
      <c r="G33" s="91" t="b">
        <v>0</v>
      </c>
    </row>
    <row r="34" spans="1:7" ht="15">
      <c r="A34" s="91" t="s">
        <v>420</v>
      </c>
      <c r="B34" s="91">
        <v>5</v>
      </c>
      <c r="C34" s="134">
        <v>0</v>
      </c>
      <c r="D34" s="91" t="s">
        <v>379</v>
      </c>
      <c r="E34" s="91" t="b">
        <v>0</v>
      </c>
      <c r="F34" s="91" t="b">
        <v>0</v>
      </c>
      <c r="G34" s="91" t="b">
        <v>0</v>
      </c>
    </row>
    <row r="35" spans="1:7" ht="15">
      <c r="A35" s="91" t="s">
        <v>421</v>
      </c>
      <c r="B35" s="91">
        <v>5</v>
      </c>
      <c r="C35" s="134">
        <v>0</v>
      </c>
      <c r="D35" s="91" t="s">
        <v>379</v>
      </c>
      <c r="E35" s="91" t="b">
        <v>0</v>
      </c>
      <c r="F35" s="91" t="b">
        <v>0</v>
      </c>
      <c r="G35" s="91" t="b">
        <v>0</v>
      </c>
    </row>
    <row r="36" spans="1:7" ht="15">
      <c r="A36" s="91" t="s">
        <v>422</v>
      </c>
      <c r="B36" s="91">
        <v>5</v>
      </c>
      <c r="C36" s="134">
        <v>0</v>
      </c>
      <c r="D36" s="91" t="s">
        <v>379</v>
      </c>
      <c r="E36" s="91" t="b">
        <v>0</v>
      </c>
      <c r="F36" s="91" t="b">
        <v>0</v>
      </c>
      <c r="G36" s="91" t="b">
        <v>0</v>
      </c>
    </row>
    <row r="37" spans="1:7" ht="15">
      <c r="A37" s="91" t="s">
        <v>423</v>
      </c>
      <c r="B37" s="91">
        <v>5</v>
      </c>
      <c r="C37" s="134">
        <v>0</v>
      </c>
      <c r="D37" s="91" t="s">
        <v>379</v>
      </c>
      <c r="E37" s="91" t="b">
        <v>0</v>
      </c>
      <c r="F37" s="91" t="b">
        <v>0</v>
      </c>
      <c r="G37" s="91" t="b">
        <v>0</v>
      </c>
    </row>
    <row r="38" spans="1:7" ht="15">
      <c r="A38" s="91" t="s">
        <v>425</v>
      </c>
      <c r="B38" s="91">
        <v>5</v>
      </c>
      <c r="C38" s="134">
        <v>0</v>
      </c>
      <c r="D38" s="91" t="s">
        <v>379</v>
      </c>
      <c r="E38" s="91" t="b">
        <v>0</v>
      </c>
      <c r="F38" s="91" t="b">
        <v>0</v>
      </c>
      <c r="G38" s="91" t="b">
        <v>0</v>
      </c>
    </row>
    <row r="39" spans="1:7" ht="15">
      <c r="A39" s="91" t="s">
        <v>419</v>
      </c>
      <c r="B39" s="91">
        <v>5</v>
      </c>
      <c r="C39" s="134">
        <v>0</v>
      </c>
      <c r="D39" s="91" t="s">
        <v>379</v>
      </c>
      <c r="E39" s="91" t="b">
        <v>0</v>
      </c>
      <c r="F39" s="91" t="b">
        <v>0</v>
      </c>
      <c r="G39" s="91" t="b">
        <v>0</v>
      </c>
    </row>
    <row r="40" spans="1:7" ht="15">
      <c r="A40" s="91" t="s">
        <v>426</v>
      </c>
      <c r="B40" s="91">
        <v>5</v>
      </c>
      <c r="C40" s="134">
        <v>0</v>
      </c>
      <c r="D40" s="91" t="s">
        <v>379</v>
      </c>
      <c r="E40" s="91" t="b">
        <v>0</v>
      </c>
      <c r="F40" s="91" t="b">
        <v>0</v>
      </c>
      <c r="G40" s="91" t="b">
        <v>0</v>
      </c>
    </row>
    <row r="41" spans="1:7" ht="15">
      <c r="A41" s="91" t="s">
        <v>427</v>
      </c>
      <c r="B41" s="91">
        <v>5</v>
      </c>
      <c r="C41" s="134">
        <v>0</v>
      </c>
      <c r="D41" s="91" t="s">
        <v>379</v>
      </c>
      <c r="E41" s="91" t="b">
        <v>0</v>
      </c>
      <c r="F41" s="91" t="b">
        <v>0</v>
      </c>
      <c r="G41" s="91" t="b">
        <v>0</v>
      </c>
    </row>
    <row r="42" spans="1:7" ht="15">
      <c r="A42" s="91" t="s">
        <v>428</v>
      </c>
      <c r="B42" s="91">
        <v>5</v>
      </c>
      <c r="C42" s="134">
        <v>0</v>
      </c>
      <c r="D42" s="91" t="s">
        <v>379</v>
      </c>
      <c r="E42" s="91" t="b">
        <v>1</v>
      </c>
      <c r="F42" s="91" t="b">
        <v>0</v>
      </c>
      <c r="G42" s="91" t="b">
        <v>0</v>
      </c>
    </row>
    <row r="43" spans="1:7" ht="15">
      <c r="A43" s="91" t="s">
        <v>429</v>
      </c>
      <c r="B43" s="91">
        <v>5</v>
      </c>
      <c r="C43" s="134">
        <v>0</v>
      </c>
      <c r="D43" s="91" t="s">
        <v>379</v>
      </c>
      <c r="E43" s="91" t="b">
        <v>0</v>
      </c>
      <c r="F43" s="91" t="b">
        <v>0</v>
      </c>
      <c r="G43" s="91" t="b">
        <v>0</v>
      </c>
    </row>
    <row r="44" spans="1:7" ht="15">
      <c r="A44" s="91" t="s">
        <v>502</v>
      </c>
      <c r="B44" s="91">
        <v>5</v>
      </c>
      <c r="C44" s="134">
        <v>0</v>
      </c>
      <c r="D44" s="91" t="s">
        <v>379</v>
      </c>
      <c r="E44" s="91" t="b">
        <v>0</v>
      </c>
      <c r="F44" s="91" t="b">
        <v>0</v>
      </c>
      <c r="G44" s="91" t="b">
        <v>0</v>
      </c>
    </row>
    <row r="45" spans="1:7" ht="15">
      <c r="A45" s="91" t="s">
        <v>503</v>
      </c>
      <c r="B45" s="91">
        <v>5</v>
      </c>
      <c r="C45" s="134">
        <v>0</v>
      </c>
      <c r="D45" s="91" t="s">
        <v>379</v>
      </c>
      <c r="E45" s="91" t="b">
        <v>0</v>
      </c>
      <c r="F45" s="91" t="b">
        <v>0</v>
      </c>
      <c r="G45" s="91" t="b">
        <v>0</v>
      </c>
    </row>
    <row r="46" spans="1:7" ht="15">
      <c r="A46" s="91" t="s">
        <v>504</v>
      </c>
      <c r="B46" s="91">
        <v>5</v>
      </c>
      <c r="C46" s="134">
        <v>0</v>
      </c>
      <c r="D46" s="91" t="s">
        <v>379</v>
      </c>
      <c r="E46" s="91" t="b">
        <v>0</v>
      </c>
      <c r="F46" s="91" t="b">
        <v>0</v>
      </c>
      <c r="G46" s="91" t="b">
        <v>0</v>
      </c>
    </row>
    <row r="47" spans="1:7" ht="15">
      <c r="A47" s="91" t="s">
        <v>212</v>
      </c>
      <c r="B47" s="91">
        <v>4</v>
      </c>
      <c r="C47" s="134">
        <v>0.004845500650402821</v>
      </c>
      <c r="D47" s="91" t="s">
        <v>379</v>
      </c>
      <c r="E47" s="91" t="b">
        <v>0</v>
      </c>
      <c r="F47" s="91" t="b">
        <v>0</v>
      </c>
      <c r="G47" s="91" t="b">
        <v>0</v>
      </c>
    </row>
    <row r="48" spans="1:7" ht="15">
      <c r="A48" s="91" t="s">
        <v>405</v>
      </c>
      <c r="B48" s="91">
        <v>2</v>
      </c>
      <c r="C48" s="134">
        <v>0.017474250108400473</v>
      </c>
      <c r="D48" s="91" t="s">
        <v>379</v>
      </c>
      <c r="E48" s="91" t="b">
        <v>0</v>
      </c>
      <c r="F48" s="91" t="b">
        <v>0</v>
      </c>
      <c r="G48" s="91" t="b">
        <v>0</v>
      </c>
    </row>
    <row r="49" spans="1:7" ht="15">
      <c r="A49" s="91" t="s">
        <v>505</v>
      </c>
      <c r="B49" s="91">
        <v>2</v>
      </c>
      <c r="C49" s="134">
        <v>0.017474250108400473</v>
      </c>
      <c r="D49" s="91" t="s">
        <v>379</v>
      </c>
      <c r="E49" s="91" t="b">
        <v>0</v>
      </c>
      <c r="F49" s="91" t="b">
        <v>0</v>
      </c>
      <c r="G49" s="91" t="b">
        <v>0</v>
      </c>
    </row>
    <row r="50" spans="1:7" ht="15">
      <c r="A50" s="91" t="s">
        <v>431</v>
      </c>
      <c r="B50" s="91">
        <v>2</v>
      </c>
      <c r="C50" s="134">
        <v>0</v>
      </c>
      <c r="D50" s="91" t="s">
        <v>380</v>
      </c>
      <c r="E50" s="91" t="b">
        <v>0</v>
      </c>
      <c r="F50" s="91" t="b">
        <v>0</v>
      </c>
      <c r="G50" s="91" t="b">
        <v>0</v>
      </c>
    </row>
    <row r="51" spans="1:7" ht="15">
      <c r="A51" s="91" t="s">
        <v>432</v>
      </c>
      <c r="B51" s="91">
        <v>2</v>
      </c>
      <c r="C51" s="134">
        <v>0</v>
      </c>
      <c r="D51" s="91" t="s">
        <v>380</v>
      </c>
      <c r="E51" s="91" t="b">
        <v>0</v>
      </c>
      <c r="F51" s="91" t="b">
        <v>0</v>
      </c>
      <c r="G51" s="91" t="b">
        <v>0</v>
      </c>
    </row>
    <row r="52" spans="1:7" ht="15">
      <c r="A52" s="91" t="s">
        <v>433</v>
      </c>
      <c r="B52" s="91">
        <v>2</v>
      </c>
      <c r="C52" s="134">
        <v>0</v>
      </c>
      <c r="D52" s="91" t="s">
        <v>380</v>
      </c>
      <c r="E52" s="91" t="b">
        <v>0</v>
      </c>
      <c r="F52" s="91" t="b">
        <v>0</v>
      </c>
      <c r="G52" s="91" t="b">
        <v>0</v>
      </c>
    </row>
    <row r="53" spans="1:7" ht="15">
      <c r="A53" s="91" t="s">
        <v>434</v>
      </c>
      <c r="B53" s="91">
        <v>2</v>
      </c>
      <c r="C53" s="134">
        <v>0</v>
      </c>
      <c r="D53" s="91" t="s">
        <v>380</v>
      </c>
      <c r="E53" s="91" t="b">
        <v>0</v>
      </c>
      <c r="F53" s="91" t="b">
        <v>0</v>
      </c>
      <c r="G53" s="91" t="b">
        <v>0</v>
      </c>
    </row>
    <row r="54" spans="1:7" ht="15">
      <c r="A54" s="91" t="s">
        <v>435</v>
      </c>
      <c r="B54" s="91">
        <v>2</v>
      </c>
      <c r="C54" s="134">
        <v>0</v>
      </c>
      <c r="D54" s="91" t="s">
        <v>380</v>
      </c>
      <c r="E54" s="91" t="b">
        <v>0</v>
      </c>
      <c r="F54" s="91" t="b">
        <v>0</v>
      </c>
      <c r="G54" s="91" t="b">
        <v>0</v>
      </c>
    </row>
    <row r="55" spans="1:7" ht="15">
      <c r="A55" s="91" t="s">
        <v>436</v>
      </c>
      <c r="B55" s="91">
        <v>2</v>
      </c>
      <c r="C55" s="134">
        <v>0</v>
      </c>
      <c r="D55" s="91" t="s">
        <v>380</v>
      </c>
      <c r="E55" s="91" t="b">
        <v>0</v>
      </c>
      <c r="F55" s="91" t="b">
        <v>0</v>
      </c>
      <c r="G55" s="91" t="b">
        <v>0</v>
      </c>
    </row>
    <row r="56" spans="1:7" ht="15">
      <c r="A56" s="91" t="s">
        <v>219</v>
      </c>
      <c r="B56" s="91">
        <v>2</v>
      </c>
      <c r="C56" s="134">
        <v>0</v>
      </c>
      <c r="D56" s="91" t="s">
        <v>380</v>
      </c>
      <c r="E56" s="91" t="b">
        <v>0</v>
      </c>
      <c r="F56" s="91" t="b">
        <v>0</v>
      </c>
      <c r="G56" s="91" t="b">
        <v>0</v>
      </c>
    </row>
    <row r="57" spans="1:7" ht="15">
      <c r="A57" s="91" t="s">
        <v>437</v>
      </c>
      <c r="B57" s="91">
        <v>2</v>
      </c>
      <c r="C57" s="134">
        <v>0</v>
      </c>
      <c r="D57" s="91" t="s">
        <v>380</v>
      </c>
      <c r="E57" s="91" t="b">
        <v>0</v>
      </c>
      <c r="F57" s="91" t="b">
        <v>0</v>
      </c>
      <c r="G57" s="91" t="b">
        <v>0</v>
      </c>
    </row>
    <row r="58" spans="1:7" ht="15">
      <c r="A58" s="91" t="s">
        <v>438</v>
      </c>
      <c r="B58" s="91">
        <v>2</v>
      </c>
      <c r="C58" s="134">
        <v>0</v>
      </c>
      <c r="D58" s="91" t="s">
        <v>380</v>
      </c>
      <c r="E58" s="91" t="b">
        <v>0</v>
      </c>
      <c r="F58" s="91" t="b">
        <v>0</v>
      </c>
      <c r="G58" s="91" t="b">
        <v>0</v>
      </c>
    </row>
    <row r="59" spans="1:7" ht="15">
      <c r="A59" s="91" t="s">
        <v>439</v>
      </c>
      <c r="B59" s="91">
        <v>2</v>
      </c>
      <c r="C59" s="134">
        <v>0</v>
      </c>
      <c r="D59" s="91" t="s">
        <v>380</v>
      </c>
      <c r="E59" s="91" t="b">
        <v>0</v>
      </c>
      <c r="F59" s="91" t="b">
        <v>0</v>
      </c>
      <c r="G59" s="91" t="b">
        <v>0</v>
      </c>
    </row>
    <row r="60" spans="1:7" ht="15">
      <c r="A60" s="91" t="s">
        <v>407</v>
      </c>
      <c r="B60" s="91">
        <v>2</v>
      </c>
      <c r="C60" s="134">
        <v>0</v>
      </c>
      <c r="D60" s="91" t="s">
        <v>380</v>
      </c>
      <c r="E60" s="91" t="b">
        <v>0</v>
      </c>
      <c r="F60" s="91" t="b">
        <v>0</v>
      </c>
      <c r="G6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512</v>
      </c>
      <c r="B1" s="13" t="s">
        <v>513</v>
      </c>
      <c r="C1" s="13" t="s">
        <v>506</v>
      </c>
      <c r="D1" s="13" t="s">
        <v>507</v>
      </c>
      <c r="E1" s="13" t="s">
        <v>514</v>
      </c>
      <c r="F1" s="13" t="s">
        <v>144</v>
      </c>
      <c r="G1" s="13" t="s">
        <v>515</v>
      </c>
      <c r="H1" s="13" t="s">
        <v>516</v>
      </c>
      <c r="I1" s="13" t="s">
        <v>517</v>
      </c>
      <c r="J1" s="13" t="s">
        <v>518</v>
      </c>
      <c r="K1" s="13" t="s">
        <v>519</v>
      </c>
      <c r="L1" s="13" t="s">
        <v>520</v>
      </c>
    </row>
    <row r="2" spans="1:12" ht="15">
      <c r="A2" s="91" t="s">
        <v>420</v>
      </c>
      <c r="B2" s="91" t="s">
        <v>421</v>
      </c>
      <c r="C2" s="91">
        <v>5</v>
      </c>
      <c r="D2" s="134">
        <v>0.006298622227510259</v>
      </c>
      <c r="E2" s="134">
        <v>1.3384564936046048</v>
      </c>
      <c r="F2" s="91" t="s">
        <v>508</v>
      </c>
      <c r="G2" s="91" t="b">
        <v>0</v>
      </c>
      <c r="H2" s="91" t="b">
        <v>0</v>
      </c>
      <c r="I2" s="91" t="b">
        <v>0</v>
      </c>
      <c r="J2" s="91" t="b">
        <v>0</v>
      </c>
      <c r="K2" s="91" t="b">
        <v>0</v>
      </c>
      <c r="L2" s="91" t="b">
        <v>0</v>
      </c>
    </row>
    <row r="3" spans="1:12" ht="15">
      <c r="A3" s="91" t="s">
        <v>421</v>
      </c>
      <c r="B3" s="91" t="s">
        <v>422</v>
      </c>
      <c r="C3" s="91">
        <v>5</v>
      </c>
      <c r="D3" s="134">
        <v>0.006298622227510259</v>
      </c>
      <c r="E3" s="134">
        <v>1.3384564936046048</v>
      </c>
      <c r="F3" s="91" t="s">
        <v>508</v>
      </c>
      <c r="G3" s="91" t="b">
        <v>0</v>
      </c>
      <c r="H3" s="91" t="b">
        <v>0</v>
      </c>
      <c r="I3" s="91" t="b">
        <v>0</v>
      </c>
      <c r="J3" s="91" t="b">
        <v>0</v>
      </c>
      <c r="K3" s="91" t="b">
        <v>0</v>
      </c>
      <c r="L3" s="91" t="b">
        <v>0</v>
      </c>
    </row>
    <row r="4" spans="1:12" ht="15">
      <c r="A4" s="91" t="s">
        <v>422</v>
      </c>
      <c r="B4" s="91" t="s">
        <v>423</v>
      </c>
      <c r="C4" s="91">
        <v>5</v>
      </c>
      <c r="D4" s="134">
        <v>0.006298622227510259</v>
      </c>
      <c r="E4" s="134">
        <v>1.3384564936046048</v>
      </c>
      <c r="F4" s="91" t="s">
        <v>508</v>
      </c>
      <c r="G4" s="91" t="b">
        <v>0</v>
      </c>
      <c r="H4" s="91" t="b">
        <v>0</v>
      </c>
      <c r="I4" s="91" t="b">
        <v>0</v>
      </c>
      <c r="J4" s="91" t="b">
        <v>0</v>
      </c>
      <c r="K4" s="91" t="b">
        <v>0</v>
      </c>
      <c r="L4" s="91" t="b">
        <v>0</v>
      </c>
    </row>
    <row r="5" spans="1:12" ht="15">
      <c r="A5" s="91" t="s">
        <v>423</v>
      </c>
      <c r="B5" s="91" t="s">
        <v>425</v>
      </c>
      <c r="C5" s="91">
        <v>5</v>
      </c>
      <c r="D5" s="134">
        <v>0.006298622227510259</v>
      </c>
      <c r="E5" s="134">
        <v>1.3384564936046048</v>
      </c>
      <c r="F5" s="91" t="s">
        <v>508</v>
      </c>
      <c r="G5" s="91" t="b">
        <v>0</v>
      </c>
      <c r="H5" s="91" t="b">
        <v>0</v>
      </c>
      <c r="I5" s="91" t="b">
        <v>0</v>
      </c>
      <c r="J5" s="91" t="b">
        <v>0</v>
      </c>
      <c r="K5" s="91" t="b">
        <v>0</v>
      </c>
      <c r="L5" s="91" t="b">
        <v>0</v>
      </c>
    </row>
    <row r="6" spans="1:12" ht="15">
      <c r="A6" s="91" t="s">
        <v>425</v>
      </c>
      <c r="B6" s="91" t="s">
        <v>419</v>
      </c>
      <c r="C6" s="91">
        <v>5</v>
      </c>
      <c r="D6" s="134">
        <v>0.006298622227510259</v>
      </c>
      <c r="E6" s="134">
        <v>1.25927524755698</v>
      </c>
      <c r="F6" s="91" t="s">
        <v>508</v>
      </c>
      <c r="G6" s="91" t="b">
        <v>0</v>
      </c>
      <c r="H6" s="91" t="b">
        <v>0</v>
      </c>
      <c r="I6" s="91" t="b">
        <v>0</v>
      </c>
      <c r="J6" s="91" t="b">
        <v>0</v>
      </c>
      <c r="K6" s="91" t="b">
        <v>0</v>
      </c>
      <c r="L6" s="91" t="b">
        <v>0</v>
      </c>
    </row>
    <row r="7" spans="1:12" ht="15">
      <c r="A7" s="91" t="s">
        <v>419</v>
      </c>
      <c r="B7" s="91" t="s">
        <v>426</v>
      </c>
      <c r="C7" s="91">
        <v>5</v>
      </c>
      <c r="D7" s="134">
        <v>0.006298622227510259</v>
      </c>
      <c r="E7" s="134">
        <v>1.25927524755698</v>
      </c>
      <c r="F7" s="91" t="s">
        <v>508</v>
      </c>
      <c r="G7" s="91" t="b">
        <v>0</v>
      </c>
      <c r="H7" s="91" t="b">
        <v>0</v>
      </c>
      <c r="I7" s="91" t="b">
        <v>0</v>
      </c>
      <c r="J7" s="91" t="b">
        <v>0</v>
      </c>
      <c r="K7" s="91" t="b">
        <v>0</v>
      </c>
      <c r="L7" s="91" t="b">
        <v>0</v>
      </c>
    </row>
    <row r="8" spans="1:12" ht="15">
      <c r="A8" s="91" t="s">
        <v>426</v>
      </c>
      <c r="B8" s="91" t="s">
        <v>427</v>
      </c>
      <c r="C8" s="91">
        <v>5</v>
      </c>
      <c r="D8" s="134">
        <v>0.006298622227510259</v>
      </c>
      <c r="E8" s="134">
        <v>1.3384564936046048</v>
      </c>
      <c r="F8" s="91" t="s">
        <v>508</v>
      </c>
      <c r="G8" s="91" t="b">
        <v>0</v>
      </c>
      <c r="H8" s="91" t="b">
        <v>0</v>
      </c>
      <c r="I8" s="91" t="b">
        <v>0</v>
      </c>
      <c r="J8" s="91" t="b">
        <v>0</v>
      </c>
      <c r="K8" s="91" t="b">
        <v>0</v>
      </c>
      <c r="L8" s="91" t="b">
        <v>0</v>
      </c>
    </row>
    <row r="9" spans="1:12" ht="15">
      <c r="A9" s="91" t="s">
        <v>427</v>
      </c>
      <c r="B9" s="91" t="s">
        <v>428</v>
      </c>
      <c r="C9" s="91">
        <v>5</v>
      </c>
      <c r="D9" s="134">
        <v>0.006298622227510259</v>
      </c>
      <c r="E9" s="134">
        <v>1.3384564936046048</v>
      </c>
      <c r="F9" s="91" t="s">
        <v>508</v>
      </c>
      <c r="G9" s="91" t="b">
        <v>0</v>
      </c>
      <c r="H9" s="91" t="b">
        <v>0</v>
      </c>
      <c r="I9" s="91" t="b">
        <v>0</v>
      </c>
      <c r="J9" s="91" t="b">
        <v>1</v>
      </c>
      <c r="K9" s="91" t="b">
        <v>0</v>
      </c>
      <c r="L9" s="91" t="b">
        <v>0</v>
      </c>
    </row>
    <row r="10" spans="1:12" ht="15">
      <c r="A10" s="91" t="s">
        <v>428</v>
      </c>
      <c r="B10" s="91" t="s">
        <v>429</v>
      </c>
      <c r="C10" s="91">
        <v>5</v>
      </c>
      <c r="D10" s="134">
        <v>0.006298622227510259</v>
      </c>
      <c r="E10" s="134">
        <v>1.3384564936046048</v>
      </c>
      <c r="F10" s="91" t="s">
        <v>508</v>
      </c>
      <c r="G10" s="91" t="b">
        <v>1</v>
      </c>
      <c r="H10" s="91" t="b">
        <v>0</v>
      </c>
      <c r="I10" s="91" t="b">
        <v>0</v>
      </c>
      <c r="J10" s="91" t="b">
        <v>0</v>
      </c>
      <c r="K10" s="91" t="b">
        <v>0</v>
      </c>
      <c r="L10" s="91" t="b">
        <v>0</v>
      </c>
    </row>
    <row r="11" spans="1:12" ht="15">
      <c r="A11" s="91" t="s">
        <v>429</v>
      </c>
      <c r="B11" s="91" t="s">
        <v>502</v>
      </c>
      <c r="C11" s="91">
        <v>5</v>
      </c>
      <c r="D11" s="134">
        <v>0.006298622227510259</v>
      </c>
      <c r="E11" s="134">
        <v>1.3384564936046048</v>
      </c>
      <c r="F11" s="91" t="s">
        <v>508</v>
      </c>
      <c r="G11" s="91" t="b">
        <v>0</v>
      </c>
      <c r="H11" s="91" t="b">
        <v>0</v>
      </c>
      <c r="I11" s="91" t="b">
        <v>0</v>
      </c>
      <c r="J11" s="91" t="b">
        <v>0</v>
      </c>
      <c r="K11" s="91" t="b">
        <v>0</v>
      </c>
      <c r="L11" s="91" t="b">
        <v>0</v>
      </c>
    </row>
    <row r="12" spans="1:12" ht="15">
      <c r="A12" s="91" t="s">
        <v>502</v>
      </c>
      <c r="B12" s="91" t="s">
        <v>503</v>
      </c>
      <c r="C12" s="91">
        <v>5</v>
      </c>
      <c r="D12" s="134">
        <v>0.006298622227510259</v>
      </c>
      <c r="E12" s="134">
        <v>1.3384564936046048</v>
      </c>
      <c r="F12" s="91" t="s">
        <v>508</v>
      </c>
      <c r="G12" s="91" t="b">
        <v>0</v>
      </c>
      <c r="H12" s="91" t="b">
        <v>0</v>
      </c>
      <c r="I12" s="91" t="b">
        <v>0</v>
      </c>
      <c r="J12" s="91" t="b">
        <v>0</v>
      </c>
      <c r="K12" s="91" t="b">
        <v>0</v>
      </c>
      <c r="L12" s="91" t="b">
        <v>0</v>
      </c>
    </row>
    <row r="13" spans="1:12" ht="15">
      <c r="A13" s="91" t="s">
        <v>503</v>
      </c>
      <c r="B13" s="91" t="s">
        <v>504</v>
      </c>
      <c r="C13" s="91">
        <v>5</v>
      </c>
      <c r="D13" s="134">
        <v>0.006298622227510259</v>
      </c>
      <c r="E13" s="134">
        <v>1.3384564936046048</v>
      </c>
      <c r="F13" s="91" t="s">
        <v>508</v>
      </c>
      <c r="G13" s="91" t="b">
        <v>0</v>
      </c>
      <c r="H13" s="91" t="b">
        <v>0</v>
      </c>
      <c r="I13" s="91" t="b">
        <v>0</v>
      </c>
      <c r="J13" s="91" t="b">
        <v>0</v>
      </c>
      <c r="K13" s="91" t="b">
        <v>0</v>
      </c>
      <c r="L13" s="91" t="b">
        <v>0</v>
      </c>
    </row>
    <row r="14" spans="1:12" ht="15">
      <c r="A14" s="91" t="s">
        <v>212</v>
      </c>
      <c r="B14" s="91" t="s">
        <v>420</v>
      </c>
      <c r="C14" s="91">
        <v>4</v>
      </c>
      <c r="D14" s="134">
        <v>0.008380622368492912</v>
      </c>
      <c r="E14" s="134">
        <v>1.4353665066126613</v>
      </c>
      <c r="F14" s="91" t="s">
        <v>508</v>
      </c>
      <c r="G14" s="91" t="b">
        <v>0</v>
      </c>
      <c r="H14" s="91" t="b">
        <v>0</v>
      </c>
      <c r="I14" s="91" t="b">
        <v>0</v>
      </c>
      <c r="J14" s="91" t="b">
        <v>0</v>
      </c>
      <c r="K14" s="91" t="b">
        <v>0</v>
      </c>
      <c r="L14" s="91" t="b">
        <v>0</v>
      </c>
    </row>
    <row r="15" spans="1:12" ht="15">
      <c r="A15" s="91" t="s">
        <v>431</v>
      </c>
      <c r="B15" s="91" t="s">
        <v>432</v>
      </c>
      <c r="C15" s="91">
        <v>2</v>
      </c>
      <c r="D15" s="134">
        <v>0.009380483523280615</v>
      </c>
      <c r="E15" s="134">
        <v>1.5603052432209612</v>
      </c>
      <c r="F15" s="91" t="s">
        <v>508</v>
      </c>
      <c r="G15" s="91" t="b">
        <v>0</v>
      </c>
      <c r="H15" s="91" t="b">
        <v>0</v>
      </c>
      <c r="I15" s="91" t="b">
        <v>0</v>
      </c>
      <c r="J15" s="91" t="b">
        <v>0</v>
      </c>
      <c r="K15" s="91" t="b">
        <v>0</v>
      </c>
      <c r="L15" s="91" t="b">
        <v>0</v>
      </c>
    </row>
    <row r="16" spans="1:12" ht="15">
      <c r="A16" s="91" t="s">
        <v>432</v>
      </c>
      <c r="B16" s="91" t="s">
        <v>433</v>
      </c>
      <c r="C16" s="91">
        <v>2</v>
      </c>
      <c r="D16" s="134">
        <v>0.009380483523280615</v>
      </c>
      <c r="E16" s="134">
        <v>1.7363965022766426</v>
      </c>
      <c r="F16" s="91" t="s">
        <v>508</v>
      </c>
      <c r="G16" s="91" t="b">
        <v>0</v>
      </c>
      <c r="H16" s="91" t="b">
        <v>0</v>
      </c>
      <c r="I16" s="91" t="b">
        <v>0</v>
      </c>
      <c r="J16" s="91" t="b">
        <v>0</v>
      </c>
      <c r="K16" s="91" t="b">
        <v>0</v>
      </c>
      <c r="L16" s="91" t="b">
        <v>0</v>
      </c>
    </row>
    <row r="17" spans="1:12" ht="15">
      <c r="A17" s="91" t="s">
        <v>433</v>
      </c>
      <c r="B17" s="91" t="s">
        <v>434</v>
      </c>
      <c r="C17" s="91">
        <v>2</v>
      </c>
      <c r="D17" s="134">
        <v>0.009380483523280615</v>
      </c>
      <c r="E17" s="134">
        <v>1.7363965022766426</v>
      </c>
      <c r="F17" s="91" t="s">
        <v>508</v>
      </c>
      <c r="G17" s="91" t="b">
        <v>0</v>
      </c>
      <c r="H17" s="91" t="b">
        <v>0</v>
      </c>
      <c r="I17" s="91" t="b">
        <v>0</v>
      </c>
      <c r="J17" s="91" t="b">
        <v>0</v>
      </c>
      <c r="K17" s="91" t="b">
        <v>0</v>
      </c>
      <c r="L17" s="91" t="b">
        <v>0</v>
      </c>
    </row>
    <row r="18" spans="1:12" ht="15">
      <c r="A18" s="91" t="s">
        <v>434</v>
      </c>
      <c r="B18" s="91" t="s">
        <v>435</v>
      </c>
      <c r="C18" s="91">
        <v>2</v>
      </c>
      <c r="D18" s="134">
        <v>0.009380483523280615</v>
      </c>
      <c r="E18" s="134">
        <v>1.7363965022766426</v>
      </c>
      <c r="F18" s="91" t="s">
        <v>508</v>
      </c>
      <c r="G18" s="91" t="b">
        <v>0</v>
      </c>
      <c r="H18" s="91" t="b">
        <v>0</v>
      </c>
      <c r="I18" s="91" t="b">
        <v>0</v>
      </c>
      <c r="J18" s="91" t="b">
        <v>0</v>
      </c>
      <c r="K18" s="91" t="b">
        <v>0</v>
      </c>
      <c r="L18" s="91" t="b">
        <v>0</v>
      </c>
    </row>
    <row r="19" spans="1:12" ht="15">
      <c r="A19" s="91" t="s">
        <v>435</v>
      </c>
      <c r="B19" s="91" t="s">
        <v>436</v>
      </c>
      <c r="C19" s="91">
        <v>2</v>
      </c>
      <c r="D19" s="134">
        <v>0.009380483523280615</v>
      </c>
      <c r="E19" s="134">
        <v>1.7363965022766426</v>
      </c>
      <c r="F19" s="91" t="s">
        <v>508</v>
      </c>
      <c r="G19" s="91" t="b">
        <v>0</v>
      </c>
      <c r="H19" s="91" t="b">
        <v>0</v>
      </c>
      <c r="I19" s="91" t="b">
        <v>0</v>
      </c>
      <c r="J19" s="91" t="b">
        <v>0</v>
      </c>
      <c r="K19" s="91" t="b">
        <v>0</v>
      </c>
      <c r="L19" s="91" t="b">
        <v>0</v>
      </c>
    </row>
    <row r="20" spans="1:12" ht="15">
      <c r="A20" s="91" t="s">
        <v>436</v>
      </c>
      <c r="B20" s="91" t="s">
        <v>219</v>
      </c>
      <c r="C20" s="91">
        <v>2</v>
      </c>
      <c r="D20" s="134">
        <v>0.009380483523280615</v>
      </c>
      <c r="E20" s="134">
        <v>1.7363965022766426</v>
      </c>
      <c r="F20" s="91" t="s">
        <v>508</v>
      </c>
      <c r="G20" s="91" t="b">
        <v>0</v>
      </c>
      <c r="H20" s="91" t="b">
        <v>0</v>
      </c>
      <c r="I20" s="91" t="b">
        <v>0</v>
      </c>
      <c r="J20" s="91" t="b">
        <v>0</v>
      </c>
      <c r="K20" s="91" t="b">
        <v>0</v>
      </c>
      <c r="L20" s="91" t="b">
        <v>0</v>
      </c>
    </row>
    <row r="21" spans="1:12" ht="15">
      <c r="A21" s="91" t="s">
        <v>219</v>
      </c>
      <c r="B21" s="91" t="s">
        <v>437</v>
      </c>
      <c r="C21" s="91">
        <v>2</v>
      </c>
      <c r="D21" s="134">
        <v>0.009380483523280615</v>
      </c>
      <c r="E21" s="134">
        <v>1.7363965022766426</v>
      </c>
      <c r="F21" s="91" t="s">
        <v>508</v>
      </c>
      <c r="G21" s="91" t="b">
        <v>0</v>
      </c>
      <c r="H21" s="91" t="b">
        <v>0</v>
      </c>
      <c r="I21" s="91" t="b">
        <v>0</v>
      </c>
      <c r="J21" s="91" t="b">
        <v>0</v>
      </c>
      <c r="K21" s="91" t="b">
        <v>0</v>
      </c>
      <c r="L21" s="91" t="b">
        <v>0</v>
      </c>
    </row>
    <row r="22" spans="1:12" ht="15">
      <c r="A22" s="91" t="s">
        <v>437</v>
      </c>
      <c r="B22" s="91" t="s">
        <v>438</v>
      </c>
      <c r="C22" s="91">
        <v>2</v>
      </c>
      <c r="D22" s="134">
        <v>0.009380483523280615</v>
      </c>
      <c r="E22" s="134">
        <v>1.5603052432209612</v>
      </c>
      <c r="F22" s="91" t="s">
        <v>508</v>
      </c>
      <c r="G22" s="91" t="b">
        <v>0</v>
      </c>
      <c r="H22" s="91" t="b">
        <v>0</v>
      </c>
      <c r="I22" s="91" t="b">
        <v>0</v>
      </c>
      <c r="J22" s="91" t="b">
        <v>0</v>
      </c>
      <c r="K22" s="91" t="b">
        <v>0</v>
      </c>
      <c r="L22" s="91" t="b">
        <v>0</v>
      </c>
    </row>
    <row r="23" spans="1:12" ht="15">
      <c r="A23" s="91" t="s">
        <v>438</v>
      </c>
      <c r="B23" s="91" t="s">
        <v>439</v>
      </c>
      <c r="C23" s="91">
        <v>2</v>
      </c>
      <c r="D23" s="134">
        <v>0.009380483523280615</v>
      </c>
      <c r="E23" s="134">
        <v>1.5603052432209612</v>
      </c>
      <c r="F23" s="91" t="s">
        <v>508</v>
      </c>
      <c r="G23" s="91" t="b">
        <v>0</v>
      </c>
      <c r="H23" s="91" t="b">
        <v>0</v>
      </c>
      <c r="I23" s="91" t="b">
        <v>0</v>
      </c>
      <c r="J23" s="91" t="b">
        <v>0</v>
      </c>
      <c r="K23" s="91" t="b">
        <v>0</v>
      </c>
      <c r="L23" s="91" t="b">
        <v>0</v>
      </c>
    </row>
    <row r="24" spans="1:12" ht="15">
      <c r="A24" s="91" t="s">
        <v>439</v>
      </c>
      <c r="B24" s="91" t="s">
        <v>407</v>
      </c>
      <c r="C24" s="91">
        <v>2</v>
      </c>
      <c r="D24" s="134">
        <v>0.009380483523280615</v>
      </c>
      <c r="E24" s="134">
        <v>1.7363965022766426</v>
      </c>
      <c r="F24" s="91" t="s">
        <v>508</v>
      </c>
      <c r="G24" s="91" t="b">
        <v>0</v>
      </c>
      <c r="H24" s="91" t="b">
        <v>0</v>
      </c>
      <c r="I24" s="91" t="b">
        <v>0</v>
      </c>
      <c r="J24" s="91" t="b">
        <v>0</v>
      </c>
      <c r="K24" s="91" t="b">
        <v>0</v>
      </c>
      <c r="L24" s="91" t="b">
        <v>0</v>
      </c>
    </row>
    <row r="25" spans="1:12" ht="15">
      <c r="A25" s="91" t="s">
        <v>420</v>
      </c>
      <c r="B25" s="91" t="s">
        <v>421</v>
      </c>
      <c r="C25" s="91">
        <v>5</v>
      </c>
      <c r="D25" s="134">
        <v>0</v>
      </c>
      <c r="E25" s="134">
        <v>1.1760912590556813</v>
      </c>
      <c r="F25" s="91" t="s">
        <v>379</v>
      </c>
      <c r="G25" s="91" t="b">
        <v>0</v>
      </c>
      <c r="H25" s="91" t="b">
        <v>0</v>
      </c>
      <c r="I25" s="91" t="b">
        <v>0</v>
      </c>
      <c r="J25" s="91" t="b">
        <v>0</v>
      </c>
      <c r="K25" s="91" t="b">
        <v>0</v>
      </c>
      <c r="L25" s="91" t="b">
        <v>0</v>
      </c>
    </row>
    <row r="26" spans="1:12" ht="15">
      <c r="A26" s="91" t="s">
        <v>421</v>
      </c>
      <c r="B26" s="91" t="s">
        <v>422</v>
      </c>
      <c r="C26" s="91">
        <v>5</v>
      </c>
      <c r="D26" s="134">
        <v>0</v>
      </c>
      <c r="E26" s="134">
        <v>1.1760912590556813</v>
      </c>
      <c r="F26" s="91" t="s">
        <v>379</v>
      </c>
      <c r="G26" s="91" t="b">
        <v>0</v>
      </c>
      <c r="H26" s="91" t="b">
        <v>0</v>
      </c>
      <c r="I26" s="91" t="b">
        <v>0</v>
      </c>
      <c r="J26" s="91" t="b">
        <v>0</v>
      </c>
      <c r="K26" s="91" t="b">
        <v>0</v>
      </c>
      <c r="L26" s="91" t="b">
        <v>0</v>
      </c>
    </row>
    <row r="27" spans="1:12" ht="15">
      <c r="A27" s="91" t="s">
        <v>422</v>
      </c>
      <c r="B27" s="91" t="s">
        <v>423</v>
      </c>
      <c r="C27" s="91">
        <v>5</v>
      </c>
      <c r="D27" s="134">
        <v>0</v>
      </c>
      <c r="E27" s="134">
        <v>1.1760912590556813</v>
      </c>
      <c r="F27" s="91" t="s">
        <v>379</v>
      </c>
      <c r="G27" s="91" t="b">
        <v>0</v>
      </c>
      <c r="H27" s="91" t="b">
        <v>0</v>
      </c>
      <c r="I27" s="91" t="b">
        <v>0</v>
      </c>
      <c r="J27" s="91" t="b">
        <v>0</v>
      </c>
      <c r="K27" s="91" t="b">
        <v>0</v>
      </c>
      <c r="L27" s="91" t="b">
        <v>0</v>
      </c>
    </row>
    <row r="28" spans="1:12" ht="15">
      <c r="A28" s="91" t="s">
        <v>423</v>
      </c>
      <c r="B28" s="91" t="s">
        <v>425</v>
      </c>
      <c r="C28" s="91">
        <v>5</v>
      </c>
      <c r="D28" s="134">
        <v>0</v>
      </c>
      <c r="E28" s="134">
        <v>1.1760912590556813</v>
      </c>
      <c r="F28" s="91" t="s">
        <v>379</v>
      </c>
      <c r="G28" s="91" t="b">
        <v>0</v>
      </c>
      <c r="H28" s="91" t="b">
        <v>0</v>
      </c>
      <c r="I28" s="91" t="b">
        <v>0</v>
      </c>
      <c r="J28" s="91" t="b">
        <v>0</v>
      </c>
      <c r="K28" s="91" t="b">
        <v>0</v>
      </c>
      <c r="L28" s="91" t="b">
        <v>0</v>
      </c>
    </row>
    <row r="29" spans="1:12" ht="15">
      <c r="A29" s="91" t="s">
        <v>425</v>
      </c>
      <c r="B29" s="91" t="s">
        <v>419</v>
      </c>
      <c r="C29" s="91">
        <v>5</v>
      </c>
      <c r="D29" s="134">
        <v>0</v>
      </c>
      <c r="E29" s="134">
        <v>1.1760912590556813</v>
      </c>
      <c r="F29" s="91" t="s">
        <v>379</v>
      </c>
      <c r="G29" s="91" t="b">
        <v>0</v>
      </c>
      <c r="H29" s="91" t="b">
        <v>0</v>
      </c>
      <c r="I29" s="91" t="b">
        <v>0</v>
      </c>
      <c r="J29" s="91" t="b">
        <v>0</v>
      </c>
      <c r="K29" s="91" t="b">
        <v>0</v>
      </c>
      <c r="L29" s="91" t="b">
        <v>0</v>
      </c>
    </row>
    <row r="30" spans="1:12" ht="15">
      <c r="A30" s="91" t="s">
        <v>419</v>
      </c>
      <c r="B30" s="91" t="s">
        <v>426</v>
      </c>
      <c r="C30" s="91">
        <v>5</v>
      </c>
      <c r="D30" s="134">
        <v>0</v>
      </c>
      <c r="E30" s="134">
        <v>1.1760912590556813</v>
      </c>
      <c r="F30" s="91" t="s">
        <v>379</v>
      </c>
      <c r="G30" s="91" t="b">
        <v>0</v>
      </c>
      <c r="H30" s="91" t="b">
        <v>0</v>
      </c>
      <c r="I30" s="91" t="b">
        <v>0</v>
      </c>
      <c r="J30" s="91" t="b">
        <v>0</v>
      </c>
      <c r="K30" s="91" t="b">
        <v>0</v>
      </c>
      <c r="L30" s="91" t="b">
        <v>0</v>
      </c>
    </row>
    <row r="31" spans="1:12" ht="15">
      <c r="A31" s="91" t="s">
        <v>426</v>
      </c>
      <c r="B31" s="91" t="s">
        <v>427</v>
      </c>
      <c r="C31" s="91">
        <v>5</v>
      </c>
      <c r="D31" s="134">
        <v>0</v>
      </c>
      <c r="E31" s="134">
        <v>1.1760912590556813</v>
      </c>
      <c r="F31" s="91" t="s">
        <v>379</v>
      </c>
      <c r="G31" s="91" t="b">
        <v>0</v>
      </c>
      <c r="H31" s="91" t="b">
        <v>0</v>
      </c>
      <c r="I31" s="91" t="b">
        <v>0</v>
      </c>
      <c r="J31" s="91" t="b">
        <v>0</v>
      </c>
      <c r="K31" s="91" t="b">
        <v>0</v>
      </c>
      <c r="L31" s="91" t="b">
        <v>0</v>
      </c>
    </row>
    <row r="32" spans="1:12" ht="15">
      <c r="A32" s="91" t="s">
        <v>427</v>
      </c>
      <c r="B32" s="91" t="s">
        <v>428</v>
      </c>
      <c r="C32" s="91">
        <v>5</v>
      </c>
      <c r="D32" s="134">
        <v>0</v>
      </c>
      <c r="E32" s="134">
        <v>1.1760912590556813</v>
      </c>
      <c r="F32" s="91" t="s">
        <v>379</v>
      </c>
      <c r="G32" s="91" t="b">
        <v>0</v>
      </c>
      <c r="H32" s="91" t="b">
        <v>0</v>
      </c>
      <c r="I32" s="91" t="b">
        <v>0</v>
      </c>
      <c r="J32" s="91" t="b">
        <v>1</v>
      </c>
      <c r="K32" s="91" t="b">
        <v>0</v>
      </c>
      <c r="L32" s="91" t="b">
        <v>0</v>
      </c>
    </row>
    <row r="33" spans="1:12" ht="15">
      <c r="A33" s="91" t="s">
        <v>428</v>
      </c>
      <c r="B33" s="91" t="s">
        <v>429</v>
      </c>
      <c r="C33" s="91">
        <v>5</v>
      </c>
      <c r="D33" s="134">
        <v>0</v>
      </c>
      <c r="E33" s="134">
        <v>1.1760912590556813</v>
      </c>
      <c r="F33" s="91" t="s">
        <v>379</v>
      </c>
      <c r="G33" s="91" t="b">
        <v>1</v>
      </c>
      <c r="H33" s="91" t="b">
        <v>0</v>
      </c>
      <c r="I33" s="91" t="b">
        <v>0</v>
      </c>
      <c r="J33" s="91" t="b">
        <v>0</v>
      </c>
      <c r="K33" s="91" t="b">
        <v>0</v>
      </c>
      <c r="L33" s="91" t="b">
        <v>0</v>
      </c>
    </row>
    <row r="34" spans="1:12" ht="15">
      <c r="A34" s="91" t="s">
        <v>429</v>
      </c>
      <c r="B34" s="91" t="s">
        <v>502</v>
      </c>
      <c r="C34" s="91">
        <v>5</v>
      </c>
      <c r="D34" s="134">
        <v>0</v>
      </c>
      <c r="E34" s="134">
        <v>1.1760912590556813</v>
      </c>
      <c r="F34" s="91" t="s">
        <v>379</v>
      </c>
      <c r="G34" s="91" t="b">
        <v>0</v>
      </c>
      <c r="H34" s="91" t="b">
        <v>0</v>
      </c>
      <c r="I34" s="91" t="b">
        <v>0</v>
      </c>
      <c r="J34" s="91" t="b">
        <v>0</v>
      </c>
      <c r="K34" s="91" t="b">
        <v>0</v>
      </c>
      <c r="L34" s="91" t="b">
        <v>0</v>
      </c>
    </row>
    <row r="35" spans="1:12" ht="15">
      <c r="A35" s="91" t="s">
        <v>502</v>
      </c>
      <c r="B35" s="91" t="s">
        <v>503</v>
      </c>
      <c r="C35" s="91">
        <v>5</v>
      </c>
      <c r="D35" s="134">
        <v>0</v>
      </c>
      <c r="E35" s="134">
        <v>1.1760912590556813</v>
      </c>
      <c r="F35" s="91" t="s">
        <v>379</v>
      </c>
      <c r="G35" s="91" t="b">
        <v>0</v>
      </c>
      <c r="H35" s="91" t="b">
        <v>0</v>
      </c>
      <c r="I35" s="91" t="b">
        <v>0</v>
      </c>
      <c r="J35" s="91" t="b">
        <v>0</v>
      </c>
      <c r="K35" s="91" t="b">
        <v>0</v>
      </c>
      <c r="L35" s="91" t="b">
        <v>0</v>
      </c>
    </row>
    <row r="36" spans="1:12" ht="15">
      <c r="A36" s="91" t="s">
        <v>503</v>
      </c>
      <c r="B36" s="91" t="s">
        <v>504</v>
      </c>
      <c r="C36" s="91">
        <v>5</v>
      </c>
      <c r="D36" s="134">
        <v>0</v>
      </c>
      <c r="E36" s="134">
        <v>1.1760912590556813</v>
      </c>
      <c r="F36" s="91" t="s">
        <v>379</v>
      </c>
      <c r="G36" s="91" t="b">
        <v>0</v>
      </c>
      <c r="H36" s="91" t="b">
        <v>0</v>
      </c>
      <c r="I36" s="91" t="b">
        <v>0</v>
      </c>
      <c r="J36" s="91" t="b">
        <v>0</v>
      </c>
      <c r="K36" s="91" t="b">
        <v>0</v>
      </c>
      <c r="L36" s="91" t="b">
        <v>0</v>
      </c>
    </row>
    <row r="37" spans="1:12" ht="15">
      <c r="A37" s="91" t="s">
        <v>212</v>
      </c>
      <c r="B37" s="91" t="s">
        <v>420</v>
      </c>
      <c r="C37" s="91">
        <v>4</v>
      </c>
      <c r="D37" s="134">
        <v>0.004845500650402821</v>
      </c>
      <c r="E37" s="134">
        <v>1.2730012720637376</v>
      </c>
      <c r="F37" s="91" t="s">
        <v>379</v>
      </c>
      <c r="G37" s="91" t="b">
        <v>0</v>
      </c>
      <c r="H37" s="91" t="b">
        <v>0</v>
      </c>
      <c r="I37" s="91" t="b">
        <v>0</v>
      </c>
      <c r="J37" s="91" t="b">
        <v>0</v>
      </c>
      <c r="K37" s="91" t="b">
        <v>0</v>
      </c>
      <c r="L37" s="91" t="b">
        <v>0</v>
      </c>
    </row>
    <row r="38" spans="1:12" ht="15">
      <c r="A38" s="91" t="s">
        <v>431</v>
      </c>
      <c r="B38" s="91" t="s">
        <v>432</v>
      </c>
      <c r="C38" s="91">
        <v>2</v>
      </c>
      <c r="D38" s="134">
        <v>0</v>
      </c>
      <c r="E38" s="134">
        <v>1.2304489213782739</v>
      </c>
      <c r="F38" s="91" t="s">
        <v>380</v>
      </c>
      <c r="G38" s="91" t="b">
        <v>0</v>
      </c>
      <c r="H38" s="91" t="b">
        <v>0</v>
      </c>
      <c r="I38" s="91" t="b">
        <v>0</v>
      </c>
      <c r="J38" s="91" t="b">
        <v>0</v>
      </c>
      <c r="K38" s="91" t="b">
        <v>0</v>
      </c>
      <c r="L38" s="91" t="b">
        <v>0</v>
      </c>
    </row>
    <row r="39" spans="1:12" ht="15">
      <c r="A39" s="91" t="s">
        <v>432</v>
      </c>
      <c r="B39" s="91" t="s">
        <v>433</v>
      </c>
      <c r="C39" s="91">
        <v>2</v>
      </c>
      <c r="D39" s="134">
        <v>0</v>
      </c>
      <c r="E39" s="134">
        <v>1.2304489213782739</v>
      </c>
      <c r="F39" s="91" t="s">
        <v>380</v>
      </c>
      <c r="G39" s="91" t="b">
        <v>0</v>
      </c>
      <c r="H39" s="91" t="b">
        <v>0</v>
      </c>
      <c r="I39" s="91" t="b">
        <v>0</v>
      </c>
      <c r="J39" s="91" t="b">
        <v>0</v>
      </c>
      <c r="K39" s="91" t="b">
        <v>0</v>
      </c>
      <c r="L39" s="91" t="b">
        <v>0</v>
      </c>
    </row>
    <row r="40" spans="1:12" ht="15">
      <c r="A40" s="91" t="s">
        <v>433</v>
      </c>
      <c r="B40" s="91" t="s">
        <v>434</v>
      </c>
      <c r="C40" s="91">
        <v>2</v>
      </c>
      <c r="D40" s="134">
        <v>0</v>
      </c>
      <c r="E40" s="134">
        <v>1.2304489213782739</v>
      </c>
      <c r="F40" s="91" t="s">
        <v>380</v>
      </c>
      <c r="G40" s="91" t="b">
        <v>0</v>
      </c>
      <c r="H40" s="91" t="b">
        <v>0</v>
      </c>
      <c r="I40" s="91" t="b">
        <v>0</v>
      </c>
      <c r="J40" s="91" t="b">
        <v>0</v>
      </c>
      <c r="K40" s="91" t="b">
        <v>0</v>
      </c>
      <c r="L40" s="91" t="b">
        <v>0</v>
      </c>
    </row>
    <row r="41" spans="1:12" ht="15">
      <c r="A41" s="91" t="s">
        <v>434</v>
      </c>
      <c r="B41" s="91" t="s">
        <v>435</v>
      </c>
      <c r="C41" s="91">
        <v>2</v>
      </c>
      <c r="D41" s="134">
        <v>0</v>
      </c>
      <c r="E41" s="134">
        <v>1.2304489213782739</v>
      </c>
      <c r="F41" s="91" t="s">
        <v>380</v>
      </c>
      <c r="G41" s="91" t="b">
        <v>0</v>
      </c>
      <c r="H41" s="91" t="b">
        <v>0</v>
      </c>
      <c r="I41" s="91" t="b">
        <v>0</v>
      </c>
      <c r="J41" s="91" t="b">
        <v>0</v>
      </c>
      <c r="K41" s="91" t="b">
        <v>0</v>
      </c>
      <c r="L41" s="91" t="b">
        <v>0</v>
      </c>
    </row>
    <row r="42" spans="1:12" ht="15">
      <c r="A42" s="91" t="s">
        <v>435</v>
      </c>
      <c r="B42" s="91" t="s">
        <v>436</v>
      </c>
      <c r="C42" s="91">
        <v>2</v>
      </c>
      <c r="D42" s="134">
        <v>0</v>
      </c>
      <c r="E42" s="134">
        <v>1.2304489213782739</v>
      </c>
      <c r="F42" s="91" t="s">
        <v>380</v>
      </c>
      <c r="G42" s="91" t="b">
        <v>0</v>
      </c>
      <c r="H42" s="91" t="b">
        <v>0</v>
      </c>
      <c r="I42" s="91" t="b">
        <v>0</v>
      </c>
      <c r="J42" s="91" t="b">
        <v>0</v>
      </c>
      <c r="K42" s="91" t="b">
        <v>0</v>
      </c>
      <c r="L42" s="91" t="b">
        <v>0</v>
      </c>
    </row>
    <row r="43" spans="1:12" ht="15">
      <c r="A43" s="91" t="s">
        <v>436</v>
      </c>
      <c r="B43" s="91" t="s">
        <v>219</v>
      </c>
      <c r="C43" s="91">
        <v>2</v>
      </c>
      <c r="D43" s="134">
        <v>0</v>
      </c>
      <c r="E43" s="134">
        <v>1.2304489213782739</v>
      </c>
      <c r="F43" s="91" t="s">
        <v>380</v>
      </c>
      <c r="G43" s="91" t="b">
        <v>0</v>
      </c>
      <c r="H43" s="91" t="b">
        <v>0</v>
      </c>
      <c r="I43" s="91" t="b">
        <v>0</v>
      </c>
      <c r="J43" s="91" t="b">
        <v>0</v>
      </c>
      <c r="K43" s="91" t="b">
        <v>0</v>
      </c>
      <c r="L43" s="91" t="b">
        <v>0</v>
      </c>
    </row>
    <row r="44" spans="1:12" ht="15">
      <c r="A44" s="91" t="s">
        <v>219</v>
      </c>
      <c r="B44" s="91" t="s">
        <v>437</v>
      </c>
      <c r="C44" s="91">
        <v>2</v>
      </c>
      <c r="D44" s="134">
        <v>0</v>
      </c>
      <c r="E44" s="134">
        <v>1.2304489213782739</v>
      </c>
      <c r="F44" s="91" t="s">
        <v>380</v>
      </c>
      <c r="G44" s="91" t="b">
        <v>0</v>
      </c>
      <c r="H44" s="91" t="b">
        <v>0</v>
      </c>
      <c r="I44" s="91" t="b">
        <v>0</v>
      </c>
      <c r="J44" s="91" t="b">
        <v>0</v>
      </c>
      <c r="K44" s="91" t="b">
        <v>0</v>
      </c>
      <c r="L44" s="91" t="b">
        <v>0</v>
      </c>
    </row>
    <row r="45" spans="1:12" ht="15">
      <c r="A45" s="91" t="s">
        <v>437</v>
      </c>
      <c r="B45" s="91" t="s">
        <v>438</v>
      </c>
      <c r="C45" s="91">
        <v>2</v>
      </c>
      <c r="D45" s="134">
        <v>0</v>
      </c>
      <c r="E45" s="134">
        <v>1.2304489213782739</v>
      </c>
      <c r="F45" s="91" t="s">
        <v>380</v>
      </c>
      <c r="G45" s="91" t="b">
        <v>0</v>
      </c>
      <c r="H45" s="91" t="b">
        <v>0</v>
      </c>
      <c r="I45" s="91" t="b">
        <v>0</v>
      </c>
      <c r="J45" s="91" t="b">
        <v>0</v>
      </c>
      <c r="K45" s="91" t="b">
        <v>0</v>
      </c>
      <c r="L45" s="91" t="b">
        <v>0</v>
      </c>
    </row>
    <row r="46" spans="1:12" ht="15">
      <c r="A46" s="91" t="s">
        <v>438</v>
      </c>
      <c r="B46" s="91" t="s">
        <v>439</v>
      </c>
      <c r="C46" s="91">
        <v>2</v>
      </c>
      <c r="D46" s="134">
        <v>0</v>
      </c>
      <c r="E46" s="134">
        <v>1.2304489213782739</v>
      </c>
      <c r="F46" s="91" t="s">
        <v>380</v>
      </c>
      <c r="G46" s="91" t="b">
        <v>0</v>
      </c>
      <c r="H46" s="91" t="b">
        <v>0</v>
      </c>
      <c r="I46" s="91" t="b">
        <v>0</v>
      </c>
      <c r="J46" s="91" t="b">
        <v>0</v>
      </c>
      <c r="K46" s="91" t="b">
        <v>0</v>
      </c>
      <c r="L46" s="91" t="b">
        <v>0</v>
      </c>
    </row>
    <row r="47" spans="1:12" ht="15">
      <c r="A47" s="91" t="s">
        <v>439</v>
      </c>
      <c r="B47" s="91" t="s">
        <v>407</v>
      </c>
      <c r="C47" s="91">
        <v>2</v>
      </c>
      <c r="D47" s="134">
        <v>0</v>
      </c>
      <c r="E47" s="134">
        <v>1.2304489213782739</v>
      </c>
      <c r="F47" s="91" t="s">
        <v>380</v>
      </c>
      <c r="G47" s="91" t="b">
        <v>0</v>
      </c>
      <c r="H47" s="91" t="b">
        <v>0</v>
      </c>
      <c r="I47" s="91" t="b">
        <v>0</v>
      </c>
      <c r="J47" s="91" t="b">
        <v>0</v>
      </c>
      <c r="K47" s="91" t="b">
        <v>0</v>
      </c>
      <c r="L4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532</v>
      </c>
      <c r="B1" s="13" t="s">
        <v>34</v>
      </c>
    </row>
    <row r="2" spans="1:2" ht="15">
      <c r="A2" s="125" t="s">
        <v>212</v>
      </c>
      <c r="B2" s="85">
        <v>12</v>
      </c>
    </row>
    <row r="3" spans="1:2" ht="15">
      <c r="A3" s="125" t="s">
        <v>217</v>
      </c>
      <c r="B3" s="85">
        <v>0</v>
      </c>
    </row>
    <row r="4" spans="1:2" ht="15">
      <c r="A4" s="125" t="s">
        <v>219</v>
      </c>
      <c r="B4" s="85">
        <v>0</v>
      </c>
    </row>
    <row r="5" spans="1:2" ht="15">
      <c r="A5" s="125" t="s">
        <v>218</v>
      </c>
      <c r="B5" s="85">
        <v>0</v>
      </c>
    </row>
    <row r="6" spans="1:2" ht="15">
      <c r="A6" s="125" t="s">
        <v>216</v>
      </c>
      <c r="B6" s="85">
        <v>0</v>
      </c>
    </row>
    <row r="7" spans="1:2" ht="15">
      <c r="A7" s="125" t="s">
        <v>213</v>
      </c>
      <c r="B7" s="85">
        <v>0</v>
      </c>
    </row>
    <row r="8" spans="1:2" ht="15">
      <c r="A8" s="125" t="s">
        <v>214</v>
      </c>
      <c r="B8" s="85">
        <v>0</v>
      </c>
    </row>
    <row r="9" spans="1:2" ht="15">
      <c r="A9" s="125" t="s">
        <v>215</v>
      </c>
      <c r="B9"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538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192</v>
      </c>
      <c r="AU2" s="13" t="s">
        <v>277</v>
      </c>
      <c r="AV2" s="13" t="s">
        <v>278</v>
      </c>
      <c r="AW2" s="13" t="s">
        <v>279</v>
      </c>
      <c r="AX2" s="13" t="s">
        <v>280</v>
      </c>
      <c r="AY2" s="13" t="s">
        <v>281</v>
      </c>
      <c r="AZ2" s="13" t="s">
        <v>282</v>
      </c>
      <c r="BA2" s="13" t="s">
        <v>383</v>
      </c>
      <c r="BB2" s="131" t="s">
        <v>485</v>
      </c>
      <c r="BC2" s="131" t="s">
        <v>486</v>
      </c>
      <c r="BD2" s="131" t="s">
        <v>487</v>
      </c>
      <c r="BE2" s="131" t="s">
        <v>488</v>
      </c>
      <c r="BF2" s="131" t="s">
        <v>489</v>
      </c>
      <c r="BG2" s="131" t="s">
        <v>490</v>
      </c>
      <c r="BH2" s="131" t="s">
        <v>491</v>
      </c>
      <c r="BI2" s="131" t="s">
        <v>496</v>
      </c>
      <c r="BJ2" s="131" t="s">
        <v>497</v>
      </c>
      <c r="BK2" s="131" t="s">
        <v>500</v>
      </c>
      <c r="BL2" s="131" t="s">
        <v>521</v>
      </c>
      <c r="BM2" s="131" t="s">
        <v>522</v>
      </c>
      <c r="BN2" s="131" t="s">
        <v>523</v>
      </c>
      <c r="BO2" s="131" t="s">
        <v>524</v>
      </c>
      <c r="BP2" s="131" t="s">
        <v>525</v>
      </c>
      <c r="BQ2" s="131" t="s">
        <v>526</v>
      </c>
      <c r="BR2" s="131" t="s">
        <v>527</v>
      </c>
      <c r="BS2" s="131" t="s">
        <v>528</v>
      </c>
      <c r="BT2" s="131" t="s">
        <v>530</v>
      </c>
      <c r="BU2" s="3"/>
      <c r="BV2" s="3"/>
    </row>
    <row r="3" spans="1:74" ht="41.45" customHeight="1">
      <c r="A3" s="50" t="s">
        <v>212</v>
      </c>
      <c r="C3" s="53"/>
      <c r="D3" s="53" t="s">
        <v>64</v>
      </c>
      <c r="E3" s="54">
        <v>162</v>
      </c>
      <c r="F3" s="55">
        <v>100</v>
      </c>
      <c r="G3" s="112" t="s">
        <v>233</v>
      </c>
      <c r="H3" s="53"/>
      <c r="I3" s="57" t="s">
        <v>212</v>
      </c>
      <c r="J3" s="56"/>
      <c r="K3" s="56"/>
      <c r="L3" s="114" t="s">
        <v>332</v>
      </c>
      <c r="M3" s="59">
        <v>1</v>
      </c>
      <c r="N3" s="60">
        <v>2733.431396484375</v>
      </c>
      <c r="O3" s="60">
        <v>5048.70166015625</v>
      </c>
      <c r="P3" s="58"/>
      <c r="Q3" s="61"/>
      <c r="R3" s="61"/>
      <c r="S3" s="51"/>
      <c r="T3" s="51">
        <v>4</v>
      </c>
      <c r="U3" s="51">
        <v>1</v>
      </c>
      <c r="V3" s="52">
        <v>12</v>
      </c>
      <c r="W3" s="52">
        <v>0.25</v>
      </c>
      <c r="X3" s="52">
        <v>0.125</v>
      </c>
      <c r="Y3" s="52">
        <v>2.378197</v>
      </c>
      <c r="Z3" s="52">
        <v>0</v>
      </c>
      <c r="AA3" s="52">
        <v>0.25</v>
      </c>
      <c r="AB3" s="62">
        <v>3</v>
      </c>
      <c r="AC3" s="62"/>
      <c r="AD3" s="63"/>
      <c r="AE3" s="85" t="s">
        <v>283</v>
      </c>
      <c r="AF3" s="85">
        <v>70</v>
      </c>
      <c r="AG3" s="85">
        <v>56</v>
      </c>
      <c r="AH3" s="85">
        <v>101</v>
      </c>
      <c r="AI3" s="85">
        <v>59</v>
      </c>
      <c r="AJ3" s="85"/>
      <c r="AK3" s="85" t="s">
        <v>291</v>
      </c>
      <c r="AL3" s="85" t="s">
        <v>299</v>
      </c>
      <c r="AM3" s="89" t="s">
        <v>306</v>
      </c>
      <c r="AN3" s="85"/>
      <c r="AO3" s="87">
        <v>43520.484930555554</v>
      </c>
      <c r="AP3" s="89" t="s">
        <v>314</v>
      </c>
      <c r="AQ3" s="85" t="b">
        <v>0</v>
      </c>
      <c r="AR3" s="85" t="b">
        <v>0</v>
      </c>
      <c r="AS3" s="85" t="b">
        <v>0</v>
      </c>
      <c r="AT3" s="85" t="s">
        <v>257</v>
      </c>
      <c r="AU3" s="85">
        <v>2</v>
      </c>
      <c r="AV3" s="89" t="s">
        <v>320</v>
      </c>
      <c r="AW3" s="85" t="b">
        <v>0</v>
      </c>
      <c r="AX3" s="85" t="s">
        <v>323</v>
      </c>
      <c r="AY3" s="89" t="s">
        <v>324</v>
      </c>
      <c r="AZ3" s="85" t="s">
        <v>66</v>
      </c>
      <c r="BA3" s="85" t="str">
        <f>REPLACE(INDEX(GroupVertices[Group],MATCH(Vertices[[#This Row],[Vertex]],GroupVertices[Vertex],0)),1,1,"")</f>
        <v>1</v>
      </c>
      <c r="BB3" s="51" t="s">
        <v>225</v>
      </c>
      <c r="BC3" s="51" t="s">
        <v>225</v>
      </c>
      <c r="BD3" s="51" t="s">
        <v>227</v>
      </c>
      <c r="BE3" s="51" t="s">
        <v>227</v>
      </c>
      <c r="BF3" s="51" t="s">
        <v>229</v>
      </c>
      <c r="BG3" s="51" t="s">
        <v>229</v>
      </c>
      <c r="BH3" s="132" t="s">
        <v>492</v>
      </c>
      <c r="BI3" s="132" t="s">
        <v>492</v>
      </c>
      <c r="BJ3" s="132" t="s">
        <v>467</v>
      </c>
      <c r="BK3" s="132" t="s">
        <v>467</v>
      </c>
      <c r="BL3" s="132">
        <v>1</v>
      </c>
      <c r="BM3" s="135">
        <v>3.125</v>
      </c>
      <c r="BN3" s="132">
        <v>0</v>
      </c>
      <c r="BO3" s="135">
        <v>0</v>
      </c>
      <c r="BP3" s="132">
        <v>0</v>
      </c>
      <c r="BQ3" s="135">
        <v>0</v>
      </c>
      <c r="BR3" s="132">
        <v>31</v>
      </c>
      <c r="BS3" s="135">
        <v>96.875</v>
      </c>
      <c r="BT3" s="132">
        <v>32</v>
      </c>
      <c r="BU3" s="3"/>
      <c r="BV3" s="3"/>
    </row>
    <row r="4" spans="1:77" ht="41.45" customHeight="1">
      <c r="A4" s="14" t="s">
        <v>213</v>
      </c>
      <c r="C4" s="15"/>
      <c r="D4" s="15" t="s">
        <v>64</v>
      </c>
      <c r="E4" s="93">
        <v>262.7599816429555</v>
      </c>
      <c r="F4" s="81">
        <v>98.47998452910463</v>
      </c>
      <c r="G4" s="112" t="s">
        <v>234</v>
      </c>
      <c r="H4" s="15"/>
      <c r="I4" s="16" t="s">
        <v>213</v>
      </c>
      <c r="J4" s="66"/>
      <c r="K4" s="66"/>
      <c r="L4" s="114" t="s">
        <v>333</v>
      </c>
      <c r="M4" s="94">
        <v>507.5704892670663</v>
      </c>
      <c r="N4" s="95">
        <v>6126.74267578125</v>
      </c>
      <c r="O4" s="95">
        <v>4365.390625</v>
      </c>
      <c r="P4" s="77"/>
      <c r="Q4" s="96"/>
      <c r="R4" s="96"/>
      <c r="S4" s="97"/>
      <c r="T4" s="51">
        <v>1</v>
      </c>
      <c r="U4" s="51">
        <v>1</v>
      </c>
      <c r="V4" s="52">
        <v>0</v>
      </c>
      <c r="W4" s="52">
        <v>0.142857</v>
      </c>
      <c r="X4" s="52">
        <v>0.125</v>
      </c>
      <c r="Y4" s="52">
        <v>0.655363</v>
      </c>
      <c r="Z4" s="52">
        <v>0</v>
      </c>
      <c r="AA4" s="52">
        <v>1</v>
      </c>
      <c r="AB4" s="82">
        <v>4</v>
      </c>
      <c r="AC4" s="82"/>
      <c r="AD4" s="98"/>
      <c r="AE4" s="85" t="s">
        <v>284</v>
      </c>
      <c r="AF4" s="85">
        <v>171</v>
      </c>
      <c r="AG4" s="85">
        <v>318</v>
      </c>
      <c r="AH4" s="85">
        <v>254</v>
      </c>
      <c r="AI4" s="85">
        <v>182</v>
      </c>
      <c r="AJ4" s="85"/>
      <c r="AK4" s="85" t="s">
        <v>292</v>
      </c>
      <c r="AL4" s="85" t="s">
        <v>300</v>
      </c>
      <c r="AM4" s="89" t="s">
        <v>307</v>
      </c>
      <c r="AN4" s="85"/>
      <c r="AO4" s="87">
        <v>42313.48175925926</v>
      </c>
      <c r="AP4" s="89" t="s">
        <v>315</v>
      </c>
      <c r="AQ4" s="85" t="b">
        <v>0</v>
      </c>
      <c r="AR4" s="85" t="b">
        <v>0</v>
      </c>
      <c r="AS4" s="85" t="b">
        <v>0</v>
      </c>
      <c r="AT4" s="85" t="s">
        <v>257</v>
      </c>
      <c r="AU4" s="85">
        <v>24</v>
      </c>
      <c r="AV4" s="89" t="s">
        <v>320</v>
      </c>
      <c r="AW4" s="85" t="b">
        <v>0</v>
      </c>
      <c r="AX4" s="85" t="s">
        <v>323</v>
      </c>
      <c r="AY4" s="89" t="s">
        <v>325</v>
      </c>
      <c r="AZ4" s="85" t="s">
        <v>66</v>
      </c>
      <c r="BA4" s="85" t="str">
        <f>REPLACE(INDEX(GroupVertices[Group],MATCH(Vertices[[#This Row],[Vertex]],GroupVertices[Vertex],0)),1,1,"")</f>
        <v>1</v>
      </c>
      <c r="BB4" s="51"/>
      <c r="BC4" s="51"/>
      <c r="BD4" s="51"/>
      <c r="BE4" s="51"/>
      <c r="BF4" s="51" t="s">
        <v>230</v>
      </c>
      <c r="BG4" s="51" t="s">
        <v>230</v>
      </c>
      <c r="BH4" s="132" t="s">
        <v>493</v>
      </c>
      <c r="BI4" s="132" t="s">
        <v>493</v>
      </c>
      <c r="BJ4" s="132" t="s">
        <v>498</v>
      </c>
      <c r="BK4" s="132" t="s">
        <v>498</v>
      </c>
      <c r="BL4" s="132">
        <v>1</v>
      </c>
      <c r="BM4" s="135">
        <v>4.761904761904762</v>
      </c>
      <c r="BN4" s="132">
        <v>0</v>
      </c>
      <c r="BO4" s="135">
        <v>0</v>
      </c>
      <c r="BP4" s="132">
        <v>0</v>
      </c>
      <c r="BQ4" s="135">
        <v>0</v>
      </c>
      <c r="BR4" s="132">
        <v>20</v>
      </c>
      <c r="BS4" s="135">
        <v>95.23809523809524</v>
      </c>
      <c r="BT4" s="132">
        <v>21</v>
      </c>
      <c r="BU4" s="2"/>
      <c r="BV4" s="3"/>
      <c r="BW4" s="3"/>
      <c r="BX4" s="3"/>
      <c r="BY4" s="3"/>
    </row>
    <row r="5" spans="1:77" ht="41.45" customHeight="1">
      <c r="A5" s="14" t="s">
        <v>214</v>
      </c>
      <c r="C5" s="15"/>
      <c r="D5" s="15" t="s">
        <v>64</v>
      </c>
      <c r="E5" s="93">
        <v>251.60715924736118</v>
      </c>
      <c r="F5" s="81">
        <v>98.64823051634113</v>
      </c>
      <c r="G5" s="112" t="s">
        <v>235</v>
      </c>
      <c r="H5" s="15"/>
      <c r="I5" s="16" t="s">
        <v>214</v>
      </c>
      <c r="J5" s="66"/>
      <c r="K5" s="66"/>
      <c r="L5" s="114" t="s">
        <v>334</v>
      </c>
      <c r="M5" s="94">
        <v>451.49970992071167</v>
      </c>
      <c r="N5" s="95">
        <v>1044.6854248046875</v>
      </c>
      <c r="O5" s="95">
        <v>641.1123657226562</v>
      </c>
      <c r="P5" s="77"/>
      <c r="Q5" s="96"/>
      <c r="R5" s="96"/>
      <c r="S5" s="97"/>
      <c r="T5" s="51">
        <v>0</v>
      </c>
      <c r="U5" s="51">
        <v>1</v>
      </c>
      <c r="V5" s="52">
        <v>0</v>
      </c>
      <c r="W5" s="52">
        <v>0.142857</v>
      </c>
      <c r="X5" s="52">
        <v>0.125</v>
      </c>
      <c r="Y5" s="52">
        <v>0.655363</v>
      </c>
      <c r="Z5" s="52">
        <v>0</v>
      </c>
      <c r="AA5" s="52">
        <v>0</v>
      </c>
      <c r="AB5" s="82">
        <v>5</v>
      </c>
      <c r="AC5" s="82"/>
      <c r="AD5" s="98"/>
      <c r="AE5" s="85" t="s">
        <v>285</v>
      </c>
      <c r="AF5" s="85">
        <v>114</v>
      </c>
      <c r="AG5" s="85">
        <v>289</v>
      </c>
      <c r="AH5" s="85">
        <v>1868</v>
      </c>
      <c r="AI5" s="85">
        <v>488</v>
      </c>
      <c r="AJ5" s="85"/>
      <c r="AK5" s="85" t="s">
        <v>293</v>
      </c>
      <c r="AL5" s="85" t="s">
        <v>300</v>
      </c>
      <c r="AM5" s="89" t="s">
        <v>308</v>
      </c>
      <c r="AN5" s="85"/>
      <c r="AO5" s="87">
        <v>39665.450902777775</v>
      </c>
      <c r="AP5" s="85"/>
      <c r="AQ5" s="85" t="b">
        <v>1</v>
      </c>
      <c r="AR5" s="85" t="b">
        <v>0</v>
      </c>
      <c r="AS5" s="85" t="b">
        <v>0</v>
      </c>
      <c r="AT5" s="85" t="s">
        <v>257</v>
      </c>
      <c r="AU5" s="85">
        <v>20</v>
      </c>
      <c r="AV5" s="89" t="s">
        <v>320</v>
      </c>
      <c r="AW5" s="85" t="b">
        <v>0</v>
      </c>
      <c r="AX5" s="85" t="s">
        <v>323</v>
      </c>
      <c r="AY5" s="89" t="s">
        <v>326</v>
      </c>
      <c r="AZ5" s="85" t="s">
        <v>66</v>
      </c>
      <c r="BA5" s="85" t="str">
        <f>REPLACE(INDEX(GroupVertices[Group],MATCH(Vertices[[#This Row],[Vertex]],GroupVertices[Vertex],0)),1,1,"")</f>
        <v>1</v>
      </c>
      <c r="BB5" s="51"/>
      <c r="BC5" s="51"/>
      <c r="BD5" s="51"/>
      <c r="BE5" s="51"/>
      <c r="BF5" s="51" t="s">
        <v>230</v>
      </c>
      <c r="BG5" s="51" t="s">
        <v>230</v>
      </c>
      <c r="BH5" s="132" t="s">
        <v>493</v>
      </c>
      <c r="BI5" s="132" t="s">
        <v>493</v>
      </c>
      <c r="BJ5" s="132" t="s">
        <v>498</v>
      </c>
      <c r="BK5" s="132" t="s">
        <v>498</v>
      </c>
      <c r="BL5" s="132">
        <v>1</v>
      </c>
      <c r="BM5" s="135">
        <v>4.761904761904762</v>
      </c>
      <c r="BN5" s="132">
        <v>0</v>
      </c>
      <c r="BO5" s="135">
        <v>0</v>
      </c>
      <c r="BP5" s="132">
        <v>0</v>
      </c>
      <c r="BQ5" s="135">
        <v>0</v>
      </c>
      <c r="BR5" s="132">
        <v>20</v>
      </c>
      <c r="BS5" s="135">
        <v>95.23809523809524</v>
      </c>
      <c r="BT5" s="132">
        <v>21</v>
      </c>
      <c r="BU5" s="2"/>
      <c r="BV5" s="3"/>
      <c r="BW5" s="3"/>
      <c r="BX5" s="3"/>
      <c r="BY5" s="3"/>
    </row>
    <row r="6" spans="1:77" ht="41.45" customHeight="1">
      <c r="A6" s="14" t="s">
        <v>215</v>
      </c>
      <c r="C6" s="15"/>
      <c r="D6" s="15" t="s">
        <v>64</v>
      </c>
      <c r="E6" s="93">
        <v>531.9660394676457</v>
      </c>
      <c r="F6" s="81">
        <v>94.41887449236124</v>
      </c>
      <c r="G6" s="112" t="s">
        <v>236</v>
      </c>
      <c r="H6" s="15"/>
      <c r="I6" s="16" t="s">
        <v>215</v>
      </c>
      <c r="J6" s="66"/>
      <c r="K6" s="66"/>
      <c r="L6" s="114" t="s">
        <v>335</v>
      </c>
      <c r="M6" s="94">
        <v>1861.0030941790756</v>
      </c>
      <c r="N6" s="95">
        <v>471.03802490234375</v>
      </c>
      <c r="O6" s="95">
        <v>8129.322265625</v>
      </c>
      <c r="P6" s="77"/>
      <c r="Q6" s="96"/>
      <c r="R6" s="96"/>
      <c r="S6" s="97"/>
      <c r="T6" s="51">
        <v>0</v>
      </c>
      <c r="U6" s="51">
        <v>1</v>
      </c>
      <c r="V6" s="52">
        <v>0</v>
      </c>
      <c r="W6" s="52">
        <v>0.142857</v>
      </c>
      <c r="X6" s="52">
        <v>0.125</v>
      </c>
      <c r="Y6" s="52">
        <v>0.655363</v>
      </c>
      <c r="Z6" s="52">
        <v>0</v>
      </c>
      <c r="AA6" s="52">
        <v>0</v>
      </c>
      <c r="AB6" s="82">
        <v>6</v>
      </c>
      <c r="AC6" s="82"/>
      <c r="AD6" s="98"/>
      <c r="AE6" s="85" t="s">
        <v>286</v>
      </c>
      <c r="AF6" s="85">
        <v>814</v>
      </c>
      <c r="AG6" s="85">
        <v>1018</v>
      </c>
      <c r="AH6" s="85">
        <v>9180</v>
      </c>
      <c r="AI6" s="85">
        <v>3760</v>
      </c>
      <c r="AJ6" s="85"/>
      <c r="AK6" s="85" t="s">
        <v>294</v>
      </c>
      <c r="AL6" s="85" t="s">
        <v>301</v>
      </c>
      <c r="AM6" s="89" t="s">
        <v>309</v>
      </c>
      <c r="AN6" s="85"/>
      <c r="AO6" s="87">
        <v>41743.50337962963</v>
      </c>
      <c r="AP6" s="89" t="s">
        <v>316</v>
      </c>
      <c r="AQ6" s="85" t="b">
        <v>0</v>
      </c>
      <c r="AR6" s="85" t="b">
        <v>0</v>
      </c>
      <c r="AS6" s="85" t="b">
        <v>1</v>
      </c>
      <c r="AT6" s="85" t="s">
        <v>257</v>
      </c>
      <c r="AU6" s="85">
        <v>276</v>
      </c>
      <c r="AV6" s="89" t="s">
        <v>320</v>
      </c>
      <c r="AW6" s="85" t="b">
        <v>0</v>
      </c>
      <c r="AX6" s="85" t="s">
        <v>323</v>
      </c>
      <c r="AY6" s="89" t="s">
        <v>327</v>
      </c>
      <c r="AZ6" s="85" t="s">
        <v>66</v>
      </c>
      <c r="BA6" s="85" t="str">
        <f>REPLACE(INDEX(GroupVertices[Group],MATCH(Vertices[[#This Row],[Vertex]],GroupVertices[Vertex],0)),1,1,"")</f>
        <v>1</v>
      </c>
      <c r="BB6" s="51"/>
      <c r="BC6" s="51"/>
      <c r="BD6" s="51"/>
      <c r="BE6" s="51"/>
      <c r="BF6" s="51" t="s">
        <v>230</v>
      </c>
      <c r="BG6" s="51" t="s">
        <v>230</v>
      </c>
      <c r="BH6" s="132" t="s">
        <v>493</v>
      </c>
      <c r="BI6" s="132" t="s">
        <v>493</v>
      </c>
      <c r="BJ6" s="132" t="s">
        <v>498</v>
      </c>
      <c r="BK6" s="132" t="s">
        <v>498</v>
      </c>
      <c r="BL6" s="132">
        <v>1</v>
      </c>
      <c r="BM6" s="135">
        <v>4.761904761904762</v>
      </c>
      <c r="BN6" s="132">
        <v>0</v>
      </c>
      <c r="BO6" s="135">
        <v>0</v>
      </c>
      <c r="BP6" s="132">
        <v>0</v>
      </c>
      <c r="BQ6" s="135">
        <v>0</v>
      </c>
      <c r="BR6" s="132">
        <v>20</v>
      </c>
      <c r="BS6" s="135">
        <v>95.23809523809524</v>
      </c>
      <c r="BT6" s="132">
        <v>21</v>
      </c>
      <c r="BU6" s="2"/>
      <c r="BV6" s="3"/>
      <c r="BW6" s="3"/>
      <c r="BX6" s="3"/>
      <c r="BY6" s="3"/>
    </row>
    <row r="7" spans="1:77" ht="41.45" customHeight="1">
      <c r="A7" s="14" t="s">
        <v>216</v>
      </c>
      <c r="C7" s="15"/>
      <c r="D7" s="15" t="s">
        <v>64</v>
      </c>
      <c r="E7" s="93">
        <v>286.2193666819642</v>
      </c>
      <c r="F7" s="81">
        <v>98.12608779733127</v>
      </c>
      <c r="G7" s="112" t="s">
        <v>237</v>
      </c>
      <c r="H7" s="15"/>
      <c r="I7" s="16" t="s">
        <v>216</v>
      </c>
      <c r="J7" s="66"/>
      <c r="K7" s="66"/>
      <c r="L7" s="114" t="s">
        <v>336</v>
      </c>
      <c r="M7" s="94">
        <v>625.5124734093986</v>
      </c>
      <c r="N7" s="95">
        <v>4304.28955078125</v>
      </c>
      <c r="O7" s="95">
        <v>9328.478515625</v>
      </c>
      <c r="P7" s="77"/>
      <c r="Q7" s="96"/>
      <c r="R7" s="96"/>
      <c r="S7" s="97"/>
      <c r="T7" s="51">
        <v>0</v>
      </c>
      <c r="U7" s="51">
        <v>1</v>
      </c>
      <c r="V7" s="52">
        <v>0</v>
      </c>
      <c r="W7" s="52">
        <v>0.142857</v>
      </c>
      <c r="X7" s="52">
        <v>0.125</v>
      </c>
      <c r="Y7" s="52">
        <v>0.655363</v>
      </c>
      <c r="Z7" s="52">
        <v>0</v>
      </c>
      <c r="AA7" s="52">
        <v>0</v>
      </c>
      <c r="AB7" s="82">
        <v>7</v>
      </c>
      <c r="AC7" s="82"/>
      <c r="AD7" s="98"/>
      <c r="AE7" s="85" t="s">
        <v>287</v>
      </c>
      <c r="AF7" s="85">
        <v>784</v>
      </c>
      <c r="AG7" s="85">
        <v>379</v>
      </c>
      <c r="AH7" s="85">
        <v>2556</v>
      </c>
      <c r="AI7" s="85">
        <v>2742</v>
      </c>
      <c r="AJ7" s="85"/>
      <c r="AK7" s="85" t="s">
        <v>295</v>
      </c>
      <c r="AL7" s="85" t="s">
        <v>302</v>
      </c>
      <c r="AM7" s="89" t="s">
        <v>310</v>
      </c>
      <c r="AN7" s="85"/>
      <c r="AO7" s="87">
        <v>40982.49921296296</v>
      </c>
      <c r="AP7" s="89" t="s">
        <v>317</v>
      </c>
      <c r="AQ7" s="85" t="b">
        <v>0</v>
      </c>
      <c r="AR7" s="85" t="b">
        <v>0</v>
      </c>
      <c r="AS7" s="85" t="b">
        <v>1</v>
      </c>
      <c r="AT7" s="85" t="s">
        <v>257</v>
      </c>
      <c r="AU7" s="85">
        <v>19</v>
      </c>
      <c r="AV7" s="89" t="s">
        <v>320</v>
      </c>
      <c r="AW7" s="85" t="b">
        <v>0</v>
      </c>
      <c r="AX7" s="85" t="s">
        <v>323</v>
      </c>
      <c r="AY7" s="89" t="s">
        <v>328</v>
      </c>
      <c r="AZ7" s="85" t="s">
        <v>66</v>
      </c>
      <c r="BA7" s="85" t="str">
        <f>REPLACE(INDEX(GroupVertices[Group],MATCH(Vertices[[#This Row],[Vertex]],GroupVertices[Vertex],0)),1,1,"")</f>
        <v>1</v>
      </c>
      <c r="BB7" s="51"/>
      <c r="BC7" s="51"/>
      <c r="BD7" s="51"/>
      <c r="BE7" s="51"/>
      <c r="BF7" s="51" t="s">
        <v>230</v>
      </c>
      <c r="BG7" s="51" t="s">
        <v>230</v>
      </c>
      <c r="BH7" s="132" t="s">
        <v>493</v>
      </c>
      <c r="BI7" s="132" t="s">
        <v>493</v>
      </c>
      <c r="BJ7" s="132" t="s">
        <v>498</v>
      </c>
      <c r="BK7" s="132" t="s">
        <v>498</v>
      </c>
      <c r="BL7" s="132">
        <v>1</v>
      </c>
      <c r="BM7" s="135">
        <v>4.761904761904762</v>
      </c>
      <c r="BN7" s="132">
        <v>0</v>
      </c>
      <c r="BO7" s="135">
        <v>0</v>
      </c>
      <c r="BP7" s="132">
        <v>0</v>
      </c>
      <c r="BQ7" s="135">
        <v>0</v>
      </c>
      <c r="BR7" s="132">
        <v>20</v>
      </c>
      <c r="BS7" s="135">
        <v>95.23809523809524</v>
      </c>
      <c r="BT7" s="132">
        <v>21</v>
      </c>
      <c r="BU7" s="2"/>
      <c r="BV7" s="3"/>
      <c r="BW7" s="3"/>
      <c r="BX7" s="3"/>
      <c r="BY7" s="3"/>
    </row>
    <row r="8" spans="1:77" ht="41.45" customHeight="1">
      <c r="A8" s="14" t="s">
        <v>217</v>
      </c>
      <c r="C8" s="15"/>
      <c r="D8" s="15" t="s">
        <v>64</v>
      </c>
      <c r="E8" s="93">
        <v>1000</v>
      </c>
      <c r="F8" s="81">
        <v>70</v>
      </c>
      <c r="G8" s="112" t="s">
        <v>238</v>
      </c>
      <c r="H8" s="15"/>
      <c r="I8" s="16" t="s">
        <v>217</v>
      </c>
      <c r="J8" s="66"/>
      <c r="K8" s="66"/>
      <c r="L8" s="114" t="s">
        <v>337</v>
      </c>
      <c r="M8" s="94">
        <v>9999</v>
      </c>
      <c r="N8" s="95">
        <v>8062.87158203125</v>
      </c>
      <c r="O8" s="95">
        <v>1901.7708740234375</v>
      </c>
      <c r="P8" s="77"/>
      <c r="Q8" s="96"/>
      <c r="R8" s="96"/>
      <c r="S8" s="97"/>
      <c r="T8" s="51">
        <v>1</v>
      </c>
      <c r="U8" s="51">
        <v>1</v>
      </c>
      <c r="V8" s="52">
        <v>0</v>
      </c>
      <c r="W8" s="52">
        <v>0.5</v>
      </c>
      <c r="X8" s="52">
        <v>0.125</v>
      </c>
      <c r="Y8" s="52">
        <v>0.999929</v>
      </c>
      <c r="Z8" s="52">
        <v>0.5</v>
      </c>
      <c r="AA8" s="52">
        <v>0</v>
      </c>
      <c r="AB8" s="82">
        <v>8</v>
      </c>
      <c r="AC8" s="82"/>
      <c r="AD8" s="98"/>
      <c r="AE8" s="85" t="s">
        <v>288</v>
      </c>
      <c r="AF8" s="85">
        <v>784</v>
      </c>
      <c r="AG8" s="85">
        <v>5227</v>
      </c>
      <c r="AH8" s="85">
        <v>20597</v>
      </c>
      <c r="AI8" s="85">
        <v>18952</v>
      </c>
      <c r="AJ8" s="85"/>
      <c r="AK8" s="85" t="s">
        <v>296</v>
      </c>
      <c r="AL8" s="85" t="s">
        <v>303</v>
      </c>
      <c r="AM8" s="89" t="s">
        <v>311</v>
      </c>
      <c r="AN8" s="85"/>
      <c r="AO8" s="87">
        <v>39222.007002314815</v>
      </c>
      <c r="AP8" s="89" t="s">
        <v>318</v>
      </c>
      <c r="AQ8" s="85" t="b">
        <v>0</v>
      </c>
      <c r="AR8" s="85" t="b">
        <v>0</v>
      </c>
      <c r="AS8" s="85" t="b">
        <v>1</v>
      </c>
      <c r="AT8" s="85" t="s">
        <v>257</v>
      </c>
      <c r="AU8" s="85">
        <v>402</v>
      </c>
      <c r="AV8" s="89" t="s">
        <v>321</v>
      </c>
      <c r="AW8" s="85" t="b">
        <v>0</v>
      </c>
      <c r="AX8" s="85" t="s">
        <v>323</v>
      </c>
      <c r="AY8" s="89" t="s">
        <v>329</v>
      </c>
      <c r="AZ8" s="85" t="s">
        <v>66</v>
      </c>
      <c r="BA8" s="85" t="str">
        <f>REPLACE(INDEX(GroupVertices[Group],MATCH(Vertices[[#This Row],[Vertex]],GroupVertices[Vertex],0)),1,1,"")</f>
        <v>2</v>
      </c>
      <c r="BB8" s="51" t="s">
        <v>226</v>
      </c>
      <c r="BC8" s="51" t="s">
        <v>226</v>
      </c>
      <c r="BD8" s="51" t="s">
        <v>228</v>
      </c>
      <c r="BE8" s="51" t="s">
        <v>228</v>
      </c>
      <c r="BF8" s="51" t="s">
        <v>231</v>
      </c>
      <c r="BG8" s="51" t="s">
        <v>231</v>
      </c>
      <c r="BH8" s="132" t="s">
        <v>494</v>
      </c>
      <c r="BI8" s="132" t="s">
        <v>494</v>
      </c>
      <c r="BJ8" s="132" t="s">
        <v>468</v>
      </c>
      <c r="BK8" s="132" t="s">
        <v>468</v>
      </c>
      <c r="BL8" s="132">
        <v>0</v>
      </c>
      <c r="BM8" s="135">
        <v>0</v>
      </c>
      <c r="BN8" s="132">
        <v>1</v>
      </c>
      <c r="BO8" s="135">
        <v>2.4390243902439024</v>
      </c>
      <c r="BP8" s="132">
        <v>0</v>
      </c>
      <c r="BQ8" s="135">
        <v>0</v>
      </c>
      <c r="BR8" s="132">
        <v>40</v>
      </c>
      <c r="BS8" s="135">
        <v>97.5609756097561</v>
      </c>
      <c r="BT8" s="132">
        <v>41</v>
      </c>
      <c r="BU8" s="2"/>
      <c r="BV8" s="3"/>
      <c r="BW8" s="3"/>
      <c r="BX8" s="3"/>
      <c r="BY8" s="3"/>
    </row>
    <row r="9" spans="1:77" ht="41.45" customHeight="1">
      <c r="A9" s="14" t="s">
        <v>219</v>
      </c>
      <c r="C9" s="15"/>
      <c r="D9" s="15" t="s">
        <v>64</v>
      </c>
      <c r="E9" s="93">
        <v>470.8178063331804</v>
      </c>
      <c r="F9" s="81">
        <v>95.34132662927867</v>
      </c>
      <c r="G9" s="112" t="s">
        <v>322</v>
      </c>
      <c r="H9" s="15"/>
      <c r="I9" s="16" t="s">
        <v>219</v>
      </c>
      <c r="J9" s="66"/>
      <c r="K9" s="66"/>
      <c r="L9" s="114" t="s">
        <v>338</v>
      </c>
      <c r="M9" s="94">
        <v>1553.580545349062</v>
      </c>
      <c r="N9" s="95">
        <v>8062.87158203125</v>
      </c>
      <c r="O9" s="95">
        <v>8097.2294921875</v>
      </c>
      <c r="P9" s="77"/>
      <c r="Q9" s="96"/>
      <c r="R9" s="96"/>
      <c r="S9" s="97"/>
      <c r="T9" s="51">
        <v>2</v>
      </c>
      <c r="U9" s="51">
        <v>0</v>
      </c>
      <c r="V9" s="52">
        <v>0</v>
      </c>
      <c r="W9" s="52">
        <v>0.5</v>
      </c>
      <c r="X9" s="52">
        <v>0.125</v>
      </c>
      <c r="Y9" s="52">
        <v>0.999929</v>
      </c>
      <c r="Z9" s="52">
        <v>0.5</v>
      </c>
      <c r="AA9" s="52">
        <v>0</v>
      </c>
      <c r="AB9" s="82">
        <v>9</v>
      </c>
      <c r="AC9" s="82"/>
      <c r="AD9" s="98"/>
      <c r="AE9" s="85" t="s">
        <v>289</v>
      </c>
      <c r="AF9" s="85">
        <v>1021</v>
      </c>
      <c r="AG9" s="85">
        <v>859</v>
      </c>
      <c r="AH9" s="85">
        <v>276</v>
      </c>
      <c r="AI9" s="85">
        <v>1322</v>
      </c>
      <c r="AJ9" s="85"/>
      <c r="AK9" s="85" t="s">
        <v>297</v>
      </c>
      <c r="AL9" s="85" t="s">
        <v>304</v>
      </c>
      <c r="AM9" s="89" t="s">
        <v>312</v>
      </c>
      <c r="AN9" s="85"/>
      <c r="AO9" s="87">
        <v>42984.55849537037</v>
      </c>
      <c r="AP9" s="89" t="s">
        <v>319</v>
      </c>
      <c r="AQ9" s="85" t="b">
        <v>1</v>
      </c>
      <c r="AR9" s="85" t="b">
        <v>0</v>
      </c>
      <c r="AS9" s="85" t="b">
        <v>0</v>
      </c>
      <c r="AT9" s="85"/>
      <c r="AU9" s="85">
        <v>24</v>
      </c>
      <c r="AV9" s="85"/>
      <c r="AW9" s="85" t="b">
        <v>0</v>
      </c>
      <c r="AX9" s="85" t="s">
        <v>323</v>
      </c>
      <c r="AY9" s="89" t="s">
        <v>330</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99" t="s">
        <v>218</v>
      </c>
      <c r="C10" s="100"/>
      <c r="D10" s="100" t="s">
        <v>64</v>
      </c>
      <c r="E10" s="101">
        <v>1000</v>
      </c>
      <c r="F10" s="102">
        <v>87.35834461419455</v>
      </c>
      <c r="G10" s="113" t="s">
        <v>239</v>
      </c>
      <c r="H10" s="100"/>
      <c r="I10" s="103" t="s">
        <v>218</v>
      </c>
      <c r="J10" s="104"/>
      <c r="K10" s="104"/>
      <c r="L10" s="115" t="s">
        <v>339</v>
      </c>
      <c r="M10" s="105">
        <v>4214.042351576098</v>
      </c>
      <c r="N10" s="106">
        <v>8062.87158203125</v>
      </c>
      <c r="O10" s="106">
        <v>4999.5</v>
      </c>
      <c r="P10" s="107"/>
      <c r="Q10" s="108"/>
      <c r="R10" s="108"/>
      <c r="S10" s="109"/>
      <c r="T10" s="51">
        <v>0</v>
      </c>
      <c r="U10" s="51">
        <v>2</v>
      </c>
      <c r="V10" s="52">
        <v>0</v>
      </c>
      <c r="W10" s="52">
        <v>0.5</v>
      </c>
      <c r="X10" s="52">
        <v>0.125</v>
      </c>
      <c r="Y10" s="52">
        <v>0.999929</v>
      </c>
      <c r="Z10" s="52">
        <v>0.5</v>
      </c>
      <c r="AA10" s="52">
        <v>0</v>
      </c>
      <c r="AB10" s="110">
        <v>10</v>
      </c>
      <c r="AC10" s="110"/>
      <c r="AD10" s="111"/>
      <c r="AE10" s="85" t="s">
        <v>290</v>
      </c>
      <c r="AF10" s="85">
        <v>853</v>
      </c>
      <c r="AG10" s="85">
        <v>2235</v>
      </c>
      <c r="AH10" s="85">
        <v>3078</v>
      </c>
      <c r="AI10" s="85">
        <v>4138</v>
      </c>
      <c r="AJ10" s="85"/>
      <c r="AK10" s="85" t="s">
        <v>298</v>
      </c>
      <c r="AL10" s="85" t="s">
        <v>305</v>
      </c>
      <c r="AM10" s="89" t="s">
        <v>313</v>
      </c>
      <c r="AN10" s="85"/>
      <c r="AO10" s="87">
        <v>41651.455046296294</v>
      </c>
      <c r="AP10" s="85"/>
      <c r="AQ10" s="85" t="b">
        <v>1</v>
      </c>
      <c r="AR10" s="85" t="b">
        <v>0</v>
      </c>
      <c r="AS10" s="85" t="b">
        <v>0</v>
      </c>
      <c r="AT10" s="85" t="s">
        <v>257</v>
      </c>
      <c r="AU10" s="85">
        <v>49</v>
      </c>
      <c r="AV10" s="89" t="s">
        <v>320</v>
      </c>
      <c r="AW10" s="85" t="b">
        <v>0</v>
      </c>
      <c r="AX10" s="85" t="s">
        <v>323</v>
      </c>
      <c r="AY10" s="89" t="s">
        <v>331</v>
      </c>
      <c r="AZ10" s="85" t="s">
        <v>66</v>
      </c>
      <c r="BA10" s="85" t="str">
        <f>REPLACE(INDEX(GroupVertices[Group],MATCH(Vertices[[#This Row],[Vertex]],GroupVertices[Vertex],0)),1,1,"")</f>
        <v>2</v>
      </c>
      <c r="BB10" s="51"/>
      <c r="BC10" s="51"/>
      <c r="BD10" s="51"/>
      <c r="BE10" s="51"/>
      <c r="BF10" s="51" t="s">
        <v>232</v>
      </c>
      <c r="BG10" s="51" t="s">
        <v>232</v>
      </c>
      <c r="BH10" s="132" t="s">
        <v>495</v>
      </c>
      <c r="BI10" s="132" t="s">
        <v>495</v>
      </c>
      <c r="BJ10" s="132" t="s">
        <v>499</v>
      </c>
      <c r="BK10" s="132" t="s">
        <v>499</v>
      </c>
      <c r="BL10" s="132">
        <v>0</v>
      </c>
      <c r="BM10" s="135">
        <v>0</v>
      </c>
      <c r="BN10" s="132">
        <v>0</v>
      </c>
      <c r="BO10" s="135">
        <v>0</v>
      </c>
      <c r="BP10" s="132">
        <v>0</v>
      </c>
      <c r="BQ10" s="135">
        <v>0</v>
      </c>
      <c r="BR10" s="132">
        <v>24</v>
      </c>
      <c r="BS10" s="135">
        <v>100</v>
      </c>
      <c r="BT10" s="132">
        <v>24</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hyperlinks>
    <hyperlink ref="AM3" r:id="rId1" display="https://t.co/Rq966PSQC4"/>
    <hyperlink ref="AM4" r:id="rId2" display="https://t.co/NyDGOeqF1Y"/>
    <hyperlink ref="AM5" r:id="rId3" display="https://t.co/KnE28JC1WK"/>
    <hyperlink ref="AM6" r:id="rId4" display="https://t.co/ow8nEu7BwN"/>
    <hyperlink ref="AM7" r:id="rId5" display="https://t.co/SWOkJrLE63"/>
    <hyperlink ref="AM8" r:id="rId6" display="https://t.co/0UCaSxpASf"/>
    <hyperlink ref="AM9" r:id="rId7" display="https://t.co/4fS6oBSq8G"/>
    <hyperlink ref="AM10" r:id="rId8" display="https://t.co/vCD3GOcKmw"/>
    <hyperlink ref="AP3" r:id="rId9" display="https://pbs.twimg.com/profile_banners/1099634618326761473/1551192505"/>
    <hyperlink ref="AP4" r:id="rId10" display="https://pbs.twimg.com/profile_banners/4118948073/1531500388"/>
    <hyperlink ref="AP6" r:id="rId11" display="https://pbs.twimg.com/profile_banners/2443786214/1531203303"/>
    <hyperlink ref="AP7" r:id="rId12" display="https://pbs.twimg.com/profile_banners/524285459/1561042241"/>
    <hyperlink ref="AP8" r:id="rId13" display="https://pbs.twimg.com/profile_banners/6168682/1468953960"/>
    <hyperlink ref="AP9" r:id="rId14" display="https://pbs.twimg.com/profile_banners/905421382451941377/1504704430"/>
    <hyperlink ref="AV3" r:id="rId15" display="http://abs.twimg.com/images/themes/theme1/bg.png"/>
    <hyperlink ref="AV4" r:id="rId16" display="http://abs.twimg.com/images/themes/theme1/bg.png"/>
    <hyperlink ref="AV5" r:id="rId17" display="http://abs.twimg.com/images/themes/theme1/bg.png"/>
    <hyperlink ref="AV6" r:id="rId18" display="http://abs.twimg.com/images/themes/theme1/bg.png"/>
    <hyperlink ref="AV7" r:id="rId19" display="http://abs.twimg.com/images/themes/theme1/bg.png"/>
    <hyperlink ref="AV8" r:id="rId20" display="http://abs.twimg.com/images/themes/theme9/bg.gif"/>
    <hyperlink ref="AV10" r:id="rId21" display="http://abs.twimg.com/images/themes/theme1/bg.png"/>
    <hyperlink ref="G3" r:id="rId22" display="http://pbs.twimg.com/profile_images/1103346843700862977/SkmDiUZW_normal.jpg"/>
    <hyperlink ref="G4" r:id="rId23" display="http://pbs.twimg.com/profile_images/1017812241025028097/loRDrqRB_normal.jpg"/>
    <hyperlink ref="G5" r:id="rId24" display="http://pbs.twimg.com/profile_images/1075110737360637952/hAvhpEd6_normal.jpg"/>
    <hyperlink ref="G6" r:id="rId25" display="http://pbs.twimg.com/profile_images/497741041722609665/gb3nYpnX_normal.jpeg"/>
    <hyperlink ref="G7" r:id="rId26" display="http://pbs.twimg.com/profile_images/630725280399785985/CfFlD8nm_normal.jpg"/>
    <hyperlink ref="G8" r:id="rId27" display="http://pbs.twimg.com/profile_images/931731378621812736/w8VzS6SD_normal.jpg"/>
    <hyperlink ref="G9" r:id="rId28" display="http://pbs.twimg.com/profile_images/930874152210354176/Tc9qVyeI_normal.jpg"/>
    <hyperlink ref="G10" r:id="rId29" display="http://pbs.twimg.com/profile_images/864450427932114945/Ih-T5zEA_normal.jpg"/>
    <hyperlink ref="AY3" r:id="rId30" display="https://twitter.com/den_disco"/>
    <hyperlink ref="AY4" r:id="rId31" display="https://twitter.com/acmht"/>
    <hyperlink ref="AY5" r:id="rId32" display="https://twitter.com/clausatz"/>
    <hyperlink ref="AY6" r:id="rId33" display="https://twitter.com/decdtnetwork"/>
    <hyperlink ref="AY7" r:id="rId34" display="https://twitter.com/felicia_bl4ck"/>
    <hyperlink ref="AY8" r:id="rId35" display="https://twitter.com/michaelzimmer"/>
    <hyperlink ref="AY9" r:id="rId36" display="https://twitter.com/pervade_team"/>
    <hyperlink ref="AY10" r:id="rId37" display="https://twitter.com/rebekahktromble"/>
  </hyperlinks>
  <printOptions/>
  <pageMargins left="0.7" right="0.7" top="0.75" bottom="0.75" header="0.3" footer="0.3"/>
  <pageSetup horizontalDpi="600" verticalDpi="600" orientation="portrait" r:id="rId42"/>
  <drawing r:id="rId41"/>
  <legacyDrawing r:id="rId39"/>
  <tableParts>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399</v>
      </c>
      <c r="Z2" s="13" t="s">
        <v>403</v>
      </c>
      <c r="AA2" s="13" t="s">
        <v>412</v>
      </c>
      <c r="AB2" s="13" t="s">
        <v>440</v>
      </c>
      <c r="AC2" s="13" t="s">
        <v>466</v>
      </c>
      <c r="AD2" s="13" t="s">
        <v>475</v>
      </c>
      <c r="AE2" s="13" t="s">
        <v>476</v>
      </c>
      <c r="AF2" s="13" t="s">
        <v>482</v>
      </c>
      <c r="AG2" s="67" t="s">
        <v>521</v>
      </c>
      <c r="AH2" s="67" t="s">
        <v>522</v>
      </c>
      <c r="AI2" s="67" t="s">
        <v>523</v>
      </c>
      <c r="AJ2" s="67" t="s">
        <v>524</v>
      </c>
      <c r="AK2" s="67" t="s">
        <v>525</v>
      </c>
      <c r="AL2" s="67" t="s">
        <v>526</v>
      </c>
      <c r="AM2" s="67" t="s">
        <v>527</v>
      </c>
      <c r="AN2" s="67" t="s">
        <v>528</v>
      </c>
      <c r="AO2" s="67" t="s">
        <v>531</v>
      </c>
    </row>
    <row r="3" spans="1:41" ht="15">
      <c r="A3" s="126" t="s">
        <v>379</v>
      </c>
      <c r="B3" s="127" t="s">
        <v>381</v>
      </c>
      <c r="C3" s="127" t="s">
        <v>56</v>
      </c>
      <c r="D3" s="118"/>
      <c r="E3" s="117"/>
      <c r="F3" s="119" t="s">
        <v>534</v>
      </c>
      <c r="G3" s="120"/>
      <c r="H3" s="120"/>
      <c r="I3" s="121">
        <v>3</v>
      </c>
      <c r="J3" s="122"/>
      <c r="K3" s="51">
        <v>5</v>
      </c>
      <c r="L3" s="51">
        <v>5</v>
      </c>
      <c r="M3" s="51">
        <v>0</v>
      </c>
      <c r="N3" s="51">
        <v>5</v>
      </c>
      <c r="O3" s="51">
        <v>0</v>
      </c>
      <c r="P3" s="52">
        <v>0.25</v>
      </c>
      <c r="Q3" s="52">
        <v>0.4</v>
      </c>
      <c r="R3" s="51">
        <v>1</v>
      </c>
      <c r="S3" s="51">
        <v>0</v>
      </c>
      <c r="T3" s="51">
        <v>5</v>
      </c>
      <c r="U3" s="51">
        <v>5</v>
      </c>
      <c r="V3" s="51">
        <v>2</v>
      </c>
      <c r="W3" s="52">
        <v>1.28</v>
      </c>
      <c r="X3" s="52">
        <v>0.25</v>
      </c>
      <c r="Y3" s="85" t="s">
        <v>225</v>
      </c>
      <c r="Z3" s="85" t="s">
        <v>227</v>
      </c>
      <c r="AA3" s="85" t="s">
        <v>229</v>
      </c>
      <c r="AB3" s="91" t="s">
        <v>441</v>
      </c>
      <c r="AC3" s="91" t="s">
        <v>467</v>
      </c>
      <c r="AD3" s="91"/>
      <c r="AE3" s="91" t="s">
        <v>477</v>
      </c>
      <c r="AF3" s="91" t="s">
        <v>483</v>
      </c>
      <c r="AG3" s="132">
        <v>5</v>
      </c>
      <c r="AH3" s="135">
        <v>4.310344827586207</v>
      </c>
      <c r="AI3" s="132">
        <v>0</v>
      </c>
      <c r="AJ3" s="135">
        <v>0</v>
      </c>
      <c r="AK3" s="132">
        <v>0</v>
      </c>
      <c r="AL3" s="135">
        <v>0</v>
      </c>
      <c r="AM3" s="132">
        <v>111</v>
      </c>
      <c r="AN3" s="135">
        <v>95.6896551724138</v>
      </c>
      <c r="AO3" s="132">
        <v>116</v>
      </c>
    </row>
    <row r="4" spans="1:41" ht="15">
      <c r="A4" s="126" t="s">
        <v>380</v>
      </c>
      <c r="B4" s="127" t="s">
        <v>382</v>
      </c>
      <c r="C4" s="127" t="s">
        <v>56</v>
      </c>
      <c r="D4" s="123"/>
      <c r="E4" s="100"/>
      <c r="F4" s="103" t="s">
        <v>535</v>
      </c>
      <c r="G4" s="107"/>
      <c r="H4" s="107"/>
      <c r="I4" s="124">
        <v>4</v>
      </c>
      <c r="J4" s="110"/>
      <c r="K4" s="51">
        <v>3</v>
      </c>
      <c r="L4" s="51">
        <v>3</v>
      </c>
      <c r="M4" s="51">
        <v>0</v>
      </c>
      <c r="N4" s="51">
        <v>3</v>
      </c>
      <c r="O4" s="51">
        <v>0</v>
      </c>
      <c r="P4" s="52">
        <v>0</v>
      </c>
      <c r="Q4" s="52">
        <v>0</v>
      </c>
      <c r="R4" s="51">
        <v>1</v>
      </c>
      <c r="S4" s="51">
        <v>0</v>
      </c>
      <c r="T4" s="51">
        <v>3</v>
      </c>
      <c r="U4" s="51">
        <v>3</v>
      </c>
      <c r="V4" s="51">
        <v>1</v>
      </c>
      <c r="W4" s="52">
        <v>0.666667</v>
      </c>
      <c r="X4" s="52">
        <v>0.5</v>
      </c>
      <c r="Y4" s="85" t="s">
        <v>226</v>
      </c>
      <c r="Z4" s="85" t="s">
        <v>228</v>
      </c>
      <c r="AA4" s="85" t="s">
        <v>231</v>
      </c>
      <c r="AB4" s="91" t="s">
        <v>442</v>
      </c>
      <c r="AC4" s="91" t="s">
        <v>468</v>
      </c>
      <c r="AD4" s="91"/>
      <c r="AE4" s="91" t="s">
        <v>478</v>
      </c>
      <c r="AF4" s="91" t="s">
        <v>484</v>
      </c>
      <c r="AG4" s="132">
        <v>0</v>
      </c>
      <c r="AH4" s="135">
        <v>0</v>
      </c>
      <c r="AI4" s="132">
        <v>1</v>
      </c>
      <c r="AJ4" s="135">
        <v>1.5384615384615385</v>
      </c>
      <c r="AK4" s="132">
        <v>0</v>
      </c>
      <c r="AL4" s="135">
        <v>0</v>
      </c>
      <c r="AM4" s="132">
        <v>64</v>
      </c>
      <c r="AN4" s="135">
        <v>98.46153846153847</v>
      </c>
      <c r="AO4" s="132">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379</v>
      </c>
      <c r="B2" s="91" t="s">
        <v>216</v>
      </c>
      <c r="C2" s="85">
        <f>VLOOKUP(GroupVertices[[#This Row],[Vertex]],Vertices[],MATCH("ID",Vertices[[#Headers],[Vertex]:[Vertex Content Word Count]],0),FALSE)</f>
        <v>7</v>
      </c>
    </row>
    <row r="3" spans="1:3" ht="15">
      <c r="A3" s="85" t="s">
        <v>379</v>
      </c>
      <c r="B3" s="91" t="s">
        <v>212</v>
      </c>
      <c r="C3" s="85">
        <f>VLOOKUP(GroupVertices[[#This Row],[Vertex]],Vertices[],MATCH("ID",Vertices[[#Headers],[Vertex]:[Vertex Content Word Count]],0),FALSE)</f>
        <v>3</v>
      </c>
    </row>
    <row r="4" spans="1:3" ht="15">
      <c r="A4" s="85" t="s">
        <v>379</v>
      </c>
      <c r="B4" s="91" t="s">
        <v>215</v>
      </c>
      <c r="C4" s="85">
        <f>VLOOKUP(GroupVertices[[#This Row],[Vertex]],Vertices[],MATCH("ID",Vertices[[#Headers],[Vertex]:[Vertex Content Word Count]],0),FALSE)</f>
        <v>6</v>
      </c>
    </row>
    <row r="5" spans="1:3" ht="15">
      <c r="A5" s="85" t="s">
        <v>379</v>
      </c>
      <c r="B5" s="91" t="s">
        <v>214</v>
      </c>
      <c r="C5" s="85">
        <f>VLOOKUP(GroupVertices[[#This Row],[Vertex]],Vertices[],MATCH("ID",Vertices[[#Headers],[Vertex]:[Vertex Content Word Count]],0),FALSE)</f>
        <v>5</v>
      </c>
    </row>
    <row r="6" spans="1:3" ht="15">
      <c r="A6" s="85" t="s">
        <v>379</v>
      </c>
      <c r="B6" s="91" t="s">
        <v>213</v>
      </c>
      <c r="C6" s="85">
        <f>VLOOKUP(GroupVertices[[#This Row],[Vertex]],Vertices[],MATCH("ID",Vertices[[#Headers],[Vertex]:[Vertex Content Word Count]],0),FALSE)</f>
        <v>4</v>
      </c>
    </row>
    <row r="7" spans="1:3" ht="15">
      <c r="A7" s="85" t="s">
        <v>380</v>
      </c>
      <c r="B7" s="91" t="s">
        <v>218</v>
      </c>
      <c r="C7" s="85">
        <f>VLOOKUP(GroupVertices[[#This Row],[Vertex]],Vertices[],MATCH("ID",Vertices[[#Headers],[Vertex]:[Vertex Content Word Count]],0),FALSE)</f>
        <v>10</v>
      </c>
    </row>
    <row r="8" spans="1:3" ht="15">
      <c r="A8" s="85" t="s">
        <v>380</v>
      </c>
      <c r="B8" s="91" t="s">
        <v>217</v>
      </c>
      <c r="C8" s="85">
        <f>VLOOKUP(GroupVertices[[#This Row],[Vertex]],Vertices[],MATCH("ID",Vertices[[#Headers],[Vertex]:[Vertex Content Word Count]],0),FALSE)</f>
        <v>8</v>
      </c>
    </row>
    <row r="9" spans="1:3" ht="15">
      <c r="A9" s="85" t="s">
        <v>380</v>
      </c>
      <c r="B9" s="91" t="s">
        <v>219</v>
      </c>
      <c r="C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389</v>
      </c>
      <c r="B2" s="36" t="s">
        <v>340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0.142857</v>
      </c>
      <c r="M2" s="40">
        <f>COUNTIF(Vertices[Closeness Centrality],"&gt;= "&amp;L2)-COUNTIF(Vertices[Closeness Centrality],"&gt;="&amp;L3)</f>
        <v>4</v>
      </c>
      <c r="N2" s="39">
        <f>MIN(Vertices[Eigenvector Centrality])</f>
        <v>0.125</v>
      </c>
      <c r="O2" s="40">
        <f>COUNTIF(Vertices[Eigenvector Centrality],"&gt;= "&amp;N2)-COUNTIF(Vertices[Eigenvector Centrality],"&gt;="&amp;N3)</f>
        <v>0</v>
      </c>
      <c r="P2" s="39">
        <f>MIN(Vertices[PageRank])</f>
        <v>0.655363</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0.1493505090909091</v>
      </c>
      <c r="M3" s="42">
        <f>COUNTIF(Vertices[Closeness Centrality],"&gt;= "&amp;L3)-COUNTIF(Vertices[Closeness Centrality],"&gt;="&amp;L4)</f>
        <v>0</v>
      </c>
      <c r="N3" s="41">
        <f aca="true" t="shared" si="6" ref="N3:N26">N2+($N$57-$N$2)/BinDivisor</f>
        <v>0.125</v>
      </c>
      <c r="O3" s="42">
        <f>COUNTIF(Vertices[Eigenvector Centrality],"&gt;= "&amp;N3)-COUNTIF(Vertices[Eigenvector Centrality],"&gt;="&amp;N4)</f>
        <v>0</v>
      </c>
      <c r="P3" s="41">
        <f aca="true" t="shared" si="7" ref="P3:P26">P2+($P$57-$P$2)/BinDivisor</f>
        <v>0.6866872545454545</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0.43636363636363634</v>
      </c>
      <c r="K4" s="40">
        <f>COUNTIF(Vertices[Betweenness Centrality],"&gt;= "&amp;J4)-COUNTIF(Vertices[Betweenness Centrality],"&gt;="&amp;J5)</f>
        <v>0</v>
      </c>
      <c r="L4" s="39">
        <f t="shared" si="5"/>
        <v>0.1558440181818182</v>
      </c>
      <c r="M4" s="40">
        <f>COUNTIF(Vertices[Closeness Centrality],"&gt;= "&amp;L4)-COUNTIF(Vertices[Closeness Centrality],"&gt;="&amp;L5)</f>
        <v>0</v>
      </c>
      <c r="N4" s="39">
        <f t="shared" si="6"/>
        <v>0.125</v>
      </c>
      <c r="O4" s="40">
        <f>COUNTIF(Vertices[Eigenvector Centrality],"&gt;= "&amp;N4)-COUNTIF(Vertices[Eigenvector Centrality],"&gt;="&amp;N5)</f>
        <v>0</v>
      </c>
      <c r="P4" s="39">
        <f t="shared" si="7"/>
        <v>0.718011509090909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0.6545454545454545</v>
      </c>
      <c r="K5" s="42">
        <f>COUNTIF(Vertices[Betweenness Centrality],"&gt;= "&amp;J5)-COUNTIF(Vertices[Betweenness Centrality],"&gt;="&amp;J6)</f>
        <v>0</v>
      </c>
      <c r="L5" s="41">
        <f t="shared" si="5"/>
        <v>0.1623375272727273</v>
      </c>
      <c r="M5" s="42">
        <f>COUNTIF(Vertices[Closeness Centrality],"&gt;= "&amp;L5)-COUNTIF(Vertices[Closeness Centrality],"&gt;="&amp;L6)</f>
        <v>0</v>
      </c>
      <c r="N5" s="41">
        <f t="shared" si="6"/>
        <v>0.125</v>
      </c>
      <c r="O5" s="42">
        <f>COUNTIF(Vertices[Eigenvector Centrality],"&gt;= "&amp;N5)-COUNTIF(Vertices[Eigenvector Centrality],"&gt;="&amp;N6)</f>
        <v>0</v>
      </c>
      <c r="P5" s="41">
        <f t="shared" si="7"/>
        <v>0.7493357636363636</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0.8727272727272727</v>
      </c>
      <c r="K6" s="40">
        <f>COUNTIF(Vertices[Betweenness Centrality],"&gt;= "&amp;J6)-COUNTIF(Vertices[Betweenness Centrality],"&gt;="&amp;J7)</f>
        <v>0</v>
      </c>
      <c r="L6" s="39">
        <f t="shared" si="5"/>
        <v>0.1688310363636364</v>
      </c>
      <c r="M6" s="40">
        <f>COUNTIF(Vertices[Closeness Centrality],"&gt;= "&amp;L6)-COUNTIF(Vertices[Closeness Centrality],"&gt;="&amp;L7)</f>
        <v>0</v>
      </c>
      <c r="N6" s="39">
        <f t="shared" si="6"/>
        <v>0.125</v>
      </c>
      <c r="O6" s="40">
        <f>COUNTIF(Vertices[Eigenvector Centrality],"&gt;= "&amp;N6)-COUNTIF(Vertices[Eigenvector Centrality],"&gt;="&amp;N7)</f>
        <v>0</v>
      </c>
      <c r="P6" s="39">
        <f t="shared" si="7"/>
        <v>0.7806600181818181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1.0909090909090908</v>
      </c>
      <c r="K7" s="42">
        <f>COUNTIF(Vertices[Betweenness Centrality],"&gt;= "&amp;J7)-COUNTIF(Vertices[Betweenness Centrality],"&gt;="&amp;J8)</f>
        <v>0</v>
      </c>
      <c r="L7" s="41">
        <f t="shared" si="5"/>
        <v>0.17532454545454548</v>
      </c>
      <c r="M7" s="42">
        <f>COUNTIF(Vertices[Closeness Centrality],"&gt;= "&amp;L7)-COUNTIF(Vertices[Closeness Centrality],"&gt;="&amp;L8)</f>
        <v>0</v>
      </c>
      <c r="N7" s="41">
        <f t="shared" si="6"/>
        <v>0.125</v>
      </c>
      <c r="O7" s="42">
        <f>COUNTIF(Vertices[Eigenvector Centrality],"&gt;= "&amp;N7)-COUNTIF(Vertices[Eigenvector Centrality],"&gt;="&amp;N8)</f>
        <v>0</v>
      </c>
      <c r="P7" s="41">
        <f t="shared" si="7"/>
        <v>0.8119842727272726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1.309090909090909</v>
      </c>
      <c r="K8" s="40">
        <f>COUNTIF(Vertices[Betweenness Centrality],"&gt;= "&amp;J8)-COUNTIF(Vertices[Betweenness Centrality],"&gt;="&amp;J9)</f>
        <v>0</v>
      </c>
      <c r="L8" s="39">
        <f t="shared" si="5"/>
        <v>0.18181805454545458</v>
      </c>
      <c r="M8" s="40">
        <f>COUNTIF(Vertices[Closeness Centrality],"&gt;= "&amp;L8)-COUNTIF(Vertices[Closeness Centrality],"&gt;="&amp;L9)</f>
        <v>0</v>
      </c>
      <c r="N8" s="39">
        <f t="shared" si="6"/>
        <v>0.125</v>
      </c>
      <c r="O8" s="40">
        <f>COUNTIF(Vertices[Eigenvector Centrality],"&gt;= "&amp;N8)-COUNTIF(Vertices[Eigenvector Centrality],"&gt;="&amp;N9)</f>
        <v>0</v>
      </c>
      <c r="P8" s="39">
        <f t="shared" si="7"/>
        <v>0.8433085272727271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1.5272727272727273</v>
      </c>
      <c r="K9" s="42">
        <f>COUNTIF(Vertices[Betweenness Centrality],"&gt;= "&amp;J9)-COUNTIF(Vertices[Betweenness Centrality],"&gt;="&amp;J10)</f>
        <v>0</v>
      </c>
      <c r="L9" s="41">
        <f t="shared" si="5"/>
        <v>0.18831156363636367</v>
      </c>
      <c r="M9" s="42">
        <f>COUNTIF(Vertices[Closeness Centrality],"&gt;= "&amp;L9)-COUNTIF(Vertices[Closeness Centrality],"&gt;="&amp;L10)</f>
        <v>0</v>
      </c>
      <c r="N9" s="41">
        <f t="shared" si="6"/>
        <v>0.125</v>
      </c>
      <c r="O9" s="42">
        <f>COUNTIF(Vertices[Eigenvector Centrality],"&gt;= "&amp;N9)-COUNTIF(Vertices[Eigenvector Centrality],"&gt;="&amp;N10)</f>
        <v>0</v>
      </c>
      <c r="P9" s="41">
        <f t="shared" si="7"/>
        <v>0.8746327818181816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1.7454545454545456</v>
      </c>
      <c r="K10" s="40">
        <f>COUNTIF(Vertices[Betweenness Centrality],"&gt;= "&amp;J10)-COUNTIF(Vertices[Betweenness Centrality],"&gt;="&amp;J11)</f>
        <v>0</v>
      </c>
      <c r="L10" s="39">
        <f t="shared" si="5"/>
        <v>0.19480507272727277</v>
      </c>
      <c r="M10" s="40">
        <f>COUNTIF(Vertices[Closeness Centrality],"&gt;= "&amp;L10)-COUNTIF(Vertices[Closeness Centrality],"&gt;="&amp;L11)</f>
        <v>0</v>
      </c>
      <c r="N10" s="39">
        <f t="shared" si="6"/>
        <v>0.125</v>
      </c>
      <c r="O10" s="40">
        <f>COUNTIF(Vertices[Eigenvector Centrality],"&gt;= "&amp;N10)-COUNTIF(Vertices[Eigenvector Centrality],"&gt;="&amp;N11)</f>
        <v>0</v>
      </c>
      <c r="P10" s="39">
        <f t="shared" si="7"/>
        <v>0.9059570363636361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1.9636363636363638</v>
      </c>
      <c r="K11" s="42">
        <f>COUNTIF(Vertices[Betweenness Centrality],"&gt;= "&amp;J11)-COUNTIF(Vertices[Betweenness Centrality],"&gt;="&amp;J12)</f>
        <v>0</v>
      </c>
      <c r="L11" s="41">
        <f t="shared" si="5"/>
        <v>0.20129858181818186</v>
      </c>
      <c r="M11" s="42">
        <f>COUNTIF(Vertices[Closeness Centrality],"&gt;= "&amp;L11)-COUNTIF(Vertices[Closeness Centrality],"&gt;="&amp;L12)</f>
        <v>0</v>
      </c>
      <c r="N11" s="41">
        <f t="shared" si="6"/>
        <v>0.125</v>
      </c>
      <c r="O11" s="42">
        <f>COUNTIF(Vertices[Eigenvector Centrality],"&gt;= "&amp;N11)-COUNTIF(Vertices[Eigenvector Centrality],"&gt;="&amp;N12)</f>
        <v>0</v>
      </c>
      <c r="P11" s="41">
        <f t="shared" si="7"/>
        <v>0.9372812909090906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0.14285714285714285</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2.181818181818182</v>
      </c>
      <c r="K12" s="40">
        <f>COUNTIF(Vertices[Betweenness Centrality],"&gt;= "&amp;J12)-COUNTIF(Vertices[Betweenness Centrality],"&gt;="&amp;J13)</f>
        <v>0</v>
      </c>
      <c r="L12" s="39">
        <f t="shared" si="5"/>
        <v>0.20779209090909095</v>
      </c>
      <c r="M12" s="40">
        <f>COUNTIF(Vertices[Closeness Centrality],"&gt;= "&amp;L12)-COUNTIF(Vertices[Closeness Centrality],"&gt;="&amp;L13)</f>
        <v>0</v>
      </c>
      <c r="N12" s="39">
        <f t="shared" si="6"/>
        <v>0.125</v>
      </c>
      <c r="O12" s="40">
        <f>COUNTIF(Vertices[Eigenvector Centrality],"&gt;= "&amp;N12)-COUNTIF(Vertices[Eigenvector Centrality],"&gt;="&amp;N13)</f>
        <v>0</v>
      </c>
      <c r="P12" s="39">
        <f t="shared" si="7"/>
        <v>0.9686055454545451</v>
      </c>
      <c r="Q12" s="40">
        <f>COUNTIF(Vertices[PageRank],"&gt;= "&amp;P12)-COUNTIF(Vertices[PageRank],"&gt;="&amp;P13)</f>
        <v>3</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0.25</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0.21428560000000005</v>
      </c>
      <c r="M13" s="42">
        <f>COUNTIF(Vertices[Closeness Centrality],"&gt;= "&amp;L13)-COUNTIF(Vertices[Closeness Centrality],"&gt;="&amp;L14)</f>
        <v>0</v>
      </c>
      <c r="N13" s="41">
        <f t="shared" si="6"/>
        <v>0.125</v>
      </c>
      <c r="O13" s="42">
        <f>COUNTIF(Vertices[Eigenvector Centrality],"&gt;= "&amp;N13)-COUNTIF(Vertices[Eigenvector Centrality],"&gt;="&amp;N14)</f>
        <v>0</v>
      </c>
      <c r="P13" s="41">
        <f t="shared" si="7"/>
        <v>0.9999297999999996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2.6181818181818186</v>
      </c>
      <c r="K14" s="40">
        <f>COUNTIF(Vertices[Betweenness Centrality],"&gt;= "&amp;J14)-COUNTIF(Vertices[Betweenness Centrality],"&gt;="&amp;J15)</f>
        <v>0</v>
      </c>
      <c r="L14" s="39">
        <f t="shared" si="5"/>
        <v>0.22077910909090914</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1.0312540545454543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0.9454545454545457</v>
      </c>
      <c r="G15" s="42">
        <f>COUNTIF(Vertices[In-Degree],"&gt;= "&amp;F15)-COUNTIF(Vertices[In-Degree],"&gt;="&amp;F16)</f>
        <v>2</v>
      </c>
      <c r="H15" s="41">
        <f t="shared" si="3"/>
        <v>0.47272727272727283</v>
      </c>
      <c r="I15" s="42">
        <f>COUNTIF(Vertices[Out-Degree],"&gt;= "&amp;H15)-COUNTIF(Vertices[Out-Degree],"&gt;="&amp;H16)</f>
        <v>0</v>
      </c>
      <c r="J15" s="41">
        <f t="shared" si="4"/>
        <v>2.836363636363637</v>
      </c>
      <c r="K15" s="42">
        <f>COUNTIF(Vertices[Betweenness Centrality],"&gt;= "&amp;J15)-COUNTIF(Vertices[Betweenness Centrality],"&gt;="&amp;J16)</f>
        <v>0</v>
      </c>
      <c r="L15" s="41">
        <f t="shared" si="5"/>
        <v>0.22727261818181824</v>
      </c>
      <c r="M15" s="42">
        <f>COUNTIF(Vertices[Closeness Centrality],"&gt;= "&amp;L15)-COUNTIF(Vertices[Closeness Centrality],"&gt;="&amp;L16)</f>
        <v>0</v>
      </c>
      <c r="N15" s="41">
        <f t="shared" si="6"/>
        <v>0.125</v>
      </c>
      <c r="O15" s="42">
        <f>COUNTIF(Vertices[Eigenvector Centrality],"&gt;= "&amp;N15)-COUNTIF(Vertices[Eigenvector Centrality],"&gt;="&amp;N16)</f>
        <v>0</v>
      </c>
      <c r="P15" s="41">
        <f t="shared" si="7"/>
        <v>1.062578309090909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3.054545454545455</v>
      </c>
      <c r="K16" s="40">
        <f>COUNTIF(Vertices[Betweenness Centrality],"&gt;= "&amp;J16)-COUNTIF(Vertices[Betweenness Centrality],"&gt;="&amp;J17)</f>
        <v>0</v>
      </c>
      <c r="L16" s="39">
        <f t="shared" si="5"/>
        <v>0.23376612727272733</v>
      </c>
      <c r="M16" s="40">
        <f>COUNTIF(Vertices[Closeness Centrality],"&gt;= "&amp;L16)-COUNTIF(Vertices[Closeness Centrality],"&gt;="&amp;L17)</f>
        <v>0</v>
      </c>
      <c r="N16" s="39">
        <f t="shared" si="6"/>
        <v>0.125</v>
      </c>
      <c r="O16" s="40">
        <f>COUNTIF(Vertices[Eigenvector Centrality],"&gt;= "&amp;N16)-COUNTIF(Vertices[Eigenvector Centrality],"&gt;="&amp;N17)</f>
        <v>0</v>
      </c>
      <c r="P16" s="39">
        <f t="shared" si="7"/>
        <v>1.0939025636363635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3.2727272727272734</v>
      </c>
      <c r="K17" s="42">
        <f>COUNTIF(Vertices[Betweenness Centrality],"&gt;= "&amp;J17)-COUNTIF(Vertices[Betweenness Centrality],"&gt;="&amp;J18)</f>
        <v>0</v>
      </c>
      <c r="L17" s="41">
        <f t="shared" si="5"/>
        <v>0.24025963636363643</v>
      </c>
      <c r="M17" s="42">
        <f>COUNTIF(Vertices[Closeness Centrality],"&gt;= "&amp;L17)-COUNTIF(Vertices[Closeness Centrality],"&gt;="&amp;L18)</f>
        <v>0</v>
      </c>
      <c r="N17" s="41">
        <f t="shared" si="6"/>
        <v>0.125</v>
      </c>
      <c r="O17" s="42">
        <f>COUNTIF(Vertices[Eigenvector Centrality],"&gt;= "&amp;N17)-COUNTIF(Vertices[Eigenvector Centrality],"&gt;="&amp;N18)</f>
        <v>0</v>
      </c>
      <c r="P17" s="41">
        <f t="shared" si="7"/>
        <v>1.1252268181818181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5</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3.4909090909090916</v>
      </c>
      <c r="K18" s="40">
        <f>COUNTIF(Vertices[Betweenness Centrality],"&gt;= "&amp;J18)-COUNTIF(Vertices[Betweenness Centrality],"&gt;="&amp;J19)</f>
        <v>0</v>
      </c>
      <c r="L18" s="39">
        <f t="shared" si="5"/>
        <v>0.24675314545454552</v>
      </c>
      <c r="M18" s="40">
        <f>COUNTIF(Vertices[Closeness Centrality],"&gt;= "&amp;L18)-COUNTIF(Vertices[Closeness Centrality],"&gt;="&amp;L19)</f>
        <v>1</v>
      </c>
      <c r="N18" s="39">
        <f t="shared" si="6"/>
        <v>0.125</v>
      </c>
      <c r="O18" s="40">
        <f>COUNTIF(Vertices[Eigenvector Centrality],"&gt;= "&amp;N18)-COUNTIF(Vertices[Eigenvector Centrality],"&gt;="&amp;N19)</f>
        <v>0</v>
      </c>
      <c r="P18" s="39">
        <f t="shared" si="7"/>
        <v>1.1565510727272728</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3.70909090909091</v>
      </c>
      <c r="K19" s="42">
        <f>COUNTIF(Vertices[Betweenness Centrality],"&gt;= "&amp;J19)-COUNTIF(Vertices[Betweenness Centrality],"&gt;="&amp;J20)</f>
        <v>0</v>
      </c>
      <c r="L19" s="41">
        <f t="shared" si="5"/>
        <v>0.2532466545454546</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1.1878753272727274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3.927272727272728</v>
      </c>
      <c r="K20" s="40">
        <f>COUNTIF(Vertices[Betweenness Centrality],"&gt;= "&amp;J20)-COUNTIF(Vertices[Betweenness Centrality],"&gt;="&amp;J21)</f>
        <v>0</v>
      </c>
      <c r="L20" s="39">
        <f t="shared" si="5"/>
        <v>0.25974016363636365</v>
      </c>
      <c r="M20" s="40">
        <f>COUNTIF(Vertices[Closeness Centrality],"&gt;= "&amp;L20)-COUNTIF(Vertices[Closeness Centrality],"&gt;="&amp;L21)</f>
        <v>0</v>
      </c>
      <c r="N20" s="39">
        <f t="shared" si="6"/>
        <v>0.125</v>
      </c>
      <c r="O20" s="40">
        <f>COUNTIF(Vertices[Eigenvector Centrality],"&gt;= "&amp;N20)-COUNTIF(Vertices[Eigenvector Centrality],"&gt;="&amp;N21)</f>
        <v>0</v>
      </c>
      <c r="P20" s="39">
        <f t="shared" si="7"/>
        <v>1.219199581818182</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1.117647</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4.145454545454546</v>
      </c>
      <c r="K21" s="42">
        <f>COUNTIF(Vertices[Betweenness Centrality],"&gt;= "&amp;J21)-COUNTIF(Vertices[Betweenness Centrality],"&gt;="&amp;J22)</f>
        <v>0</v>
      </c>
      <c r="L21" s="41">
        <f t="shared" si="5"/>
        <v>0.2662336727272727</v>
      </c>
      <c r="M21" s="42">
        <f>COUNTIF(Vertices[Closeness Centrality],"&gt;= "&amp;L21)-COUNTIF(Vertices[Closeness Centrality],"&gt;="&amp;L22)</f>
        <v>0</v>
      </c>
      <c r="N21" s="41">
        <f t="shared" si="6"/>
        <v>0.125</v>
      </c>
      <c r="O21" s="42">
        <f>COUNTIF(Vertices[Eigenvector Centrality],"&gt;= "&amp;N21)-COUNTIF(Vertices[Eigenvector Centrality],"&gt;="&amp;N22)</f>
        <v>0</v>
      </c>
      <c r="P21" s="41">
        <f t="shared" si="7"/>
        <v>1.2505238363636366</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4.363636363636364</v>
      </c>
      <c r="K22" s="40">
        <f>COUNTIF(Vertices[Betweenness Centrality],"&gt;= "&amp;J22)-COUNTIF(Vertices[Betweenness Centrality],"&gt;="&amp;J23)</f>
        <v>0</v>
      </c>
      <c r="L22" s="39">
        <f t="shared" si="5"/>
        <v>0.2727271818181818</v>
      </c>
      <c r="M22" s="40">
        <f>COUNTIF(Vertices[Closeness Centrality],"&gt;= "&amp;L22)-COUNTIF(Vertices[Closeness Centrality],"&gt;="&amp;L23)</f>
        <v>0</v>
      </c>
      <c r="N22" s="39">
        <f t="shared" si="6"/>
        <v>0.125</v>
      </c>
      <c r="O22" s="40">
        <f>COUNTIF(Vertices[Eigenvector Centrality],"&gt;= "&amp;N22)-COUNTIF(Vertices[Eigenvector Centrality],"&gt;="&amp;N23)</f>
        <v>0</v>
      </c>
      <c r="P22" s="39">
        <f t="shared" si="7"/>
        <v>1.2818480909090912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0.14285714285714285</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4.581818181818182</v>
      </c>
      <c r="K23" s="42">
        <f>COUNTIF(Vertices[Betweenness Centrality],"&gt;= "&amp;J23)-COUNTIF(Vertices[Betweenness Centrality],"&gt;="&amp;J24)</f>
        <v>0</v>
      </c>
      <c r="L23" s="41">
        <f t="shared" si="5"/>
        <v>0.27922069090909085</v>
      </c>
      <c r="M23" s="42">
        <f>COUNTIF(Vertices[Closeness Centrality],"&gt;= "&amp;L23)-COUNTIF(Vertices[Closeness Centrality],"&gt;="&amp;L24)</f>
        <v>0</v>
      </c>
      <c r="N23" s="41">
        <f t="shared" si="6"/>
        <v>0.125</v>
      </c>
      <c r="O23" s="42">
        <f>COUNTIF(Vertices[Eigenvector Centrality],"&gt;= "&amp;N23)-COUNTIF(Vertices[Eigenvector Centrality],"&gt;="&amp;N24)</f>
        <v>0</v>
      </c>
      <c r="P23" s="41">
        <f t="shared" si="7"/>
        <v>1.3131723454545459</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390</v>
      </c>
      <c r="B24" s="36">
        <v>0.484375</v>
      </c>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4.8</v>
      </c>
      <c r="K24" s="40">
        <f>COUNTIF(Vertices[Betweenness Centrality],"&gt;= "&amp;J24)-COUNTIF(Vertices[Betweenness Centrality],"&gt;="&amp;J25)</f>
        <v>0</v>
      </c>
      <c r="L24" s="39">
        <f t="shared" si="5"/>
        <v>0.2857141999999999</v>
      </c>
      <c r="M24" s="40">
        <f>COUNTIF(Vertices[Closeness Centrality],"&gt;= "&amp;L24)-COUNTIF(Vertices[Closeness Centrality],"&gt;="&amp;L25)</f>
        <v>0</v>
      </c>
      <c r="N24" s="39">
        <f t="shared" si="6"/>
        <v>0.125</v>
      </c>
      <c r="O24" s="40">
        <f>COUNTIF(Vertices[Eigenvector Centrality],"&gt;= "&amp;N24)-COUNTIF(Vertices[Eigenvector Centrality],"&gt;="&amp;N25)</f>
        <v>0</v>
      </c>
      <c r="P24" s="39">
        <f t="shared" si="7"/>
        <v>1.3444966000000005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5.018181818181818</v>
      </c>
      <c r="K25" s="42">
        <f>COUNTIF(Vertices[Betweenness Centrality],"&gt;= "&amp;J25)-COUNTIF(Vertices[Betweenness Centrality],"&gt;="&amp;J26)</f>
        <v>0</v>
      </c>
      <c r="L25" s="41">
        <f t="shared" si="5"/>
        <v>0.292207709090909</v>
      </c>
      <c r="M25" s="42">
        <f>COUNTIF(Vertices[Closeness Centrality],"&gt;= "&amp;L25)-COUNTIF(Vertices[Closeness Centrality],"&gt;="&amp;L26)</f>
        <v>0</v>
      </c>
      <c r="N25" s="41">
        <f t="shared" si="6"/>
        <v>0.125</v>
      </c>
      <c r="O25" s="42">
        <f>COUNTIF(Vertices[Eigenvector Centrality],"&gt;= "&amp;N25)-COUNTIF(Vertices[Eigenvector Centrality],"&gt;="&amp;N26)</f>
        <v>0</v>
      </c>
      <c r="P25" s="41">
        <f t="shared" si="7"/>
        <v>1.375820854545455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391</v>
      </c>
      <c r="B26" s="36" t="s">
        <v>392</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5.236363636363635</v>
      </c>
      <c r="K26" s="40">
        <f>COUNTIF(Vertices[Betweenness Centrality],"&gt;= "&amp;J26)-COUNTIF(Vertices[Betweenness Centrality],"&gt;="&amp;J28)</f>
        <v>0</v>
      </c>
      <c r="L26" s="39">
        <f t="shared" si="5"/>
        <v>0.29870121818181805</v>
      </c>
      <c r="M26" s="40">
        <f>COUNTIF(Vertices[Closeness Centrality],"&gt;= "&amp;L26)-COUNTIF(Vertices[Closeness Centrality],"&gt;="&amp;L28)</f>
        <v>0</v>
      </c>
      <c r="N26" s="39">
        <f t="shared" si="6"/>
        <v>0.125</v>
      </c>
      <c r="O26" s="40">
        <f>COUNTIF(Vertices[Eigenvector Centrality],"&gt;= "&amp;N26)-COUNTIF(Vertices[Eigenvector Centrality],"&gt;="&amp;N28)</f>
        <v>0</v>
      </c>
      <c r="P26" s="39">
        <f t="shared" si="7"/>
        <v>1.4071451090909097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0.3051947272727271</v>
      </c>
      <c r="M28" s="42">
        <f>COUNTIF(Vertices[Closeness Centrality],"&gt;= "&amp;L28)-COUNTIF(Vertices[Closeness Centrality],"&gt;="&amp;L40)</f>
        <v>0</v>
      </c>
      <c r="N28" s="41">
        <f>N26+($N$57-$N$2)/BinDivisor</f>
        <v>0.125</v>
      </c>
      <c r="O28" s="42">
        <f>COUNTIF(Vertices[Eigenvector Centrality],"&gt;= "&amp;N28)-COUNTIF(Vertices[Eigenvector Centrality],"&gt;="&amp;N40)</f>
        <v>0</v>
      </c>
      <c r="P28" s="41">
        <f>P26+($P$57-$P$2)/BinDivisor</f>
        <v>1.4384693636363644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0.3116882363636362</v>
      </c>
      <c r="M40" s="40">
        <f>COUNTIF(Vertices[Closeness Centrality],"&gt;= "&amp;L40)-COUNTIF(Vertices[Closeness Centrality],"&gt;="&amp;L41)</f>
        <v>0</v>
      </c>
      <c r="N40" s="39">
        <f>N28+($N$57-$N$2)/BinDivisor</f>
        <v>0.125</v>
      </c>
      <c r="O40" s="40">
        <f>COUNTIF(Vertices[Eigenvector Centrality],"&gt;= "&amp;N40)-COUNTIF(Vertices[Eigenvector Centrality],"&gt;="&amp;N41)</f>
        <v>0</v>
      </c>
      <c r="P40" s="39">
        <f>P28+($P$57-$P$2)/BinDivisor</f>
        <v>1.469793618181819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0.981818181818182</v>
      </c>
      <c r="I41" s="42">
        <f>COUNTIF(Vertices[Out-Degree],"&gt;= "&amp;H41)-COUNTIF(Vertices[Out-Degree],"&gt;="&amp;H42)</f>
        <v>6</v>
      </c>
      <c r="J41" s="41">
        <f aca="true" t="shared" si="13" ref="J41:J56">J40+($J$57-$J$2)/BinDivisor</f>
        <v>5.890909090909089</v>
      </c>
      <c r="K41" s="42">
        <f>COUNTIF(Vertices[Betweenness Centrality],"&gt;= "&amp;J41)-COUNTIF(Vertices[Betweenness Centrality],"&gt;="&amp;J42)</f>
        <v>0</v>
      </c>
      <c r="L41" s="41">
        <f aca="true" t="shared" si="14" ref="L41:L56">L40+($L$57-$L$2)/BinDivisor</f>
        <v>0.31818174545454525</v>
      </c>
      <c r="M41" s="42">
        <f>COUNTIF(Vertices[Closeness Centrality],"&gt;= "&amp;L41)-COUNTIF(Vertices[Closeness Centrality],"&gt;="&amp;L42)</f>
        <v>0</v>
      </c>
      <c r="N41" s="41">
        <f aca="true" t="shared" si="15" ref="N41:N56">N40+($N$57-$N$2)/BinDivisor</f>
        <v>0.125</v>
      </c>
      <c r="O41" s="42">
        <f>COUNTIF(Vertices[Eigenvector Centrality],"&gt;= "&amp;N41)-COUNTIF(Vertices[Eigenvector Centrality],"&gt;="&amp;N42)</f>
        <v>0</v>
      </c>
      <c r="P41" s="41">
        <f aca="true" t="shared" si="16" ref="P41:P56">P40+($P$57-$P$2)/BinDivisor</f>
        <v>1.5011178727272736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6.109090909090907</v>
      </c>
      <c r="K42" s="40">
        <f>COUNTIF(Vertices[Betweenness Centrality],"&gt;= "&amp;J42)-COUNTIF(Vertices[Betweenness Centrality],"&gt;="&amp;J43)</f>
        <v>0</v>
      </c>
      <c r="L42" s="39">
        <f t="shared" si="14"/>
        <v>0.3246752545454543</v>
      </c>
      <c r="M42" s="40">
        <f>COUNTIF(Vertices[Closeness Centrality],"&gt;= "&amp;L42)-COUNTIF(Vertices[Closeness Centrality],"&gt;="&amp;L43)</f>
        <v>0</v>
      </c>
      <c r="N42" s="39">
        <f t="shared" si="15"/>
        <v>0.125</v>
      </c>
      <c r="O42" s="40">
        <f>COUNTIF(Vertices[Eigenvector Centrality],"&gt;= "&amp;N42)-COUNTIF(Vertices[Eigenvector Centrality],"&gt;="&amp;N43)</f>
        <v>0</v>
      </c>
      <c r="P42" s="39">
        <f t="shared" si="16"/>
        <v>1.5324421272727282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6.3272727272727245</v>
      </c>
      <c r="K43" s="42">
        <f>COUNTIF(Vertices[Betweenness Centrality],"&gt;= "&amp;J43)-COUNTIF(Vertices[Betweenness Centrality],"&gt;="&amp;J44)</f>
        <v>0</v>
      </c>
      <c r="L43" s="41">
        <f t="shared" si="14"/>
        <v>0.3311687636363634</v>
      </c>
      <c r="M43" s="42">
        <f>COUNTIF(Vertices[Closeness Centrality],"&gt;= "&amp;L43)-COUNTIF(Vertices[Closeness Centrality],"&gt;="&amp;L44)</f>
        <v>0</v>
      </c>
      <c r="N43" s="41">
        <f t="shared" si="15"/>
        <v>0.125</v>
      </c>
      <c r="O43" s="42">
        <f>COUNTIF(Vertices[Eigenvector Centrality],"&gt;= "&amp;N43)-COUNTIF(Vertices[Eigenvector Centrality],"&gt;="&amp;N44)</f>
        <v>0</v>
      </c>
      <c r="P43" s="41">
        <f t="shared" si="16"/>
        <v>1.5637663818181828</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6.545454545454542</v>
      </c>
      <c r="K44" s="40">
        <f>COUNTIF(Vertices[Betweenness Centrality],"&gt;= "&amp;J44)-COUNTIF(Vertices[Betweenness Centrality],"&gt;="&amp;J45)</f>
        <v>0</v>
      </c>
      <c r="L44" s="39">
        <f t="shared" si="14"/>
        <v>0.33766227272727245</v>
      </c>
      <c r="M44" s="40">
        <f>COUNTIF(Vertices[Closeness Centrality],"&gt;= "&amp;L44)-COUNTIF(Vertices[Closeness Centrality],"&gt;="&amp;L45)</f>
        <v>0</v>
      </c>
      <c r="N44" s="39">
        <f t="shared" si="15"/>
        <v>0.125</v>
      </c>
      <c r="O44" s="40">
        <f>COUNTIF(Vertices[Eigenvector Centrality],"&gt;= "&amp;N44)-COUNTIF(Vertices[Eigenvector Centrality],"&gt;="&amp;N45)</f>
        <v>0</v>
      </c>
      <c r="P44" s="39">
        <f t="shared" si="16"/>
        <v>1.5950906363636375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6.76363636363636</v>
      </c>
      <c r="K45" s="42">
        <f>COUNTIF(Vertices[Betweenness Centrality],"&gt;= "&amp;J45)-COUNTIF(Vertices[Betweenness Centrality],"&gt;="&amp;J46)</f>
        <v>0</v>
      </c>
      <c r="L45" s="41">
        <f t="shared" si="14"/>
        <v>0.3441557818181815</v>
      </c>
      <c r="M45" s="42">
        <f>COUNTIF(Vertices[Closeness Centrality],"&gt;= "&amp;L45)-COUNTIF(Vertices[Closeness Centrality],"&gt;="&amp;L46)</f>
        <v>0</v>
      </c>
      <c r="N45" s="41">
        <f t="shared" si="15"/>
        <v>0.125</v>
      </c>
      <c r="O45" s="42">
        <f>COUNTIF(Vertices[Eigenvector Centrality],"&gt;= "&amp;N45)-COUNTIF(Vertices[Eigenvector Centrality],"&gt;="&amp;N46)</f>
        <v>0</v>
      </c>
      <c r="P45" s="41">
        <f t="shared" si="16"/>
        <v>1.626414890909092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6.981818181818178</v>
      </c>
      <c r="K46" s="40">
        <f>COUNTIF(Vertices[Betweenness Centrality],"&gt;= "&amp;J46)-COUNTIF(Vertices[Betweenness Centrality],"&gt;="&amp;J47)</f>
        <v>0</v>
      </c>
      <c r="L46" s="39">
        <f t="shared" si="14"/>
        <v>0.3506492909090906</v>
      </c>
      <c r="M46" s="40">
        <f>COUNTIF(Vertices[Closeness Centrality],"&gt;= "&amp;L46)-COUNTIF(Vertices[Closeness Centrality],"&gt;="&amp;L47)</f>
        <v>0</v>
      </c>
      <c r="N46" s="39">
        <f t="shared" si="15"/>
        <v>0.125</v>
      </c>
      <c r="O46" s="40">
        <f>COUNTIF(Vertices[Eigenvector Centrality],"&gt;= "&amp;N46)-COUNTIF(Vertices[Eigenvector Centrality],"&gt;="&amp;N47)</f>
        <v>0</v>
      </c>
      <c r="P46" s="39">
        <f t="shared" si="16"/>
        <v>1.6577391454545467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7.199999999999996</v>
      </c>
      <c r="K47" s="42">
        <f>COUNTIF(Vertices[Betweenness Centrality],"&gt;= "&amp;J47)-COUNTIF(Vertices[Betweenness Centrality],"&gt;="&amp;J48)</f>
        <v>0</v>
      </c>
      <c r="L47" s="41">
        <f t="shared" si="14"/>
        <v>0.35714279999999965</v>
      </c>
      <c r="M47" s="42">
        <f>COUNTIF(Vertices[Closeness Centrality],"&gt;= "&amp;L47)-COUNTIF(Vertices[Closeness Centrality],"&gt;="&amp;L48)</f>
        <v>0</v>
      </c>
      <c r="N47" s="41">
        <f t="shared" si="15"/>
        <v>0.125</v>
      </c>
      <c r="O47" s="42">
        <f>COUNTIF(Vertices[Eigenvector Centrality],"&gt;= "&amp;N47)-COUNTIF(Vertices[Eigenvector Centrality],"&gt;="&amp;N48)</f>
        <v>0</v>
      </c>
      <c r="P47" s="41">
        <f t="shared" si="16"/>
        <v>1.6890634000000013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7.4181818181818135</v>
      </c>
      <c r="K48" s="40">
        <f>COUNTIF(Vertices[Betweenness Centrality],"&gt;= "&amp;J48)-COUNTIF(Vertices[Betweenness Centrality],"&gt;="&amp;J49)</f>
        <v>0</v>
      </c>
      <c r="L48" s="39">
        <f t="shared" si="14"/>
        <v>0.3636363090909087</v>
      </c>
      <c r="M48" s="40">
        <f>COUNTIF(Vertices[Closeness Centrality],"&gt;= "&amp;L48)-COUNTIF(Vertices[Closeness Centrality],"&gt;="&amp;L49)</f>
        <v>0</v>
      </c>
      <c r="N48" s="39">
        <f t="shared" si="15"/>
        <v>0.125</v>
      </c>
      <c r="O48" s="40">
        <f>COUNTIF(Vertices[Eigenvector Centrality],"&gt;= "&amp;N48)-COUNTIF(Vertices[Eigenvector Centrality],"&gt;="&amp;N49)</f>
        <v>0</v>
      </c>
      <c r="P48" s="39">
        <f t="shared" si="16"/>
        <v>1.720387654545456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7.636363636363631</v>
      </c>
      <c r="K49" s="42">
        <f>COUNTIF(Vertices[Betweenness Centrality],"&gt;= "&amp;J49)-COUNTIF(Vertices[Betweenness Centrality],"&gt;="&amp;J50)</f>
        <v>0</v>
      </c>
      <c r="L49" s="41">
        <f t="shared" si="14"/>
        <v>0.3701298181818178</v>
      </c>
      <c r="M49" s="42">
        <f>COUNTIF(Vertices[Closeness Centrality],"&gt;= "&amp;L49)-COUNTIF(Vertices[Closeness Centrality],"&gt;="&amp;L50)</f>
        <v>0</v>
      </c>
      <c r="N49" s="41">
        <f t="shared" si="15"/>
        <v>0.125</v>
      </c>
      <c r="O49" s="42">
        <f>COUNTIF(Vertices[Eigenvector Centrality],"&gt;= "&amp;N49)-COUNTIF(Vertices[Eigenvector Centrality],"&gt;="&amp;N50)</f>
        <v>0</v>
      </c>
      <c r="P49" s="41">
        <f t="shared" si="16"/>
        <v>1.7517119090909106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7.854545454545449</v>
      </c>
      <c r="K50" s="40">
        <f>COUNTIF(Vertices[Betweenness Centrality],"&gt;= "&amp;J50)-COUNTIF(Vertices[Betweenness Centrality],"&gt;="&amp;J51)</f>
        <v>0</v>
      </c>
      <c r="L50" s="39">
        <f t="shared" si="14"/>
        <v>0.37662332727272685</v>
      </c>
      <c r="M50" s="40">
        <f>COUNTIF(Vertices[Closeness Centrality],"&gt;= "&amp;L50)-COUNTIF(Vertices[Closeness Centrality],"&gt;="&amp;L51)</f>
        <v>0</v>
      </c>
      <c r="N50" s="39">
        <f t="shared" si="15"/>
        <v>0.125</v>
      </c>
      <c r="O50" s="40">
        <f>COUNTIF(Vertices[Eigenvector Centrality],"&gt;= "&amp;N50)-COUNTIF(Vertices[Eigenvector Centrality],"&gt;="&amp;N51)</f>
        <v>0</v>
      </c>
      <c r="P50" s="39">
        <f t="shared" si="16"/>
        <v>1.7830361636363652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8.072727272727267</v>
      </c>
      <c r="K51" s="42">
        <f>COUNTIF(Vertices[Betweenness Centrality],"&gt;= "&amp;J51)-COUNTIF(Vertices[Betweenness Centrality],"&gt;="&amp;J52)</f>
        <v>0</v>
      </c>
      <c r="L51" s="41">
        <f t="shared" si="14"/>
        <v>0.3831168363636359</v>
      </c>
      <c r="M51" s="42">
        <f>COUNTIF(Vertices[Closeness Centrality],"&gt;= "&amp;L51)-COUNTIF(Vertices[Closeness Centrality],"&gt;="&amp;L52)</f>
        <v>0</v>
      </c>
      <c r="N51" s="41">
        <f t="shared" si="15"/>
        <v>0.125</v>
      </c>
      <c r="O51" s="42">
        <f>COUNTIF(Vertices[Eigenvector Centrality],"&gt;= "&amp;N51)-COUNTIF(Vertices[Eigenvector Centrality],"&gt;="&amp;N52)</f>
        <v>0</v>
      </c>
      <c r="P51" s="41">
        <f t="shared" si="16"/>
        <v>1.8143604181818198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8.290909090909086</v>
      </c>
      <c r="K52" s="40">
        <f>COUNTIF(Vertices[Betweenness Centrality],"&gt;= "&amp;J52)-COUNTIF(Vertices[Betweenness Centrality],"&gt;="&amp;J53)</f>
        <v>0</v>
      </c>
      <c r="L52" s="39">
        <f t="shared" si="14"/>
        <v>0.389610345454545</v>
      </c>
      <c r="M52" s="40">
        <f>COUNTIF(Vertices[Closeness Centrality],"&gt;= "&amp;L52)-COUNTIF(Vertices[Closeness Centrality],"&gt;="&amp;L53)</f>
        <v>0</v>
      </c>
      <c r="N52" s="39">
        <f t="shared" si="15"/>
        <v>0.125</v>
      </c>
      <c r="O52" s="40">
        <f>COUNTIF(Vertices[Eigenvector Centrality],"&gt;= "&amp;N52)-COUNTIF(Vertices[Eigenvector Centrality],"&gt;="&amp;N53)</f>
        <v>0</v>
      </c>
      <c r="P52" s="39">
        <f t="shared" si="16"/>
        <v>1.8456846727272744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8.509090909090904</v>
      </c>
      <c r="K53" s="42">
        <f>COUNTIF(Vertices[Betweenness Centrality],"&gt;= "&amp;J53)-COUNTIF(Vertices[Betweenness Centrality],"&gt;="&amp;J54)</f>
        <v>0</v>
      </c>
      <c r="L53" s="41">
        <f t="shared" si="14"/>
        <v>0.39610385454545405</v>
      </c>
      <c r="M53" s="42">
        <f>COUNTIF(Vertices[Closeness Centrality],"&gt;= "&amp;L53)-COUNTIF(Vertices[Closeness Centrality],"&gt;="&amp;L54)</f>
        <v>0</v>
      </c>
      <c r="N53" s="41">
        <f t="shared" si="15"/>
        <v>0.125</v>
      </c>
      <c r="O53" s="42">
        <f>COUNTIF(Vertices[Eigenvector Centrality],"&gt;= "&amp;N53)-COUNTIF(Vertices[Eigenvector Centrality],"&gt;="&amp;N54)</f>
        <v>0</v>
      </c>
      <c r="P53" s="41">
        <f t="shared" si="16"/>
        <v>1.877008927272729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8.727272727272723</v>
      </c>
      <c r="K54" s="40">
        <f>COUNTIF(Vertices[Betweenness Centrality],"&gt;= "&amp;J54)-COUNTIF(Vertices[Betweenness Centrality],"&gt;="&amp;J55)</f>
        <v>0</v>
      </c>
      <c r="L54" s="39">
        <f t="shared" si="14"/>
        <v>0.4025973636363631</v>
      </c>
      <c r="M54" s="40">
        <f>COUNTIF(Vertices[Closeness Centrality],"&gt;= "&amp;L54)-COUNTIF(Vertices[Closeness Centrality],"&gt;="&amp;L55)</f>
        <v>0</v>
      </c>
      <c r="N54" s="39">
        <f t="shared" si="15"/>
        <v>0.125</v>
      </c>
      <c r="O54" s="40">
        <f>COUNTIF(Vertices[Eigenvector Centrality],"&gt;= "&amp;N54)-COUNTIF(Vertices[Eigenvector Centrality],"&gt;="&amp;N55)</f>
        <v>0</v>
      </c>
      <c r="P54" s="39">
        <f t="shared" si="16"/>
        <v>1.9083331818181837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1.4909090909090912</v>
      </c>
      <c r="I55" s="42">
        <f>COUNTIF(Vertices[Out-Degree],"&gt;= "&amp;H55)-COUNTIF(Vertices[Out-Degree],"&gt;="&amp;H56)</f>
        <v>0</v>
      </c>
      <c r="J55" s="41">
        <f t="shared" si="13"/>
        <v>8.945454545454542</v>
      </c>
      <c r="K55" s="42">
        <f>COUNTIF(Vertices[Betweenness Centrality],"&gt;= "&amp;J55)-COUNTIF(Vertices[Betweenness Centrality],"&gt;="&amp;J56)</f>
        <v>0</v>
      </c>
      <c r="L55" s="41">
        <f t="shared" si="14"/>
        <v>0.4090908727272722</v>
      </c>
      <c r="M55" s="42">
        <f>COUNTIF(Vertices[Closeness Centrality],"&gt;= "&amp;L55)-COUNTIF(Vertices[Closeness Centrality],"&gt;="&amp;L56)</f>
        <v>0</v>
      </c>
      <c r="N55" s="41">
        <f t="shared" si="15"/>
        <v>0.125</v>
      </c>
      <c r="O55" s="42">
        <f>COUNTIF(Vertices[Eigenvector Centrality],"&gt;= "&amp;N55)-COUNTIF(Vertices[Eigenvector Centrality],"&gt;="&amp;N56)</f>
        <v>0</v>
      </c>
      <c r="P55" s="41">
        <f t="shared" si="16"/>
        <v>1.9396574363636383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9.16363636363636</v>
      </c>
      <c r="K56" s="40">
        <f>COUNTIF(Vertices[Betweenness Centrality],"&gt;= "&amp;J56)-COUNTIF(Vertices[Betweenness Centrality],"&gt;="&amp;J57)</f>
        <v>0</v>
      </c>
      <c r="L56" s="39">
        <f t="shared" si="14"/>
        <v>0.41558438181818125</v>
      </c>
      <c r="M56" s="40">
        <f>COUNTIF(Vertices[Closeness Centrality],"&gt;= "&amp;L56)-COUNTIF(Vertices[Closeness Centrality],"&gt;="&amp;L57)</f>
        <v>0</v>
      </c>
      <c r="N56" s="39">
        <f t="shared" si="15"/>
        <v>0.125</v>
      </c>
      <c r="O56" s="40">
        <f>COUNTIF(Vertices[Eigenvector Centrality],"&gt;= "&amp;N56)-COUNTIF(Vertices[Eigenvector Centrality],"&gt;="&amp;N57)</f>
        <v>0</v>
      </c>
      <c r="P56" s="39">
        <f t="shared" si="16"/>
        <v>1.970981690909093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3</v>
      </c>
      <c r="N57" s="43">
        <f>MAX(Vertices[Eigenvector Centrality])</f>
        <v>0.125</v>
      </c>
      <c r="O57" s="44">
        <f>COUNTIF(Vertices[Eigenvector Centrality],"&gt;= "&amp;N57)-COUNTIF(Vertices[Eigenvector Centrality],"&gt;="&amp;N58)</f>
        <v>8</v>
      </c>
      <c r="P57" s="43">
        <f>MAX(Vertices[PageRank])</f>
        <v>2.378197</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0.5</v>
      </c>
    </row>
    <row r="113" spans="1:2" ht="15">
      <c r="A113" s="35" t="s">
        <v>108</v>
      </c>
      <c r="B113" s="49">
        <f>_xlfn.IFERROR(AVERAGE(Vertices[Closeness Centrality]),NoMetricMessage)</f>
        <v>0.2901785</v>
      </c>
    </row>
    <row r="114" spans="1:2" ht="15">
      <c r="A114" s="35" t="s">
        <v>109</v>
      </c>
      <c r="B114" s="49">
        <f>_xlfn.IFERROR(MEDIAN(Vertices[Closeness Centrality]),NoMetricMessage)</f>
        <v>0.1964285</v>
      </c>
    </row>
    <row r="125" spans="1:2" ht="15">
      <c r="A125" s="35" t="s">
        <v>112</v>
      </c>
      <c r="B125" s="49">
        <f>IF(COUNT(Vertices[Eigenvector Centrality])&gt;0,N2,NoMetricMessage)</f>
        <v>0.125</v>
      </c>
    </row>
    <row r="126" spans="1:2" ht="15">
      <c r="A126" s="35" t="s">
        <v>113</v>
      </c>
      <c r="B126" s="49">
        <f>IF(COUNT(Vertices[Eigenvector Centrality])&gt;0,N57,NoMetricMessage)</f>
        <v>0.125</v>
      </c>
    </row>
    <row r="127" spans="1:2" ht="15">
      <c r="A127" s="35" t="s">
        <v>114</v>
      </c>
      <c r="B127" s="49">
        <f>_xlfn.IFERROR(AVERAGE(Vertices[Eigenvector Centrality]),NoMetricMessage)</f>
        <v>0.125</v>
      </c>
    </row>
    <row r="128" spans="1:2" ht="15">
      <c r="A128" s="35" t="s">
        <v>115</v>
      </c>
      <c r="B128" s="49">
        <f>_xlfn.IFERROR(MEDIAN(Vertices[Eigenvector Centrality]),NoMetricMessage)</f>
        <v>0.125</v>
      </c>
    </row>
    <row r="139" spans="1:2" ht="15">
      <c r="A139" s="35" t="s">
        <v>140</v>
      </c>
      <c r="B139" s="49">
        <f>IF(COUNT(Vertices[PageRank])&gt;0,P2,NoMetricMessage)</f>
        <v>0.655363</v>
      </c>
    </row>
    <row r="140" spans="1:2" ht="15">
      <c r="A140" s="35" t="s">
        <v>141</v>
      </c>
      <c r="B140" s="49">
        <f>IF(COUNT(Vertices[PageRank])&gt;0,P57,NoMetricMessage)</f>
        <v>2.378197</v>
      </c>
    </row>
    <row r="141" spans="1:2" ht="15">
      <c r="A141" s="35" t="s">
        <v>142</v>
      </c>
      <c r="B141" s="49">
        <f>_xlfn.IFERROR(AVERAGE(Vertices[PageRank]),NoMetricMessage)</f>
        <v>0.9999295</v>
      </c>
    </row>
    <row r="142" spans="1:2" ht="15">
      <c r="A142" s="35" t="s">
        <v>143</v>
      </c>
      <c r="B142" s="49">
        <f>_xlfn.IFERROR(MEDIAN(Vertices[PageRank]),NoMetricMessage)</f>
        <v>0.827646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0.1875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16"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375</v>
      </c>
    </row>
    <row r="24" spans="10:11" ht="409.5">
      <c r="J24" t="s">
        <v>376</v>
      </c>
      <c r="K24" s="13" t="s">
        <v>539</v>
      </c>
    </row>
    <row r="25" spans="10:11" ht="15">
      <c r="J25" t="s">
        <v>377</v>
      </c>
      <c r="K25" t="b">
        <v>0</v>
      </c>
    </row>
    <row r="26" spans="10:11" ht="15">
      <c r="J26" t="s">
        <v>536</v>
      </c>
      <c r="K26" t="s">
        <v>537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386</v>
      </c>
      <c r="B2" s="129" t="s">
        <v>387</v>
      </c>
      <c r="C2" s="67" t="s">
        <v>388</v>
      </c>
    </row>
    <row r="3" spans="1:3" ht="15">
      <c r="A3" s="128" t="s">
        <v>379</v>
      </c>
      <c r="B3" s="128" t="s">
        <v>379</v>
      </c>
      <c r="C3" s="36">
        <v>5</v>
      </c>
    </row>
    <row r="4" spans="1:3" ht="15">
      <c r="A4" s="128" t="s">
        <v>380</v>
      </c>
      <c r="B4" s="128" t="s">
        <v>380</v>
      </c>
      <c r="C4"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393</v>
      </c>
      <c r="B1" s="13" t="s">
        <v>394</v>
      </c>
      <c r="C1" s="13" t="s">
        <v>395</v>
      </c>
      <c r="D1" s="13" t="s">
        <v>397</v>
      </c>
      <c r="E1" s="13" t="s">
        <v>396</v>
      </c>
      <c r="F1" s="13" t="s">
        <v>398</v>
      </c>
    </row>
    <row r="2" spans="1:6" ht="15">
      <c r="A2" s="89" t="s">
        <v>226</v>
      </c>
      <c r="B2" s="85">
        <v>1</v>
      </c>
      <c r="C2" s="89" t="s">
        <v>225</v>
      </c>
      <c r="D2" s="85">
        <v>1</v>
      </c>
      <c r="E2" s="89" t="s">
        <v>226</v>
      </c>
      <c r="F2" s="85">
        <v>1</v>
      </c>
    </row>
    <row r="3" spans="1:6" ht="15">
      <c r="A3" s="89" t="s">
        <v>225</v>
      </c>
      <c r="B3" s="85">
        <v>1</v>
      </c>
      <c r="C3" s="85"/>
      <c r="D3" s="85"/>
      <c r="E3" s="85"/>
      <c r="F3" s="85"/>
    </row>
    <row r="6" spans="1:6" ht="15" customHeight="1">
      <c r="A6" s="13" t="s">
        <v>400</v>
      </c>
      <c r="B6" s="13" t="s">
        <v>394</v>
      </c>
      <c r="C6" s="13" t="s">
        <v>401</v>
      </c>
      <c r="D6" s="13" t="s">
        <v>397</v>
      </c>
      <c r="E6" s="13" t="s">
        <v>402</v>
      </c>
      <c r="F6" s="13" t="s">
        <v>398</v>
      </c>
    </row>
    <row r="7" spans="1:6" ht="15">
      <c r="A7" s="85" t="s">
        <v>228</v>
      </c>
      <c r="B7" s="85">
        <v>1</v>
      </c>
      <c r="C7" s="85" t="s">
        <v>227</v>
      </c>
      <c r="D7" s="85">
        <v>1</v>
      </c>
      <c r="E7" s="85" t="s">
        <v>228</v>
      </c>
      <c r="F7" s="85">
        <v>1</v>
      </c>
    </row>
    <row r="8" spans="1:6" ht="15">
      <c r="A8" s="85" t="s">
        <v>227</v>
      </c>
      <c r="B8" s="85">
        <v>1</v>
      </c>
      <c r="C8" s="85"/>
      <c r="D8" s="85"/>
      <c r="E8" s="85"/>
      <c r="F8" s="85"/>
    </row>
    <row r="11" spans="1:6" ht="15" customHeight="1">
      <c r="A11" s="13" t="s">
        <v>404</v>
      </c>
      <c r="B11" s="13" t="s">
        <v>394</v>
      </c>
      <c r="C11" s="13" t="s">
        <v>410</v>
      </c>
      <c r="D11" s="13" t="s">
        <v>397</v>
      </c>
      <c r="E11" s="13" t="s">
        <v>411</v>
      </c>
      <c r="F11" s="13" t="s">
        <v>398</v>
      </c>
    </row>
    <row r="12" spans="1:6" ht="15">
      <c r="A12" s="85" t="s">
        <v>405</v>
      </c>
      <c r="B12" s="85">
        <v>5</v>
      </c>
      <c r="C12" s="85" t="s">
        <v>405</v>
      </c>
      <c r="D12" s="85">
        <v>5</v>
      </c>
      <c r="E12" s="85" t="s">
        <v>232</v>
      </c>
      <c r="F12" s="85">
        <v>2</v>
      </c>
    </row>
    <row r="13" spans="1:6" ht="15">
      <c r="A13" s="85" t="s">
        <v>406</v>
      </c>
      <c r="B13" s="85">
        <v>5</v>
      </c>
      <c r="C13" s="85" t="s">
        <v>406</v>
      </c>
      <c r="D13" s="85">
        <v>5</v>
      </c>
      <c r="E13" s="85" t="s">
        <v>407</v>
      </c>
      <c r="F13" s="85">
        <v>1</v>
      </c>
    </row>
    <row r="14" spans="1:6" ht="15">
      <c r="A14" s="85" t="s">
        <v>232</v>
      </c>
      <c r="B14" s="85">
        <v>3</v>
      </c>
      <c r="C14" s="85" t="s">
        <v>232</v>
      </c>
      <c r="D14" s="85">
        <v>1</v>
      </c>
      <c r="E14" s="85" t="s">
        <v>408</v>
      </c>
      <c r="F14" s="85">
        <v>1</v>
      </c>
    </row>
    <row r="15" spans="1:6" ht="15">
      <c r="A15" s="85" t="s">
        <v>407</v>
      </c>
      <c r="B15" s="85">
        <v>1</v>
      </c>
      <c r="C15" s="85"/>
      <c r="D15" s="85"/>
      <c r="E15" s="85" t="s">
        <v>409</v>
      </c>
      <c r="F15" s="85">
        <v>1</v>
      </c>
    </row>
    <row r="16" spans="1:6" ht="15">
      <c r="A16" s="85" t="s">
        <v>408</v>
      </c>
      <c r="B16" s="85">
        <v>1</v>
      </c>
      <c r="C16" s="85"/>
      <c r="D16" s="85"/>
      <c r="E16" s="85"/>
      <c r="F16" s="85"/>
    </row>
    <row r="17" spans="1:6" ht="15">
      <c r="A17" s="85" t="s">
        <v>409</v>
      </c>
      <c r="B17" s="85">
        <v>1</v>
      </c>
      <c r="C17" s="85"/>
      <c r="D17" s="85"/>
      <c r="E17" s="85"/>
      <c r="F17" s="85"/>
    </row>
    <row r="20" spans="1:6" ht="15" customHeight="1">
      <c r="A20" s="13" t="s">
        <v>413</v>
      </c>
      <c r="B20" s="13" t="s">
        <v>394</v>
      </c>
      <c r="C20" s="13" t="s">
        <v>424</v>
      </c>
      <c r="D20" s="13" t="s">
        <v>397</v>
      </c>
      <c r="E20" s="13" t="s">
        <v>430</v>
      </c>
      <c r="F20" s="13" t="s">
        <v>398</v>
      </c>
    </row>
    <row r="21" spans="1:6" ht="15">
      <c r="A21" s="91" t="s">
        <v>414</v>
      </c>
      <c r="B21" s="91">
        <v>5</v>
      </c>
      <c r="C21" s="91" t="s">
        <v>420</v>
      </c>
      <c r="D21" s="91">
        <v>5</v>
      </c>
      <c r="E21" s="91" t="s">
        <v>431</v>
      </c>
      <c r="F21" s="91">
        <v>2</v>
      </c>
    </row>
    <row r="22" spans="1:6" ht="15">
      <c r="A22" s="91" t="s">
        <v>415</v>
      </c>
      <c r="B22" s="91">
        <v>1</v>
      </c>
      <c r="C22" s="91" t="s">
        <v>421</v>
      </c>
      <c r="D22" s="91">
        <v>5</v>
      </c>
      <c r="E22" s="91" t="s">
        <v>432</v>
      </c>
      <c r="F22" s="91">
        <v>2</v>
      </c>
    </row>
    <row r="23" spans="1:6" ht="15">
      <c r="A23" s="91" t="s">
        <v>416</v>
      </c>
      <c r="B23" s="91">
        <v>0</v>
      </c>
      <c r="C23" s="91" t="s">
        <v>422</v>
      </c>
      <c r="D23" s="91">
        <v>5</v>
      </c>
      <c r="E23" s="91" t="s">
        <v>433</v>
      </c>
      <c r="F23" s="91">
        <v>2</v>
      </c>
    </row>
    <row r="24" spans="1:6" ht="15">
      <c r="A24" s="91" t="s">
        <v>417</v>
      </c>
      <c r="B24" s="91">
        <v>175</v>
      </c>
      <c r="C24" s="91" t="s">
        <v>423</v>
      </c>
      <c r="D24" s="91">
        <v>5</v>
      </c>
      <c r="E24" s="91" t="s">
        <v>434</v>
      </c>
      <c r="F24" s="91">
        <v>2</v>
      </c>
    </row>
    <row r="25" spans="1:6" ht="15">
      <c r="A25" s="91" t="s">
        <v>418</v>
      </c>
      <c r="B25" s="91">
        <v>181</v>
      </c>
      <c r="C25" s="91" t="s">
        <v>425</v>
      </c>
      <c r="D25" s="91">
        <v>5</v>
      </c>
      <c r="E25" s="91" t="s">
        <v>435</v>
      </c>
      <c r="F25" s="91">
        <v>2</v>
      </c>
    </row>
    <row r="26" spans="1:6" ht="15">
      <c r="A26" s="91" t="s">
        <v>419</v>
      </c>
      <c r="B26" s="91">
        <v>6</v>
      </c>
      <c r="C26" s="91" t="s">
        <v>419</v>
      </c>
      <c r="D26" s="91">
        <v>5</v>
      </c>
      <c r="E26" s="91" t="s">
        <v>436</v>
      </c>
      <c r="F26" s="91">
        <v>2</v>
      </c>
    </row>
    <row r="27" spans="1:6" ht="15">
      <c r="A27" s="91" t="s">
        <v>420</v>
      </c>
      <c r="B27" s="91">
        <v>5</v>
      </c>
      <c r="C27" s="91" t="s">
        <v>426</v>
      </c>
      <c r="D27" s="91">
        <v>5</v>
      </c>
      <c r="E27" s="91" t="s">
        <v>219</v>
      </c>
      <c r="F27" s="91">
        <v>2</v>
      </c>
    </row>
    <row r="28" spans="1:6" ht="15">
      <c r="A28" s="91" t="s">
        <v>421</v>
      </c>
      <c r="B28" s="91">
        <v>5</v>
      </c>
      <c r="C28" s="91" t="s">
        <v>427</v>
      </c>
      <c r="D28" s="91">
        <v>5</v>
      </c>
      <c r="E28" s="91" t="s">
        <v>437</v>
      </c>
      <c r="F28" s="91">
        <v>2</v>
      </c>
    </row>
    <row r="29" spans="1:6" ht="15">
      <c r="A29" s="91" t="s">
        <v>422</v>
      </c>
      <c r="B29" s="91">
        <v>5</v>
      </c>
      <c r="C29" s="91" t="s">
        <v>428</v>
      </c>
      <c r="D29" s="91">
        <v>5</v>
      </c>
      <c r="E29" s="91" t="s">
        <v>438</v>
      </c>
      <c r="F29" s="91">
        <v>2</v>
      </c>
    </row>
    <row r="30" spans="1:6" ht="15">
      <c r="A30" s="91" t="s">
        <v>423</v>
      </c>
      <c r="B30" s="91">
        <v>5</v>
      </c>
      <c r="C30" s="91" t="s">
        <v>429</v>
      </c>
      <c r="D30" s="91">
        <v>5</v>
      </c>
      <c r="E30" s="91" t="s">
        <v>439</v>
      </c>
      <c r="F30" s="91">
        <v>2</v>
      </c>
    </row>
    <row r="33" spans="1:6" ht="15" customHeight="1">
      <c r="A33" s="13" t="s">
        <v>443</v>
      </c>
      <c r="B33" s="13" t="s">
        <v>394</v>
      </c>
      <c r="C33" s="13" t="s">
        <v>454</v>
      </c>
      <c r="D33" s="13" t="s">
        <v>397</v>
      </c>
      <c r="E33" s="13" t="s">
        <v>455</v>
      </c>
      <c r="F33" s="13" t="s">
        <v>398</v>
      </c>
    </row>
    <row r="34" spans="1:6" ht="15">
      <c r="A34" s="91" t="s">
        <v>444</v>
      </c>
      <c r="B34" s="91">
        <v>5</v>
      </c>
      <c r="C34" s="91" t="s">
        <v>444</v>
      </c>
      <c r="D34" s="91">
        <v>5</v>
      </c>
      <c r="E34" s="91" t="s">
        <v>456</v>
      </c>
      <c r="F34" s="91">
        <v>2</v>
      </c>
    </row>
    <row r="35" spans="1:6" ht="15">
      <c r="A35" s="91" t="s">
        <v>445</v>
      </c>
      <c r="B35" s="91">
        <v>5</v>
      </c>
      <c r="C35" s="91" t="s">
        <v>445</v>
      </c>
      <c r="D35" s="91">
        <v>5</v>
      </c>
      <c r="E35" s="91" t="s">
        <v>457</v>
      </c>
      <c r="F35" s="91">
        <v>2</v>
      </c>
    </row>
    <row r="36" spans="1:6" ht="15">
      <c r="A36" s="91" t="s">
        <v>446</v>
      </c>
      <c r="B36" s="91">
        <v>5</v>
      </c>
      <c r="C36" s="91" t="s">
        <v>446</v>
      </c>
      <c r="D36" s="91">
        <v>5</v>
      </c>
      <c r="E36" s="91" t="s">
        <v>458</v>
      </c>
      <c r="F36" s="91">
        <v>2</v>
      </c>
    </row>
    <row r="37" spans="1:6" ht="15">
      <c r="A37" s="91" t="s">
        <v>447</v>
      </c>
      <c r="B37" s="91">
        <v>5</v>
      </c>
      <c r="C37" s="91" t="s">
        <v>447</v>
      </c>
      <c r="D37" s="91">
        <v>5</v>
      </c>
      <c r="E37" s="91" t="s">
        <v>459</v>
      </c>
      <c r="F37" s="91">
        <v>2</v>
      </c>
    </row>
    <row r="38" spans="1:6" ht="15">
      <c r="A38" s="91" t="s">
        <v>448</v>
      </c>
      <c r="B38" s="91">
        <v>5</v>
      </c>
      <c r="C38" s="91" t="s">
        <v>448</v>
      </c>
      <c r="D38" s="91">
        <v>5</v>
      </c>
      <c r="E38" s="91" t="s">
        <v>460</v>
      </c>
      <c r="F38" s="91">
        <v>2</v>
      </c>
    </row>
    <row r="39" spans="1:6" ht="15">
      <c r="A39" s="91" t="s">
        <v>449</v>
      </c>
      <c r="B39" s="91">
        <v>5</v>
      </c>
      <c r="C39" s="91" t="s">
        <v>449</v>
      </c>
      <c r="D39" s="91">
        <v>5</v>
      </c>
      <c r="E39" s="91" t="s">
        <v>461</v>
      </c>
      <c r="F39" s="91">
        <v>2</v>
      </c>
    </row>
    <row r="40" spans="1:6" ht="15">
      <c r="A40" s="91" t="s">
        <v>450</v>
      </c>
      <c r="B40" s="91">
        <v>5</v>
      </c>
      <c r="C40" s="91" t="s">
        <v>450</v>
      </c>
      <c r="D40" s="91">
        <v>5</v>
      </c>
      <c r="E40" s="91" t="s">
        <v>462</v>
      </c>
      <c r="F40" s="91">
        <v>2</v>
      </c>
    </row>
    <row r="41" spans="1:6" ht="15">
      <c r="A41" s="91" t="s">
        <v>451</v>
      </c>
      <c r="B41" s="91">
        <v>5</v>
      </c>
      <c r="C41" s="91" t="s">
        <v>451</v>
      </c>
      <c r="D41" s="91">
        <v>5</v>
      </c>
      <c r="E41" s="91" t="s">
        <v>463</v>
      </c>
      <c r="F41" s="91">
        <v>2</v>
      </c>
    </row>
    <row r="42" spans="1:6" ht="15">
      <c r="A42" s="91" t="s">
        <v>452</v>
      </c>
      <c r="B42" s="91">
        <v>5</v>
      </c>
      <c r="C42" s="91" t="s">
        <v>452</v>
      </c>
      <c r="D42" s="91">
        <v>5</v>
      </c>
      <c r="E42" s="91" t="s">
        <v>464</v>
      </c>
      <c r="F42" s="91">
        <v>2</v>
      </c>
    </row>
    <row r="43" spans="1:6" ht="15">
      <c r="A43" s="91" t="s">
        <v>453</v>
      </c>
      <c r="B43" s="91">
        <v>5</v>
      </c>
      <c r="C43" s="91" t="s">
        <v>453</v>
      </c>
      <c r="D43" s="91">
        <v>5</v>
      </c>
      <c r="E43" s="91" t="s">
        <v>465</v>
      </c>
      <c r="F43" s="91">
        <v>2</v>
      </c>
    </row>
    <row r="46" spans="1:6" ht="15" customHeight="1">
      <c r="A46" s="85" t="s">
        <v>469</v>
      </c>
      <c r="B46" s="85" t="s">
        <v>394</v>
      </c>
      <c r="C46" s="85" t="s">
        <v>471</v>
      </c>
      <c r="D46" s="85" t="s">
        <v>397</v>
      </c>
      <c r="E46" s="85" t="s">
        <v>472</v>
      </c>
      <c r="F46" s="85" t="s">
        <v>398</v>
      </c>
    </row>
    <row r="47" spans="1:6" ht="15">
      <c r="A47" s="85"/>
      <c r="B47" s="85"/>
      <c r="C47" s="85"/>
      <c r="D47" s="85"/>
      <c r="E47" s="85"/>
      <c r="F47" s="85"/>
    </row>
    <row r="49" spans="1:6" ht="15" customHeight="1">
      <c r="A49" s="13" t="s">
        <v>470</v>
      </c>
      <c r="B49" s="13" t="s">
        <v>394</v>
      </c>
      <c r="C49" s="13" t="s">
        <v>473</v>
      </c>
      <c r="D49" s="13" t="s">
        <v>397</v>
      </c>
      <c r="E49" s="13" t="s">
        <v>474</v>
      </c>
      <c r="F49" s="13" t="s">
        <v>398</v>
      </c>
    </row>
    <row r="50" spans="1:6" ht="15">
      <c r="A50" s="85" t="s">
        <v>212</v>
      </c>
      <c r="B50" s="85">
        <v>4</v>
      </c>
      <c r="C50" s="85" t="s">
        <v>212</v>
      </c>
      <c r="D50" s="85">
        <v>4</v>
      </c>
      <c r="E50" s="85" t="s">
        <v>219</v>
      </c>
      <c r="F50" s="85">
        <v>2</v>
      </c>
    </row>
    <row r="51" spans="1:6" ht="15">
      <c r="A51" s="85" t="s">
        <v>219</v>
      </c>
      <c r="B51" s="85">
        <v>2</v>
      </c>
      <c r="C51" s="85" t="s">
        <v>213</v>
      </c>
      <c r="D51" s="85">
        <v>1</v>
      </c>
      <c r="E51" s="85" t="s">
        <v>217</v>
      </c>
      <c r="F51" s="85">
        <v>1</v>
      </c>
    </row>
    <row r="52" spans="1:6" ht="15">
      <c r="A52" s="85" t="s">
        <v>217</v>
      </c>
      <c r="B52" s="85">
        <v>1</v>
      </c>
      <c r="C52" s="85"/>
      <c r="D52" s="85"/>
      <c r="E52" s="85"/>
      <c r="F52" s="85"/>
    </row>
    <row r="53" spans="1:6" ht="15">
      <c r="A53" s="85" t="s">
        <v>213</v>
      </c>
      <c r="B53" s="85">
        <v>1</v>
      </c>
      <c r="C53" s="85"/>
      <c r="D53" s="85"/>
      <c r="E53" s="85"/>
      <c r="F53" s="85"/>
    </row>
    <row r="56" spans="1:6" ht="15" customHeight="1">
      <c r="A56" s="13" t="s">
        <v>479</v>
      </c>
      <c r="B56" s="13" t="s">
        <v>394</v>
      </c>
      <c r="C56" s="13" t="s">
        <v>480</v>
      </c>
      <c r="D56" s="13" t="s">
        <v>397</v>
      </c>
      <c r="E56" s="13" t="s">
        <v>481</v>
      </c>
      <c r="F56" s="13" t="s">
        <v>398</v>
      </c>
    </row>
    <row r="57" spans="1:6" ht="15">
      <c r="A57" s="125" t="s">
        <v>217</v>
      </c>
      <c r="B57" s="85">
        <v>20597</v>
      </c>
      <c r="C57" s="125" t="s">
        <v>215</v>
      </c>
      <c r="D57" s="85">
        <v>9180</v>
      </c>
      <c r="E57" s="125" t="s">
        <v>217</v>
      </c>
      <c r="F57" s="85">
        <v>20597</v>
      </c>
    </row>
    <row r="58" spans="1:6" ht="15">
      <c r="A58" s="125" t="s">
        <v>215</v>
      </c>
      <c r="B58" s="85">
        <v>9180</v>
      </c>
      <c r="C58" s="125" t="s">
        <v>216</v>
      </c>
      <c r="D58" s="85">
        <v>2556</v>
      </c>
      <c r="E58" s="125" t="s">
        <v>218</v>
      </c>
      <c r="F58" s="85">
        <v>3078</v>
      </c>
    </row>
    <row r="59" spans="1:6" ht="15">
      <c r="A59" s="125" t="s">
        <v>218</v>
      </c>
      <c r="B59" s="85">
        <v>3078</v>
      </c>
      <c r="C59" s="125" t="s">
        <v>214</v>
      </c>
      <c r="D59" s="85">
        <v>1868</v>
      </c>
      <c r="E59" s="125" t="s">
        <v>219</v>
      </c>
      <c r="F59" s="85">
        <v>276</v>
      </c>
    </row>
    <row r="60" spans="1:6" ht="15">
      <c r="A60" s="125" t="s">
        <v>216</v>
      </c>
      <c r="B60" s="85">
        <v>2556</v>
      </c>
      <c r="C60" s="125" t="s">
        <v>213</v>
      </c>
      <c r="D60" s="85">
        <v>254</v>
      </c>
      <c r="E60" s="125"/>
      <c r="F60" s="85"/>
    </row>
    <row r="61" spans="1:6" ht="15">
      <c r="A61" s="125" t="s">
        <v>214</v>
      </c>
      <c r="B61" s="85">
        <v>1868</v>
      </c>
      <c r="C61" s="125" t="s">
        <v>212</v>
      </c>
      <c r="D61" s="85">
        <v>101</v>
      </c>
      <c r="E61" s="125"/>
      <c r="F61" s="85"/>
    </row>
    <row r="62" spans="1:6" ht="15">
      <c r="A62" s="125" t="s">
        <v>219</v>
      </c>
      <c r="B62" s="85">
        <v>276</v>
      </c>
      <c r="C62" s="125"/>
      <c r="D62" s="85"/>
      <c r="E62" s="125"/>
      <c r="F62" s="85"/>
    </row>
    <row r="63" spans="1:6" ht="15">
      <c r="A63" s="125" t="s">
        <v>213</v>
      </c>
      <c r="B63" s="85">
        <v>254</v>
      </c>
      <c r="C63" s="125"/>
      <c r="D63" s="85"/>
      <c r="E63" s="125"/>
      <c r="F63" s="85"/>
    </row>
    <row r="64" spans="1:6" ht="15">
      <c r="A64" s="125" t="s">
        <v>212</v>
      </c>
      <c r="B64" s="85">
        <v>101</v>
      </c>
      <c r="C64" s="125"/>
      <c r="D64" s="85"/>
      <c r="E64" s="125"/>
      <c r="F64" s="85"/>
    </row>
  </sheetData>
  <hyperlinks>
    <hyperlink ref="A2" r:id="rId1" display="https://pervade.umd.edu/event/websci-19/"/>
    <hyperlink ref="A3" r:id="rId2" display="http://www.sigweb.org/conference/sigweb-conference"/>
    <hyperlink ref="C2" r:id="rId3" display="http://www.sigweb.org/conference/sigweb-conference"/>
    <hyperlink ref="E2" r:id="rId4" display="https://pervade.umd.edu/event/websci-19/"/>
  </hyperlinks>
  <printOptions/>
  <pageMargins left="0.7" right="0.7" top="0.75" bottom="0.75" header="0.3" footer="0.3"/>
  <pageSetup orientation="portrait" paperSize="9"/>
  <tableParts>
    <tablePart r:id="rId11"/>
    <tablePart r:id="rId12"/>
    <tablePart r:id="rId9"/>
    <tablePart r:id="rId10"/>
    <tablePart r:id="rId7"/>
    <tablePart r:id="rId5"/>
    <tablePart r:id="rId6"/>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2019-06-26T14:48:44Z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