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<sst xmlns="http://schemas.openxmlformats.org/spreadsheetml/2006/main" count="5037" uniqueCount="1451">
  <si>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</si>
  <si>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</si>
  <si>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</si>
  <si>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</si>
  <si>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</si>
  <si>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</si>
  <si>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</si>
  <si>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</si>
  <si>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</si>
  <si>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</si>
  <si>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</si>
  <si>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</si>
  <si>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</si>
  <si>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</si>
  <si>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</si>
  <si>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</si>
  <si>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</si>
  <si>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</si>
  <si>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</si>
  <si>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</si>
  <si>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</si>
  <si>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</si>
  <si>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</si>
  <si>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</si>
  <si>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</si>
  <si>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</si>
  <si>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</si>
  <si>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</si>
  <si>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</si>
  <si>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</si>
  <si>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</si>
  <si>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</si>
  <si>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</si>
  <si>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</si>
  <si>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</si>
  <si>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</si>
  <si>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</si>
  <si>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</si>
  <si>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</si>
  <si>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</si>
  <si>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</si>
  <si>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</si>
  <si>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</si>
  <si>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</si>
  <si>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</si>
  <si>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</si>
  <si>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</si>
  <si>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</si>
  <si>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</si>
  <si>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</si>
  <si>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</si>
  <si>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</si>
  <si>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</si>
  <si>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</si>
  <si>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</si>
  <si>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</si>
  <si>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</si>
  <si>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</si>
  <si>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</si>
  <si>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</si>
  <si>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</si>
  <si>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</si>
  <si>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</si>
  <si>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</si>
  <si>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</si>
  <si>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</si>
  <si>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</si>
  <si>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</si>
  <si>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</si>
  <si>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</si>
  <si>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</si>
  <si>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</si>
  <si>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</si>
  <si>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</si>
  <si>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</si>
  <si>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</si>
  <si>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</si>
  <si>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</si>
  <si>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</si>
  <si>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</si>
  <si>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</si>
  <si>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</si>
  <si>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</si>
  <si>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</si>
  <si>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</si>
  <si>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</si>
  <si>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</si>
  <si>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</si>
  <si>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</si>
  <si>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</si>
  <si>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</si>
  <si>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</si>
  <si>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</si>
  <si>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</si>
  <si>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</si>
  <si>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</si>
  <si>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</si>
  <si>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</si>
  <si>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</si>
  <si>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</si>
  <si>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</si>
  <si>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</si>
  <si>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</si>
  <si>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</si>
  <si>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</si>
  <si>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</si>
  <si>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</si>
  <si>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</si>
  <si>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</si>
  <si>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</si>
  <si>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</si>
  <si>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</si>
  <si>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</si>
  <si>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</si>
  <si>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</si>
  <si>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</si>
  <si>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</si>
  <si>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</si>
  <si>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</si>
  <si>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</si>
  <si>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</si>
  <si>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</si>
  <si>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</si>
  <si>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</si>
  <si>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</si>
  <si>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</si>
  <si>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</si>
  <si>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</si>
  <si>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</si>
  <si>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</si>
  <si>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</si>
  <si>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</si>
  <si>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</si>
  <si>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</si>
  <si>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</si>
  <si>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</si>
  <si>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</si>
  <si>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</si>
  <si>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</si>
  <si>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</si>
  <si>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</si>
  <si>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</si>
  <si>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</si>
  <si>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</si>
  <si>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</si>
  <si>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</si>
  <si>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</si>
  <si>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</si>
  <si>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</si>
  <si>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</si>
  <si>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</si>
  <si>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</si>
  <si>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</si>
  <si>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</si>
  <si>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</si>
  <si>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</si>
  <si>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</si>
  <si>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</si>
  <si>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</si>
  <si>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</si>
  <si>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</si>
  <si>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</si>
  <si>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</si>
  <si>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</si>
  <si>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</si>
  <si>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</si>
  <si>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</si>
  <si>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</si>
  <si>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</si>
  <si>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</si>
  <si>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</si>
  <si>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</si>
  <si>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</si>
  <si>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</si>
  <si>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</si>
  <si>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</si>
  <si>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</si>
  <si>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</si>
  <si>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</si>
  <si>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</si>
  <si>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</si>
  <si>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</si>
  <si>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</si>
  <si>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</si>
  <si>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</si>
  <si>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</si>
  <si>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</si>
  <si>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</si>
  <si>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</si>
  <si>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</si>
  <si>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</si>
  <si>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</si>
  <si>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</si>
  <si>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</si>
  <si>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</si>
  <si>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</si>
  <si>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</si>
  <si>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</si>
  <si>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</si>
  <si>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</si>
  <si>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</si>
  <si>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</si>
  <si>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</si>
  <si>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</si>
  <si>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</si>
  <si>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</si>
  <si>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</si>
  <si>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</si>
  <si>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</si>
  <si>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</si>
  <si>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</si>
  <si>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</si>
  <si>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</si>
  <si>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</si>
  <si>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regionsudpaca</t>
  </si>
  <si>
    <t>pat7boy</t>
  </si>
  <si>
    <t>messvillosaurus</t>
  </si>
  <si>
    <t>ems2613</t>
  </si>
  <si>
    <t>cactusflower81</t>
  </si>
  <si>
    <t>msnightwriter</t>
  </si>
  <si>
    <t>silentrunning12</t>
  </si>
  <si>
    <t>silverfoxoo7</t>
  </si>
  <si>
    <t>jock_samurai</t>
  </si>
  <si>
    <t>destroy_time</t>
  </si>
  <si>
    <t>badov49</t>
  </si>
  <si>
    <t>amuses</t>
  </si>
  <si>
    <t>suz_stone</t>
  </si>
  <si>
    <t>xtrabiggg</t>
  </si>
  <si>
    <t>kaelaleon</t>
  </si>
  <si>
    <t>tf1lejt</t>
  </si>
  <si>
    <t>rnaudmeunier</t>
  </si>
  <si>
    <t>mostwiselatina</t>
  </si>
  <si>
    <t>petesart</t>
  </si>
  <si>
    <t>antifa_scist</t>
  </si>
  <si>
    <t>clhuds</t>
  </si>
  <si>
    <t>mtc_london</t>
  </si>
  <si>
    <t>studiosmussi</t>
  </si>
  <si>
    <t>pinopio5</t>
  </si>
  <si>
    <t>marciahyatt6</t>
  </si>
  <si>
    <t>jacdeguise</t>
  </si>
  <si>
    <t>dumpdondrumpf</t>
  </si>
  <si>
    <t>tcfatihy</t>
  </si>
  <si>
    <t>marie5483</t>
  </si>
  <si>
    <t>atencio1ron</t>
  </si>
  <si>
    <t>yodabasi</t>
  </si>
  <si>
    <t>jebusfan</t>
  </si>
  <si>
    <t>hakana</t>
  </si>
  <si>
    <t>travel2view</t>
  </si>
  <si>
    <t>lcp</t>
  </si>
  <si>
    <t>assembleenat</t>
  </si>
  <si>
    <t>publicsenat</t>
  </si>
  <si>
    <t>senat</t>
  </si>
  <si>
    <t>ntenzer</t>
  </si>
  <si>
    <t>realdonaldtrump</t>
  </si>
  <si>
    <t>scaramucci</t>
  </si>
  <si>
    <t>andyostroy</t>
  </si>
  <si>
    <t>louisemensch</t>
  </si>
  <si>
    <t>malcolmnance</t>
  </si>
  <si>
    <t>sethabramson</t>
  </si>
  <si>
    <t>johnpavlovitz</t>
  </si>
  <si>
    <t>ruthbenghiat</t>
  </si>
  <si>
    <t>dickpolman1</t>
  </si>
  <si>
    <t>lrinaldiart</t>
  </si>
  <si>
    <t>robertckeating</t>
  </si>
  <si>
    <t>10downingstreet</t>
  </si>
  <si>
    <t>borisjohnson</t>
  </si>
  <si>
    <t>g7</t>
  </si>
  <si>
    <t>flotus</t>
  </si>
  <si>
    <t>whitehouse</t>
  </si>
  <si>
    <t>dominicraab</t>
  </si>
  <si>
    <t>tomtugendhat</t>
  </si>
  <si>
    <t>stephenmcdonell</t>
  </si>
  <si>
    <t>Mentions</t>
  </si>
  <si>
    <t>Retweet</t>
  </si>
  <si>
    <t>Replies to</t>
  </si>
  <si>
    <t>_xD83E__xDD8B_#SilkRoad _xD83D__xDEE3_️Toutes les nouvelles routes de la soie de Xi Jinping mènent à #HongKong et posent le problème de la #démocratie._xD83D__xDE2C__xD83E__xDD15__xD83E__xDD10_⛓️@Senat @PublicSenat @AssembleeNat @LCP_xD83C__xDF4B_#Elysée_xD83C__xDF5C__xD83D__xDE0B__xD83D__xDE44_#G7 #G7France _xD83E__xDD14_#TradeWar #BeltandRoad #StopChinaSilkRoad #TheNewSilkRoad #Democracy https://t.co/ITL3PO8E0l</t>
  </si>
  <si>
    <t>La sève du #G7
Ce ne serait pas tout simplement la #Démocratie ?
Les 7 ont été élus régulièrement.
Pas de dictateur communiste #Xi
Pas de dictateur #KGB #Poutine
7 Démocraties imparfaites, certes... mais tout de même...
#G7Biarritz
@NTenzer
https://t.co/8y3n3pSDiL
via Le Monde</t>
  </si>
  <si>
    <t>Heureusement qu'il y a pas la Chine dans #G7 Trump et Xi Jinping auraient été capable de nous régler le problème #Huawei à coup de point https://t.co/WvoZygZlTJ</t>
  </si>
  <si>
    <t>Ahead of #G7 meetings #China announces $75bln in #Tariffs on US goods, incl Soybeans, autos &amp;amp; more. While US Mockingbird Media in Xi's back pocket decry @realDonaldTrump, this is a sign of desperation &amp;amp; weakness by China- whose economy is deeply troubled.
https://t.co/M3WfPJmocF</t>
  </si>
  <si>
    <t>Why is Italy part of the #G7? Its economy is feeble on a good day, and no part of the world’s largest. Its upcoming neofascist govt under #salvini, however, is a major concern. As are those of Orbán, Xi, Kaczynski, Johnson, Duterte, Bolsonaro...</t>
  </si>
  <si>
    <t>EN DIRECT - #G7 à #Biarritz : les pays les plus riches au monde réunis du 24 au 26 août https://t.co/AcB20SWs0J https://t.co/apfLdxHtjG</t>
  </si>
  <si>
    <t>Will Trump meet with China’s PRESIDENT XI JINPING at 
#G7? Is .@realDonaldTrump afraid of this meeting &amp;amp; wants to avoid going to #G7Summit?
Looks as if XI was tricked into giving IVANKA TRUMP the trademarks she wanted. But her SWEATSHOPS are still in China, right?
#IHerebyOrder https://t.co/jCOllJK7sw</t>
  </si>
  <si>
    <t>.@realDonaldTrump continues 2 act like a Russian asset: picking fights w/#NATO States, advocating 4 #Russia in #G7, comparing Fed Chair to Xi,ordering US companies around, &amp;amp; sowing mayhem &amp;amp; division. @SethAbramson @MalcolmNance @LouiseMensch @AndyOstroy @Scaramucci what'd I miss?</t>
  </si>
  <si>
    <t>.@realDonaldTrump continues 2 act like a Russian asset: picking fights w/#NATO States, advocating 4 #Russia in #G7,comparing Fed Chair to Xi,ordering US companies around, shilling for big oil...what'd I miss? @RobertCKeating @LRinaldiArt @DickPolman1
@ruthbenghiat @johnpavlovitz https://t.co/x13cpShdPc</t>
  </si>
  <si>
    <t>Not a single one of those great leaders will join you in your #tradewar with #China.
Nobody understands why you're going to France after calling the #G7 useless and a mess, better stay home and concentrate on "Chairman Xi," before he hits again_xD83E__xDD14_
#Recession2020
#verySickPresident https://t.co/FbY5qWD2rf</t>
  </si>
  <si>
    <t>On his way to the #G7 #DerangedDonnie told reporters "We're having a little spat with China."  Then amid more blathering he mentioned that he and Xi had a good relationship.  Hahahaha!_xD83E__xDD23__xD83E__xDD21__xD83E__xDD25_
#TrumpLiesEveryTimeHeSpeaks #TradeWar #DonTheCon</t>
  </si>
  <si>
    <t>@10DowningStreet @BorisJohnson The world changed when the #G8 became #G7.
When will our leaders rollback bans and sanctions as a solution for anything?
Didn't work because all it did was made Pres.Putin's ties with Pres.Xi that much more determined.
The worst legacy of Pres.Obama.</t>
  </si>
  <si>
    <t>Buona la prima #EuropeanFutureFund #GAFA #EU #G7 .  https://t.co/L1ePdyFVTP</t>
  </si>
  <si>
    <t>@WhiteHouse @realDonaldTrump @FLOTUS @G7 When does he melt down &amp;amp; start calling the #G7 leaders his enemies like J. Powell &amp;amp; Xi  We know that he doesn't care about the Amazon burning, income &amp;amp; gender inequality etc which are all on the agenda!! _xD83D__xDE2A_</t>
  </si>
  <si>
    <t>Cette réunion à Biarritz nommé #G7 n’est pas sérieuse car elle n’inclut pas la Russie ni la Chine..il faut avouer que si #Putin et #XI était la, il taperait dessus #Trump</t>
  </si>
  <si>
    <t>His "best friends" Putin, Kim and Xi aren't there. 
He is ridiculed time after time at G7 and his ego can't take it. He is a petulant child who throws temper tantrums when he can't do what he wants
#G7 #G7Summit #TrumpIsADisgrace #TrumpIsAMoron #trumpisachild https://t.co/bHqqCSBWaa</t>
  </si>
  <si>
    <t>_xD83D__xDD34_#G7 zirvesine eşiyle gelen Trump ile Macron arasında ilginç anlar:
#Trump:”Bak Macron bizim teknoloji şirketlerine %3 vergiyi getirmişsin, Xi’den beter yaparım.”
#Macron:”Mr. prezidınt sizde bizim şaraplara tarifeyi bastınız, mee ca c’est pas bon şık olmadı.” https://t.co/nb3NwZ1Qzn</t>
  </si>
  <si>
    <t>#Trump al #G7: "Sono fake news le mie tensioni con i leader di altri Paesi". "E tu levati dal cazzo, nano di merda!", ha poi aggiunto rivolto a Xi Jinping.
#G7Biarritz 
#TrumpsTerrorists</t>
  </si>
  <si>
    <t>@StephenMcDonell and #g7 &amp;amp; @BorisJohnson stay silent #kowtowing to the #bullyofbeijing - call #china out - the kidnapping of #simoncheng proves no rule of law by Xi. &amp;amp; ex-army brits leading this slaughter!!! @TomTugendhat @DominicRaab #freedomhk #standwithhk #bewater #jointdeclaration #antiELAB</t>
  </si>
  <si>
    <t>https://www.lemonde.fr/international/article/2019/08/22/le-tres-difficile-g7-d-emmanuel-macron_5501466_3210.html</t>
  </si>
  <si>
    <t>https://news.yahoo.com/china-hits-back-trump-tariffs-134558521.html</t>
  </si>
  <si>
    <t>https://www.lci.fr/international/en-direct-g7-a-biarritz-macron-trump-iran-arrivee-surprise-du-ministre-iranien-des-affaires-etrangeres-2130103.html</t>
  </si>
  <si>
    <t>https://twitter.com/mostwiselatina/status/1165010062118572032</t>
  </si>
  <si>
    <t>https://twitter.com/realDonaldTrump/status/1165067335604023296</t>
  </si>
  <si>
    <t>https://trib.al/QMS6N4q</t>
  </si>
  <si>
    <t>https://twitter.com/ColinKahl/status/1165051146144141315</t>
  </si>
  <si>
    <t>lemonde.fr</t>
  </si>
  <si>
    <t>yahoo.com</t>
  </si>
  <si>
    <t>lci.fr</t>
  </si>
  <si>
    <t>twitter.com</t>
  </si>
  <si>
    <t>trib.al</t>
  </si>
  <si>
    <t>silkroad hongkong démocratie elysée g7 g7france tradewar beltandroad stopchinasilkroad thenewsilkroad democracy</t>
  </si>
  <si>
    <t>g7 démocratie xi kgb poutine g7biarritz</t>
  </si>
  <si>
    <t>g7 huawei</t>
  </si>
  <si>
    <t>g7 china tariffs</t>
  </si>
  <si>
    <t>g7 salvini</t>
  </si>
  <si>
    <t>g7 biarritz</t>
  </si>
  <si>
    <t>g7 g7summit iherebyorder</t>
  </si>
  <si>
    <t>nato russia g7</t>
  </si>
  <si>
    <t>tradewar china g7 recession2020 verysickpresident</t>
  </si>
  <si>
    <t>g7 derangeddonnie trumplieseverytimehespeaks tradewar donthecon</t>
  </si>
  <si>
    <t>g8 g7</t>
  </si>
  <si>
    <t>europeanfuturefund gafa eu g7</t>
  </si>
  <si>
    <t>g7 putin xi trump</t>
  </si>
  <si>
    <t>g7 g7summit trumpisadisgrace trumpisamoron trumpisachild</t>
  </si>
  <si>
    <t>g7 trump</t>
  </si>
  <si>
    <t>trump g7 g7biarritz trumpsterrorists</t>
  </si>
  <si>
    <t>g7 trump macron</t>
  </si>
  <si>
    <t>g7 kowtowing bullyofbeijing china simoncheng freedomhk standwithhk bewater jointdeclaration antielab</t>
  </si>
  <si>
    <t>https://pbs.twimg.com/media/ECEnJXwU4AEEwOf.jpg</t>
  </si>
  <si>
    <t>https://pbs.twimg.com/tweet_video_thumb/ECpEceGVUAAH8L3.jpg</t>
  </si>
  <si>
    <t>https://pbs.twimg.com/media/ECkS-VDWsAA4K3S.jpg</t>
  </si>
  <si>
    <t>https://pbs.twimg.com/media/ECsGcz8XoAgGWt0.jpg</t>
  </si>
  <si>
    <t>https://pbs.twimg.com/media/ECw7lpeXsAEtdt8.jpg</t>
  </si>
  <si>
    <t>http://pbs.twimg.com/profile_images/835517858062819328/kqdj_1yA_normal.jpg</t>
  </si>
  <si>
    <t>http://abs.twimg.com/sticky/default_profile_images/default_profile_normal.png</t>
  </si>
  <si>
    <t>http://pbs.twimg.com/profile_images/1079195666960781312/Oe8SvdYr_normal.jpg</t>
  </si>
  <si>
    <t>http://pbs.twimg.com/profile_images/1131411139550679040/MOM31AHu_normal.png</t>
  </si>
  <si>
    <t>http://pbs.twimg.com/profile_images/641343241862836224/8udKFi8C_normal.jpg</t>
  </si>
  <si>
    <t>http://pbs.twimg.com/profile_images/985212580565151745/lPIr8IUO_normal.jpg</t>
  </si>
  <si>
    <t>http://pbs.twimg.com/profile_images/1152208689375449092/oTehv3PT_normal.jpg</t>
  </si>
  <si>
    <t>http://pbs.twimg.com/profile_images/1135663559122272258/FS0KVRd2_normal.jpg</t>
  </si>
  <si>
    <t>http://pbs.twimg.com/profile_images/1125430370000723968/NS3P0DBt_normal.jpg</t>
  </si>
  <si>
    <t>http://pbs.twimg.com/profile_images/1163871659297837056/Cc0OLqOx_normal.jpg</t>
  </si>
  <si>
    <t>http://pbs.twimg.com/profile_images/785927038595059713/9nK9afoq_normal.jpg</t>
  </si>
  <si>
    <t>http://pbs.twimg.com/profile_images/1126190324563480583/VvB_z1nd_normal.jpg</t>
  </si>
  <si>
    <t>http://pbs.twimg.com/profile_images/1157084460984102912/TXAJXCJ5_normal.jpg</t>
  </si>
  <si>
    <t>http://pbs.twimg.com/profile_images/1162118035488092160/HPwcHzwB_normal.png</t>
  </si>
  <si>
    <t>http://pbs.twimg.com/profile_images/1080601986733551616/pyfygbOt_normal.jpg</t>
  </si>
  <si>
    <t>http://pbs.twimg.com/profile_images/958995047839682560/9lUiKujL_normal.jpg</t>
  </si>
  <si>
    <t>http://pbs.twimg.com/profile_images/1156529715798323201/CFAEpT2s_normal.jpg</t>
  </si>
  <si>
    <t>http://pbs.twimg.com/profile_images/817418841487601666/dIPvp_m__normal.jpg</t>
  </si>
  <si>
    <t>http://pbs.twimg.com/profile_images/3075883492/67558c4c03c1ebea57e50098e920fcf5_normal.jpeg</t>
  </si>
  <si>
    <t>http://pbs.twimg.com/profile_images/965295625897234433/g13N7-TC_normal.jpg</t>
  </si>
  <si>
    <t>http://pbs.twimg.com/profile_images/1163147063141511174/JF5_Tvzz_normal.jpg</t>
  </si>
  <si>
    <t>http://pbs.twimg.com/profile_images/1162998198983696384/v4Kncg5A_normal.jpg</t>
  </si>
  <si>
    <t>http://pbs.twimg.com/profile_images/1105051170589065216/huaah2bl_normal.jpg</t>
  </si>
  <si>
    <t>http://pbs.twimg.com/profile_images/806139392435757057/UYoud1B-_normal.jpg</t>
  </si>
  <si>
    <t>http://pbs.twimg.com/profile_images/1158828673006481409/-TYn5RHJ_normal.jpg</t>
  </si>
  <si>
    <t>http://pbs.twimg.com/profile_images/788875411212107777/lqxxa0vm_normal.jpg</t>
  </si>
  <si>
    <t>http://pbs.twimg.com/profile_images/893506105954844672/s0yXX-m6_normal.jpg</t>
  </si>
  <si>
    <t>http://pbs.twimg.com/profile_images/1576486272/twitter_icin_2_normal.jpg</t>
  </si>
  <si>
    <t>http://pbs.twimg.com/profile_images/566245398373621760/_dgndagG_normal.png</t>
  </si>
  <si>
    <t>http://pbs.twimg.com/profile_images/1159510197557190662/xzpkTLnj_normal.jpg</t>
  </si>
  <si>
    <t>http://pbs.twimg.com/profile_images/567795145915895808/J5_Phn6b_normal.jpeg</t>
  </si>
  <si>
    <t>06:42:24</t>
  </si>
  <si>
    <t>05:58:10</t>
  </si>
  <si>
    <t>08:36:38</t>
  </si>
  <si>
    <t>15:33:42</t>
  </si>
  <si>
    <t>15:37:46</t>
  </si>
  <si>
    <t>15:45:25</t>
  </si>
  <si>
    <t>15:50:17</t>
  </si>
  <si>
    <t>16:18:36</t>
  </si>
  <si>
    <t>16:30:40</t>
  </si>
  <si>
    <t>16:34:54</t>
  </si>
  <si>
    <t>16:45:08</t>
  </si>
  <si>
    <t>16:51:59</t>
  </si>
  <si>
    <t>16:54:41</t>
  </si>
  <si>
    <t>15:31:32</t>
  </si>
  <si>
    <t>17:19:53</t>
  </si>
  <si>
    <t>10:21:59</t>
  </si>
  <si>
    <t>17:53:41</t>
  </si>
  <si>
    <t>21:23:05</t>
  </si>
  <si>
    <t>21:23:47</t>
  </si>
  <si>
    <t>22:44:18</t>
  </si>
  <si>
    <t>04:04:42</t>
  </si>
  <si>
    <t>05:29:09</t>
  </si>
  <si>
    <t>09:26:34</t>
  </si>
  <si>
    <t>09:06:25</t>
  </si>
  <si>
    <t>09:40:51</t>
  </si>
  <si>
    <t>12:12:35</t>
  </si>
  <si>
    <t>18:35:54</t>
  </si>
  <si>
    <t>21:23:41</t>
  </si>
  <si>
    <t>21:27:28</t>
  </si>
  <si>
    <t>11:24:17</t>
  </si>
  <si>
    <t>02:27:24</t>
  </si>
  <si>
    <t>03:58:56</t>
  </si>
  <si>
    <t>10:33:47</t>
  </si>
  <si>
    <t>21:15:03</t>
  </si>
  <si>
    <t>11:58:35</t>
  </si>
  <si>
    <t>14:19:09</t>
  </si>
  <si>
    <t>https://twitter.com/regionsudpaca/status/1162253256149499905</t>
  </si>
  <si>
    <t>https://twitter.com/pat7boy/status/1164416449902858246</t>
  </si>
  <si>
    <t>https://twitter.com/messvillosaurus/status/1164818717701623808</t>
  </si>
  <si>
    <t>https://twitter.com/ems2613/status/1164923675654742017</t>
  </si>
  <si>
    <t>https://twitter.com/cactusflower81/status/1164924698456678400</t>
  </si>
  <si>
    <t>https://twitter.com/msnightwriter/status/1164926626120908801</t>
  </si>
  <si>
    <t>https://twitter.com/silentrunning12/status/1164927850878767104</t>
  </si>
  <si>
    <t>https://twitter.com/silverfoxoo7/status/1164934976128847872</t>
  </si>
  <si>
    <t>https://twitter.com/jock_samurai/status/1164938014574858240</t>
  </si>
  <si>
    <t>https://twitter.com/destroy_time/status/1164939078699233282</t>
  </si>
  <si>
    <t>https://twitter.com/badov49/status/1164941653615890433</t>
  </si>
  <si>
    <t>https://twitter.com/amuses/status/1164943376980021249</t>
  </si>
  <si>
    <t>https://twitter.com/suz_stone/status/1164944055144292352</t>
  </si>
  <si>
    <t>https://twitter.com/xtrabiggg/status/1164923130982387712</t>
  </si>
  <si>
    <t>https://twitter.com/kaelaleon/status/1164950399352102917</t>
  </si>
  <si>
    <t>https://twitter.com/tf1lejt/status/1164482843805999104</t>
  </si>
  <si>
    <t>https://twitter.com/rnaudmeunier/status/1164958904201228288</t>
  </si>
  <si>
    <t>https://twitter.com/mostwiselatina/status/1165011601084186624</t>
  </si>
  <si>
    <t>https://twitter.com/petesart/status/1165011777685512192</t>
  </si>
  <si>
    <t>https://twitter.com/petesart/status/1165032039885750272</t>
  </si>
  <si>
    <t>https://twitter.com/antifa_scist/status/1165112673996070912</t>
  </si>
  <si>
    <t>https://twitter.com/clhuds/status/1165133926446202880</t>
  </si>
  <si>
    <t>https://twitter.com/mtc_london/status/1165193674600394752</t>
  </si>
  <si>
    <t>https://twitter.com/studiosmussi/status/1165188603514953733</t>
  </si>
  <si>
    <t>https://twitter.com/pinopio5/status/1165197265402761217</t>
  </si>
  <si>
    <t>https://twitter.com/marciahyatt6/status/1165235453689290753</t>
  </si>
  <si>
    <t>https://twitter.com/jacdeguise/status/1165331918671495168</t>
  </si>
  <si>
    <t>https://twitter.com/dumpdondrumpf/status/1165374139680604161</t>
  </si>
  <si>
    <t>https://twitter.com/tcfatihy/status/1165375092165099521</t>
  </si>
  <si>
    <t>https://twitter.com/marie5483/status/1165223295182168065</t>
  </si>
  <si>
    <t>https://twitter.com/atencio1ron/status/1165450572452859904</t>
  </si>
  <si>
    <t>https://twitter.com/yodabasi/status/1165473607574806528</t>
  </si>
  <si>
    <t>https://twitter.com/jebusfan/status/1165572977615937537</t>
  </si>
  <si>
    <t>https://twitter.com/hakana/status/1165371968104869888</t>
  </si>
  <si>
    <t>https://twitter.com/hakana/status/1165594318884597760</t>
  </si>
  <si>
    <t>https://twitter.com/travel2view/status/1165629692600299521</t>
  </si>
  <si>
    <t>1162253256149499905</t>
  </si>
  <si>
    <t>1164416449902858246</t>
  </si>
  <si>
    <t>1164818717701623808</t>
  </si>
  <si>
    <t>1164923675654742017</t>
  </si>
  <si>
    <t>1164924698456678400</t>
  </si>
  <si>
    <t>1164926626120908801</t>
  </si>
  <si>
    <t>1164927850878767104</t>
  </si>
  <si>
    <t>1164934976128847872</t>
  </si>
  <si>
    <t>1164938014574858240</t>
  </si>
  <si>
    <t>1164939078699233282</t>
  </si>
  <si>
    <t>1164941653615890433</t>
  </si>
  <si>
    <t>1164943376980021249</t>
  </si>
  <si>
    <t>1164944055144292352</t>
  </si>
  <si>
    <t>1164923130982387712</t>
  </si>
  <si>
    <t>1164950399352102917</t>
  </si>
  <si>
    <t>1164482843805999104</t>
  </si>
  <si>
    <t>1164958904201228288</t>
  </si>
  <si>
    <t>1165011601084186624</t>
  </si>
  <si>
    <t>1165011777685512192</t>
  </si>
  <si>
    <t>1165032039885750272</t>
  </si>
  <si>
    <t>1165112673996070912</t>
  </si>
  <si>
    <t>1165133926446202880</t>
  </si>
  <si>
    <t>1165193674600394752</t>
  </si>
  <si>
    <t>1165188603514953733</t>
  </si>
  <si>
    <t>1165197265402761217</t>
  </si>
  <si>
    <t>1165235453689290753</t>
  </si>
  <si>
    <t>1165331918671495168</t>
  </si>
  <si>
    <t>1165374139680604161</t>
  </si>
  <si>
    <t>1165375092165099521</t>
  </si>
  <si>
    <t>1165223295182168065</t>
  </si>
  <si>
    <t>1165450572452859904</t>
  </si>
  <si>
    <t>1165473607574806528</t>
  </si>
  <si>
    <t>1165572977615937537</t>
  </si>
  <si>
    <t>1165371968104869888</t>
  </si>
  <si>
    <t>1165594318884597760</t>
  </si>
  <si>
    <t>1165629692600299521</t>
  </si>
  <si>
    <t>1162015506716479488</t>
  </si>
  <si>
    <t>1165167685702959104</t>
  </si>
  <si>
    <t>1165219533470257152</t>
  </si>
  <si>
    <t>1165619339606679554</t>
  </si>
  <si>
    <t>941965718580539393</t>
  </si>
  <si>
    <t/>
  </si>
  <si>
    <t>14224719</t>
  </si>
  <si>
    <t>822215673812119553</t>
  </si>
  <si>
    <t>243983947</t>
  </si>
  <si>
    <t>fr</t>
  </si>
  <si>
    <t>en</t>
  </si>
  <si>
    <t>it</t>
  </si>
  <si>
    <t>tr</t>
  </si>
  <si>
    <t>1165010062118572032</t>
  </si>
  <si>
    <t>1165067335604023296</t>
  </si>
  <si>
    <t>1165051146144141315</t>
  </si>
  <si>
    <t>Twitter Web App</t>
  </si>
  <si>
    <t>Twitter for Android</t>
  </si>
  <si>
    <t>Twitter for iPad</t>
  </si>
  <si>
    <t>Twitter for iPhone</t>
  </si>
  <si>
    <t>Echobox Social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</si>
  <si>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</si>
  <si>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</si>
  <si>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</si>
  <si>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</si>
  <si>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</si>
  <si>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</si>
  <si>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</si>
  <si>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</si>
  <si>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</si>
  <si>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</si>
  <si>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</si>
  <si>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</si>
  <si>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</si>
  <si>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</si>
  <si>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</si>
  <si>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</si>
  <si>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</si>
  <si>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</si>
  <si>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</si>
  <si>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</si>
  <si>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</si>
  <si>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Marseille l’Athènes des Gaules</t>
  </si>
  <si>
    <t>LCP</t>
  </si>
  <si>
    <t>Assemblée nationale</t>
  </si>
  <si>
    <t>Public Sénat</t>
  </si>
  <si>
    <t>Sénat</t>
  </si>
  <si>
    <t>PatBoy</t>
  </si>
  <si>
    <t>Nicolas Tenzer</t>
  </si>
  <si>
    <t>ji-su-ran</t>
  </si>
  <si>
    <t>edie spooner</t>
  </si>
  <si>
    <t>Donald J. Trump</t>
  </si>
  <si>
    <t>Nationalist Denise Marie</t>
  </si>
  <si>
    <t>Nightingale _xD83C__xDDFA__xD83C__xDDF8__xD83D__xDCDA_</t>
  </si>
  <si>
    <t>The Gray One</t>
  </si>
  <si>
    <t>Silver Fox</t>
  </si>
  <si>
    <t>Psy Samurai</t>
  </si>
  <si>
    <t>Dread Lord Benji, Sower of Chaos; The Destroyer.</t>
  </si>
  <si>
    <t>Sandy Who Cares, RN #MAGA</t>
  </si>
  <si>
    <t>Amuses</t>
  </si>
  <si>
    <t>Deplorable</t>
  </si>
  <si>
    <t>Kaela</t>
  </si>
  <si>
    <t>TF1LeJT</t>
  </si>
  <si>
    <t>Arnaud Meunier</t>
  </si>
  <si>
    <t>C'estMoi!</t>
  </si>
  <si>
    <t>Pete Checchia</t>
  </si>
  <si>
    <t>Anthony Scaramucci</t>
  </si>
  <si>
    <t>Andy Ostroy</t>
  </si>
  <si>
    <t>Louise Mensch</t>
  </si>
  <si>
    <t>Malcolm Nance</t>
  </si>
  <si>
    <t>Seth Abramson</t>
  </si>
  <si>
    <t>John Pavlovitz</t>
  </si>
  <si>
    <t>Ruth Ben-Ghiat</t>
  </si>
  <si>
    <t>Dick Polman</t>
  </si>
  <si>
    <t>_xD835__xDD0F__xD835__xDD1E__xD835__xDD32__xD835__xDD2F__xD835__xDD22__xD835__xDD2B_ ℜ_xD835__xDD26__xD835__xDD2B__xD835__xDD1E__xD835__xDD29__xD835__xDD21__xD835__xDD26_</t>
  </si>
  <si>
    <t>Robert C. Keating</t>
  </si>
  <si>
    <t>The Antifascist</t>
  </si>
  <si>
    <t>Cleo H</t>
  </si>
  <si>
    <t>Man</t>
  </si>
  <si>
    <t>UK Prime Minister</t>
  </si>
  <si>
    <t>Boris Johnson</t>
  </si>
  <si>
    <t>Commercialista</t>
  </si>
  <si>
    <t>Pinopio</t>
  </si>
  <si>
    <t>Marcia Hyatt. _xD83D__xDC99__xD83D__xDC63_</t>
  </si>
  <si>
    <t>Karen Resists _xD83D__xDC99__xD83C__xDF0A__xD83C__xDF1E__xD83C__xDF0A__xD83D__xDC99_</t>
  </si>
  <si>
    <t>G7 France</t>
  </si>
  <si>
    <t>Melania Trump</t>
  </si>
  <si>
    <t>The White House</t>
  </si>
  <si>
    <t>Deguisé / Disguised</t>
  </si>
  <si>
    <t>Zack Stern</t>
  </si>
  <si>
    <t>Fatih</t>
  </si>
  <si>
    <t>HAKAN AKBAŞ</t>
  </si>
  <si>
    <t>resistance rockinron</t>
  </si>
  <si>
    <t>Yavuz Odabaşı</t>
  </si>
  <si>
    <t>fabrizio bragagnolo</t>
  </si>
  <si>
    <t>Travel2view</t>
  </si>
  <si>
    <t>Dominic Raab</t>
  </si>
  <si>
    <t>Tom Tugendhat</t>
  </si>
  <si>
    <t>Stephen McDonell</t>
  </si>
  <si>
    <t>« On sait que Marseille du temps de Cicéron et d’Agricola, était appelée l’Athènes des Gaules. » Chateaubriand</t>
  </si>
  <si>
    <t>Chaîne de télévision d'information politique et parlementaire. TNT canal 13, LCP 100%. #DonnonsDuSens Facebook : https://t.co/0BBACzoLa5</t>
  </si>
  <si>
    <t>Le compte officiel de l'Assemblée nationale. #DirectAN</t>
  </si>
  <si>
    <t>Public Sénat, La Chaîne Politique et parlementaire #aucoeurdesterritoires, n°13 ! Aussi sur Facebook, Instagram et Linkedin https://t.co/gCRYGT9yTR</t>
  </si>
  <si>
    <t>Bienvenue sur le compte officiel du Sénat français. 
_xD83D__xDC65_ Facebook : https://t.co/qIPUlHAjW1
_xD83D__xDCF8_ Instagram : https://t.co/uKWgYfpQpO
_xD83D__xDC7B_ Snapchat : senatfr</t>
  </si>
  <si>
    <t>Trumpxit, Brexit, Yellow Vests :
The Western World going Rogue       
L'Ensauvagement de l'Occident</t>
  </si>
  <si>
    <t>Sr civil servant writer edit @RevueLeBanquet chair @CERAP_Paris Guest Prof @PSIASciencesPo Tweets my own RT≠endorsement #geopolitics #riskanalysis #humanrights</t>
  </si>
  <si>
    <t>La simplicité devient un luxe..l être humain aura tjs besoin de l autre ..._xD83C__xDDE8__xD83C__xDDF2_...Fan de tech mobile et série addict.. Mes tweets n engagent que ma voisine</t>
  </si>
  <si>
    <t>#DailyHaiku 
When News Purveyors, 
Claim 'Truth' Exclusivity- 
What really IS 'truth'?    .    
InformationOmnivoreReadMuchAgreeW/Little2None. RT'sJust2AnnoyU</t>
  </si>
  <si>
    <t>45th President of the United States of America_xD83C__xDDFA__xD83C__xDDF8_</t>
  </si>
  <si>
    <t>Navy Brat, Pro America, Pro Freedom, Pro US MILITARY!.Pro Borders &amp; Anti PC Bullshit! Don't Tread on me!
 #TrumpTrain
#Agenda21
#WWG1WGA
https://t.co/eeSAjd7</t>
  </si>
  <si>
    <t>Eclectic suspense mystery writer ~ Conservative Libertarian Secularist ~ Freedom-Loving Trump Supporter ~ Married 40+ years ~ No Lists! No Herd-Think!</t>
  </si>
  <si>
    <t>Close following in your baffles with tubes flooded
Shadowbanned &amp; proud</t>
  </si>
  <si>
    <t>Constitutional conservative. Former Army Delta Force &amp; LEO. I BLOCK Idiots! Blocked by @JessicaTarlov @CAIRNational &amp; @splcenter LIST=BLOCKED! RT ≠ endorsement.</t>
  </si>
  <si>
    <t>Picking up the Sword Again. _xD83C__xDDFA__xD83C__xDDF8_ _xD83E__xDD4B_
I am a Relic of a Time Past where Evil was Contained only to Find it's Insidious Tentacles Reaching into All We Have Known.</t>
  </si>
  <si>
    <t>Bibliophile. Gooner. #LGBTQ activist, #pacifist. feminist. environmentalist. #DSA. lover of Berlin, film, music, art; friend to all. #PLUR #TeamWarren _xD83C__xDFF3_️‍_xD83C__xDF08_</t>
  </si>
  <si>
    <t>MAGA @SirHublife, @prayingmedic, @GenFlynn, @drawandstrike, @rising_serpent, @SayWhenLA, @StormisUponUs, @M2Madness, @QBlueSkyQ @JuliansRum, @kbq225</t>
  </si>
  <si>
    <t>MAGA, Nationalist, Patriot, Conservative, artist, former activist &amp; stay at home Mom, Grandma &amp; more...NO DMs</t>
  </si>
  <si>
    <t>Political News Political News</t>
  </si>
  <si>
    <t>Daughter of the most high God, Wife of an amazing man, mother of 5, Proud American Patriot, grew up in the Navy,Seeker of truth #MAGA #KAG #WWG1WGA</t>
  </si>
  <si>
    <t>Suivez l'info des journaux télévisés #LE13H #LE20H #JTWE et l'actu de la rédaction de @TF1 avec #TF1LEJT. #RespectZone</t>
  </si>
  <si>
    <t>Cannes, French Riviera</t>
  </si>
  <si>
    <t>Photographer, visual artist, curator.
Many of the classical music world's giants are my clients. @carnegiehall @CurtisInstitute @PhilaOrchestra @marlboromusicvt</t>
  </si>
  <si>
    <t>American entrepreneur. Founder @SkyBridge and @SALTConference.</t>
  </si>
  <si>
    <t>Political junkie. Writer/blogger. Supports female filmmakers. Candy man. UNBLOCKED by DJT 8/28/18; blocked by Jr, Ivanka, Eric, Cohen https://t.co/TMuDcvI2qS</t>
  </si>
  <si>
    <t>"Unhinged British witch" "a textbook succubus"- Russian Insider “The Lizzie Borden of the Internet” - GCHQ (according to Randy Credico)</t>
  </si>
  <si>
    <t>US Intelligence +36 yrs. Expert Terrorist Strategy,Tactics,Ideology. Torture, Russian Cyber! | NYT Bestselling Author, Navy Senior Chief/Jedi Master, NBC/MSNBC.</t>
  </si>
  <si>
    <t>Attorney. Professor @UofNH. Columnist @Newsweek. NYT bestselling author. Proof of Conspiracy @StMartinsPress: https://t.co/bf95ZLLIGU. Analyses @BBC. Views mine.</t>
  </si>
  <si>
    <t>Author of 'A Bigger Table', 'Hope', and 'Low.'
Unapologetically committed to equality, diversity, compassion, love, and justice.</t>
  </si>
  <si>
    <t>Authoritarians, fascism, propaganda. Prof History&amp;Italian NYU, Advisor, @protctdemocracy. WaPo, @CNN, https://t.co/anst463XGR, views mine.</t>
  </si>
  <si>
    <t>Political columnist at Phila's WHYY News; UPenn Writer in Residence; Phila Inquirer alum; quoter of Dylan (“Time is an ocean, but it ends at the shore”)</t>
  </si>
  <si>
    <t>Philadelphia artist, Democratic Committeeperson 18-06, mom, hater, loser</t>
  </si>
  <si>
    <t>Progressive; political humor and commentary   #TheResistance</t>
  </si>
  <si>
    <t>ACTIVIST | DATA ANALYST | HACKTIVIST |  ANTI-FASCIST|
DON'T FIGHT #FASCISM!  OVERRIDE #FASCISM!
MOTOR: #POWER TO THE #PEOPLE AND EQUAL #OPPORTUNITIES.</t>
  </si>
  <si>
    <t>US citizen concerned about current politics, environment, climate change, and civil rights. No Lists thank you!</t>
  </si>
  <si>
    <t>Game Theories,
Ecosystems,
Politics/Economics,
for the good of Others, our Country and Humanity.</t>
  </si>
  <si>
    <t>Official page for Prime Minister @BorisJohnson's office, based at 10 Downing Street.
Posts from 13 July 2016 to 24 July 2019 are from PM Theresa May's office.</t>
  </si>
  <si>
    <t>Prime Minister of the United Kingdom and @Conservatives leader. MP for Uxbridge and South Ruislip.</t>
  </si>
  <si>
    <t>Abbassare i toni e Alzare lo sguardo [Libero pensiero di Libero professionista] Ragioniere Commercialista- Advisory Boutique e Networking Smussi&amp;co.</t>
  </si>
  <si>
    <t>B.O.I. Born on Island....I am a Registered Nurse married to a Sea Captain..All Trump supporters will be blocked so move along..#Beto2020 #Resist. #FBR.</t>
  </si>
  <si>
    <t>Wife, Mother, Grandma, Democrat, Animal lover &amp; Pro-choice Catholic _xD83D__xDC99_ Want to save democracy for my 5 grandchildren!
#Resistance  #GrandmaLove #GunReformNow</t>
  </si>
  <si>
    <t>Official account of the 2019 #G7 Presidency. #G7Biarritz Summit. | Français : @G7fr</t>
  </si>
  <si>
    <t>This account is run by the Office of First Lady Melania Trump. Tweets may be archived. More at https://t.co/eVVzoBb3Zr</t>
  </si>
  <si>
    <t>Welcome to @WhiteHouse! Follow for the latest from President @realDonaldTrump and his Administration. Tweets may be archived: https://t.co/IURuMIrzxb</t>
  </si>
  <si>
    <t>Comment changer un pays quand son Peuple ne croit plus en rien?Besoin de honnêteté intellectuel, politique, pratique dans la vie de tous les jours!</t>
  </si>
  <si>
    <t>Seeker of the truth.
Donald Trump is the most uneducated, unqualified, unfit, mentally ill, lying, xenophobic, racist, bigot to ever be elected</t>
  </si>
  <si>
    <t>Dad, #TheChosenOne, #GlobalStrategist, @ASG Advisor, #Mentor, #BoardMember, #AngelInvestor, Speaker, #TV Commentator, #Turkey, #US</t>
  </si>
  <si>
    <t>artist. photographer. student. history major. philosophy. democratic. patriot. constitutionalist. #resistance. #notmypresident. #impeachtrump. #wethepeople.</t>
  </si>
  <si>
    <t>Milli muhalif (!),  pazarlamayı çok seven, sohbeti keyifli, yazmayı ve okumayı hayat biçimi olarak gören ve durmadan gezen, teknoloji özürlü bir öğretim üyesi.</t>
  </si>
  <si>
    <t>Tratto il mio corpo come un tempio.
Non lo frequento e ne parlo malissimo.</t>
  </si>
  <si>
    <t>Travel View &amp; Observe Life but mind the gap! blog. (Personal Travelogue)</t>
  </si>
  <si>
    <t>Foreign Secretary &amp; First Secretary of State, MP for Esher and Walton, father of two, boxing fan. Constituency issues please email dominic.raab.mp@parliament.uk</t>
  </si>
  <si>
    <t>Father, Kentish, veteran. MP for Tonbridge and Malling. Chair, Foreign Affairs Committee. @commonsforeign. Contact: tom.tugendhat.mp@parliament.uk</t>
  </si>
  <si>
    <t>China Correspondent, British Broadcasting Corporation, after 9 years as ABC Beijing Bureau Chief. Abusive, rude language gets you blocked.</t>
  </si>
  <si>
    <t>Marseille, France</t>
  </si>
  <si>
    <t>Paris, France</t>
  </si>
  <si>
    <t>PARIS</t>
  </si>
  <si>
    <t>Paris 6ème</t>
  </si>
  <si>
    <t>Paris</t>
  </si>
  <si>
    <t>Paris France</t>
  </si>
  <si>
    <t>Bikini Bottom</t>
  </si>
  <si>
    <t>Detroit Resurgit Cinerbus</t>
  </si>
  <si>
    <t>Washington, DC</t>
  </si>
  <si>
    <t>New Jersey, USA</t>
  </si>
  <si>
    <t>West Texas</t>
  </si>
  <si>
    <t>Deep &amp; Silent</t>
  </si>
  <si>
    <t>Florida</t>
  </si>
  <si>
    <t>NYC &amp; Miami places in between.</t>
  </si>
  <si>
    <t>Seattle, USA</t>
  </si>
  <si>
    <t>By the Sea</t>
  </si>
  <si>
    <t>California, USA</t>
  </si>
  <si>
    <t>Everywhere And Nowhere</t>
  </si>
  <si>
    <t>Philadelphia/NYC/Vermont</t>
  </si>
  <si>
    <t>Long Island, NY</t>
  </si>
  <si>
    <t>NYC</t>
  </si>
  <si>
    <t>In Team Treason’s Head</t>
  </si>
  <si>
    <t>Wake Forest, NC</t>
  </si>
  <si>
    <t>New York, USA</t>
  </si>
  <si>
    <t>Philadelphia</t>
  </si>
  <si>
    <t>Philadelphia, PA.</t>
  </si>
  <si>
    <t>Los Angeles</t>
  </si>
  <si>
    <t>Omnipresent</t>
  </si>
  <si>
    <t>London, UK</t>
  </si>
  <si>
    <t>10 Downing Street, London</t>
  </si>
  <si>
    <t>United Kingdom</t>
  </si>
  <si>
    <t>Italia</t>
  </si>
  <si>
    <t>Milford, CT</t>
  </si>
  <si>
    <t>France</t>
  </si>
  <si>
    <t>Washington, D.C.</t>
  </si>
  <si>
    <t>Gers, Occitanie</t>
  </si>
  <si>
    <t>Istanbul, WashingtonDC, London</t>
  </si>
  <si>
    <t>Las Vegas, NV</t>
  </si>
  <si>
    <t>Eskişehir</t>
  </si>
  <si>
    <t>cocconato</t>
  </si>
  <si>
    <t>Berlin, Germany</t>
  </si>
  <si>
    <t>London, England</t>
  </si>
  <si>
    <t>Tonbridge, Edenbridge, Malling</t>
  </si>
  <si>
    <t>Beijing</t>
  </si>
  <si>
    <t>https://t.co/EyCo9lHone</t>
  </si>
  <si>
    <t>https://t.co/UJbcHYaCxx</t>
  </si>
  <si>
    <t>http://t.co/ChmiAnjIJl</t>
  </si>
  <si>
    <t>http://t.co/RhwTT5SeqO</t>
  </si>
  <si>
    <t>https://t.co/twXydTQx1K</t>
  </si>
  <si>
    <t>https://t.co/OMxB0x7xC5</t>
  </si>
  <si>
    <t>https://t.co/W1FRYb0xD8</t>
  </si>
  <si>
    <t>https://t.co/3snFCCJufB</t>
  </si>
  <si>
    <t>https://t.co/qFfnyAy8ah</t>
  </si>
  <si>
    <t>https://t.co/jKEbvoWBuk</t>
  </si>
  <si>
    <t>https://t.co/kboMir8nH6</t>
  </si>
  <si>
    <t>https://t.co/vzACxAVkuq</t>
  </si>
  <si>
    <t>https://t.co/eYPOIAvMwI</t>
  </si>
  <si>
    <t>https://t.co/0njHkjggZh</t>
  </si>
  <si>
    <t>https://t.co/ODCy7ZOEhk</t>
  </si>
  <si>
    <t>https://t.co/BgxDeUKKGK</t>
  </si>
  <si>
    <t>https://t.co/qbqWtpx5rl</t>
  </si>
  <si>
    <t>https://t.co/DmOe6frT7C</t>
  </si>
  <si>
    <t>https://t.co/o4EINRTh4h</t>
  </si>
  <si>
    <t>https://t.co/In47VLgh7K</t>
  </si>
  <si>
    <t>http://t.co/1qv7N3AP6n</t>
  </si>
  <si>
    <t>https://t.co/SgVKo16xev</t>
  </si>
  <si>
    <t>https://t.co/f6UKB0pJXf</t>
  </si>
  <si>
    <t>https://t.co/ZZukplGH2I</t>
  </si>
  <si>
    <t>https://t.co/KMi75wjxVu</t>
  </si>
  <si>
    <t>https://t.co/9zG6ZvKVLm</t>
  </si>
  <si>
    <t>https://t.co/wyOVgSLgBV</t>
  </si>
  <si>
    <t>https://t.co/5HxAchH8XV</t>
  </si>
  <si>
    <t>http://t.co/7nMAvZyeaM</t>
  </si>
  <si>
    <t>https://t.co/twxHxOtlG0</t>
  </si>
  <si>
    <t>https://t.co/PVOCylQwIo</t>
  </si>
  <si>
    <t>https://t.co/Hp7xmFnXsy</t>
  </si>
  <si>
    <t>https://t.co/7NEgoMwJy3</t>
  </si>
  <si>
    <t>https://pbs.twimg.com/profile_banners/941965718580539393/1543038072</t>
  </si>
  <si>
    <t>https://pbs.twimg.com/profile_banners/85362553/1528372297</t>
  </si>
  <si>
    <t>https://pbs.twimg.com/profile_banners/242694507/1448617415</t>
  </si>
  <si>
    <t>https://pbs.twimg.com/profile_banners/40056514/1563977862</t>
  </si>
  <si>
    <t>https://pbs.twimg.com/profile_banners/155948847/1563106908</t>
  </si>
  <si>
    <t>https://pbs.twimg.com/profile_banners/826378796823564288/1562241425</t>
  </si>
  <si>
    <t>https://pbs.twimg.com/profile_banners/1369701486/1462112149</t>
  </si>
  <si>
    <t>https://pbs.twimg.com/profile_banners/1400103691/1525498882</t>
  </si>
  <si>
    <t>https://pbs.twimg.com/profile_banners/56312505/1566611469</t>
  </si>
  <si>
    <t>https://pbs.twimg.com/profile_banners/25073877/1560920145</t>
  </si>
  <si>
    <t>https://pbs.twimg.com/profile_banners/447163884/1546135719</t>
  </si>
  <si>
    <t>https://pbs.twimg.com/profile_banners/761318497427173376/1537206045</t>
  </si>
  <si>
    <t>https://pbs.twimg.com/profile_banners/3550037417/1526318824</t>
  </si>
  <si>
    <t>https://pbs.twimg.com/profile_banners/2184428881/1496450343</t>
  </si>
  <si>
    <t>https://pbs.twimg.com/profile_banners/1152208078160498688/1565276310</t>
  </si>
  <si>
    <t>https://pbs.twimg.com/profile_banners/47574231/1402189675</t>
  </si>
  <si>
    <t>https://pbs.twimg.com/profile_banners/874606098/1564601970</t>
  </si>
  <si>
    <t>https://pbs.twimg.com/profile_banners/755954300107366401/1476212551</t>
  </si>
  <si>
    <t>https://pbs.twimg.com/profile_banners/1941832867/1564705408</t>
  </si>
  <si>
    <t>https://pbs.twimg.com/profile_banners/3390775469/1566205362</t>
  </si>
  <si>
    <t>https://pbs.twimg.com/profile_banners/1314629000/1463604172</t>
  </si>
  <si>
    <t>https://pbs.twimg.com/profile_banners/57211570/1541572865</t>
  </si>
  <si>
    <t>https://pbs.twimg.com/profile_banners/72154767/1487644093</t>
  </si>
  <si>
    <t>https://pbs.twimg.com/profile_banners/24578794/1559566817</t>
  </si>
  <si>
    <t>https://pbs.twimg.com/profile_banners/123281100/1400521645</t>
  </si>
  <si>
    <t>https://pbs.twimg.com/profile_banners/19346439/1554977817</t>
  </si>
  <si>
    <t>https://pbs.twimg.com/profile_banners/2573480784/1478903604</t>
  </si>
  <si>
    <t>https://pbs.twimg.com/profile_banners/3223426134/1552347349</t>
  </si>
  <si>
    <t>https://pbs.twimg.com/profile_banners/493714995/1566325734</t>
  </si>
  <si>
    <t>https://pbs.twimg.com/profile_banners/985749294/1537890892</t>
  </si>
  <si>
    <t>https://pbs.twimg.com/profile_banners/334069080/1561057477</t>
  </si>
  <si>
    <t>https://pbs.twimg.com/profile_banners/202121798/1496194576</t>
  </si>
  <si>
    <t>https://pbs.twimg.com/profile_banners/485905284/1564865575</t>
  </si>
  <si>
    <t>https://pbs.twimg.com/profile_banners/14224719/1514709246</t>
  </si>
  <si>
    <t>https://pbs.twimg.com/profile_banners/3131144855/1565026741</t>
  </si>
  <si>
    <t>https://pbs.twimg.com/profile_banners/52007644/1521114304</t>
  </si>
  <si>
    <t>https://pbs.twimg.com/profile_banners/1080427519126528005/1566573064</t>
  </si>
  <si>
    <t>https://pbs.twimg.com/profile_banners/115505588/1548362276</t>
  </si>
  <si>
    <t>https://pbs.twimg.com/profile_banners/3191500397/1548963724</t>
  </si>
  <si>
    <t>https://pbs.twimg.com/profile_banners/818876014390603776/1484852402</t>
  </si>
  <si>
    <t>https://pbs.twimg.com/profile_banners/822215673812119553/1553098760</t>
  </si>
  <si>
    <t>https://pbs.twimg.com/profile_banners/2883230169/1563712520</t>
  </si>
  <si>
    <t>https://pbs.twimg.com/profile_banners/1478054054/1535884439</t>
  </si>
  <si>
    <t>https://pbs.twimg.com/profile_banners/16228257/1566652752</t>
  </si>
  <si>
    <t>https://pbs.twimg.com/profile_banners/4302649992/1555267289</t>
  </si>
  <si>
    <t>https://pbs.twimg.com/profile_banners/807059340/1552155705</t>
  </si>
  <si>
    <t>https://pbs.twimg.com/profile_banners/3043653809/1494189732</t>
  </si>
  <si>
    <t>https://pbs.twimg.com/profile_banners/4764882552/1508411167</t>
  </si>
  <si>
    <t>https://pbs.twimg.com/profile_banners/2173779986/1396417891</t>
  </si>
  <si>
    <t>https://pbs.twimg.com/profile_banners/243983947/1425020960</t>
  </si>
  <si>
    <t>http://abs.twimg.com/images/themes/theme1/bg.png</t>
  </si>
  <si>
    <t>http://abs.twimg.com/images/themes/theme14/bg.gif</t>
  </si>
  <si>
    <t>http://abs.twimg.com/images/themes/theme4/bg.gif</t>
  </si>
  <si>
    <t>http://abs.twimg.com/images/themes/theme10/bg.gif</t>
  </si>
  <si>
    <t>http://abs.twimg.com/images/themes/theme15/bg.png</t>
  </si>
  <si>
    <t>http://abs.twimg.com/images/themes/theme16/bg.gif</t>
  </si>
  <si>
    <t>http://abs.twimg.com/images/themes/theme5/bg.gif</t>
  </si>
  <si>
    <t>http://abs.twimg.com/images/themes/theme7/bg.gif</t>
  </si>
  <si>
    <t>http://pbs.twimg.com/profile_images/941988317767389184/s_2mUTJG_normal.jpg</t>
  </si>
  <si>
    <t>http://pbs.twimg.com/profile_images/778536550992900096/1qWAMC5D_normal.jpg</t>
  </si>
  <si>
    <t>http://pbs.twimg.com/profile_images/1059738338867986432/MvmIKowY_normal.jpg</t>
  </si>
  <si>
    <t>http://pbs.twimg.com/profile_images/1042731620783075329/7UdRuVyz_normal.jpg</t>
  </si>
  <si>
    <t>http://pbs.twimg.com/profile_images/979288607159709696/O090bKlv_normal.jpg</t>
  </si>
  <si>
    <t>http://pbs.twimg.com/profile_images/855135607844212736/iQst7B0B_normal.jpg</t>
  </si>
  <si>
    <t>http://pbs.twimg.com/profile_images/1165010976917377030/k2Ygtm_0_normal.jpg</t>
  </si>
  <si>
    <t>http://pbs.twimg.com/profile_images/874276197357596672/kUuht00m_normal.jpg</t>
  </si>
  <si>
    <t>http://pbs.twimg.com/profile_images/1150384329958285314/444pYLd4_normal.png</t>
  </si>
  <si>
    <t>http://pbs.twimg.com/profile_images/1149661616989859841/v1fC630x_normal.jpg</t>
  </si>
  <si>
    <t>http://pbs.twimg.com/profile_images/966835517865316352/4EF0pB-9_normal.jpg</t>
  </si>
  <si>
    <t>http://pbs.twimg.com/profile_images/996113243146932224/APP4KiBU_normal.jpg</t>
  </si>
  <si>
    <t>http://pbs.twimg.com/profile_images/923550053289136128/PLTG_LAf_normal.jpg</t>
  </si>
  <si>
    <t>http://pbs.twimg.com/profile_images/1132831472149098496/P-ZzMwiG_normal.png</t>
  </si>
  <si>
    <t>http://pbs.twimg.com/profile_images/1054191624702562304/pzDgPuUB_normal.jpg</t>
  </si>
  <si>
    <t>http://pbs.twimg.com/profile_images/1125807065228808192/r-DUMhWF_normal.jpg</t>
  </si>
  <si>
    <t>http://pbs.twimg.com/profile_images/3193407754/665d13a1c1aab1ff3f46d8c77373a733_normal.jpeg</t>
  </si>
  <si>
    <t>http://pbs.twimg.com/profile_images/1092692379096793089/qh-QkMcl_normal.jpg</t>
  </si>
  <si>
    <t>http://pbs.twimg.com/profile_images/507679160932651008/xxO2wF21_normal.jpeg</t>
  </si>
  <si>
    <t>http://pbs.twimg.com/profile_images/1147951262010359810/7842xmo9_normal.png</t>
  </si>
  <si>
    <t>http://pbs.twimg.com/profile_images/1154124878024458240/jvxgPCmU_normal.jpg</t>
  </si>
  <si>
    <t>http://pbs.twimg.com/profile_images/1091058164110422016/Y7_ezNBF_normal.jpg</t>
  </si>
  <si>
    <t>http://pbs.twimg.com/profile_images/848946510918295557/RmsOl1zv_normal.jpg</t>
  </si>
  <si>
    <t>http://pbs.twimg.com/profile_images/1059888693945630720/yex0Gcbi_normal.jpg</t>
  </si>
  <si>
    <t>http://pbs.twimg.com/profile_images/920969022035939328/5F8NF8nj_normal.jpg</t>
  </si>
  <si>
    <t>http://pbs.twimg.com/profile_images/378800000692980942/c6f2b712bdd0ad4a28ea1163892c0807_normal.jpeg</t>
  </si>
  <si>
    <t>http://pbs.twimg.com/profile_images/571199047197675520/tsOV7wz2_normal.jpeg</t>
  </si>
  <si>
    <t>Open Twitter Page for This Person</t>
  </si>
  <si>
    <t>https://twitter.com/regionsudpaca</t>
  </si>
  <si>
    <t>https://twitter.com/lcp</t>
  </si>
  <si>
    <t>https://twitter.com/assembleenat</t>
  </si>
  <si>
    <t>https://twitter.com/publicsenat</t>
  </si>
  <si>
    <t>https://twitter.com/senat</t>
  </si>
  <si>
    <t>https://twitter.com/pat7boy</t>
  </si>
  <si>
    <t>https://twitter.com/ntenzer</t>
  </si>
  <si>
    <t>https://twitter.com/messvillosaurus</t>
  </si>
  <si>
    <t>https://twitter.com/ems2613</t>
  </si>
  <si>
    <t>https://twitter.com/xtrabiggg</t>
  </si>
  <si>
    <t>https://twitter.com/realdonaldtrump</t>
  </si>
  <si>
    <t>https://twitter.com/cactusflower81</t>
  </si>
  <si>
    <t>https://twitter.com/msnightwriter</t>
  </si>
  <si>
    <t>https://twitter.com/silentrunning12</t>
  </si>
  <si>
    <t>https://twitter.com/silverfoxoo7</t>
  </si>
  <si>
    <t>https://twitter.com/jock_samurai</t>
  </si>
  <si>
    <t>https://twitter.com/destroy_time</t>
  </si>
  <si>
    <t>https://twitter.com/badov49</t>
  </si>
  <si>
    <t>https://twitter.com/amuses</t>
  </si>
  <si>
    <t>https://twitter.com/suz_stone</t>
  </si>
  <si>
    <t>https://twitter.com/kaelaleon</t>
  </si>
  <si>
    <t>https://twitter.com/tf1lejt</t>
  </si>
  <si>
    <t>https://twitter.com/rnaudmeunier</t>
  </si>
  <si>
    <t>https://twitter.com/mostwiselatina</t>
  </si>
  <si>
    <t>https://twitter.com/petesart</t>
  </si>
  <si>
    <t>https://twitter.com/scaramucci</t>
  </si>
  <si>
    <t>https://twitter.com/andyostroy</t>
  </si>
  <si>
    <t>https://twitter.com/louisemensch</t>
  </si>
  <si>
    <t>https://twitter.com/malcolmnance</t>
  </si>
  <si>
    <t>https://twitter.com/sethabramson</t>
  </si>
  <si>
    <t>https://twitter.com/johnpavlovitz</t>
  </si>
  <si>
    <t>https://twitter.com/ruthbenghiat</t>
  </si>
  <si>
    <t>https://twitter.com/dickpolman1</t>
  </si>
  <si>
    <t>https://twitter.com/lrinaldiart</t>
  </si>
  <si>
    <t>https://twitter.com/robertckeating</t>
  </si>
  <si>
    <t>https://twitter.com/antifa_scist</t>
  </si>
  <si>
    <t>https://twitter.com/clhuds</t>
  </si>
  <si>
    <t>https://twitter.com/mtc_london</t>
  </si>
  <si>
    <t>https://twitter.com/10downingstreet</t>
  </si>
  <si>
    <t>https://twitter.com/borisjohnson</t>
  </si>
  <si>
    <t>https://twitter.com/studiosmussi</t>
  </si>
  <si>
    <t>https://twitter.com/pinopio5</t>
  </si>
  <si>
    <t>https://twitter.com/marciahyatt6</t>
  </si>
  <si>
    <t>https://twitter.com/marie5483</t>
  </si>
  <si>
    <t>https://twitter.com/g7</t>
  </si>
  <si>
    <t>https://twitter.com/flotus</t>
  </si>
  <si>
    <t>https://twitter.com/whitehouse</t>
  </si>
  <si>
    <t>https://twitter.com/jacdeguise</t>
  </si>
  <si>
    <t>https://twitter.com/dumpdondrumpf</t>
  </si>
  <si>
    <t>https://twitter.com/tcfatihy</t>
  </si>
  <si>
    <t>https://twitter.com/hakana</t>
  </si>
  <si>
    <t>https://twitter.com/atencio1ron</t>
  </si>
  <si>
    <t>https://twitter.com/yodabasi</t>
  </si>
  <si>
    <t>https://twitter.com/jebusfan</t>
  </si>
  <si>
    <t>https://twitter.com/travel2view</t>
  </si>
  <si>
    <t>https://twitter.com/dominicraab</t>
  </si>
  <si>
    <t>https://twitter.com/tomtugendhat</t>
  </si>
  <si>
    <t>https://twitter.com/stephenmcdonell</t>
  </si>
  <si>
    <t>regionsudpaca
_xD83E__xDD8B_#SilkRoad _xD83D__xDEE3_️Toutes les nouvelles
routes de la soie de Xi Jinping
mènent à #HongKong et posent le
problème de la #démocratie._xD83D__xDE2C__xD83E__xDD15__xD83E__xDD10_⛓️@Senat
@PublicSenat @AssembleeNat @LCP_xD83C__xDF4B_#Elysée_xD83C__xDF5C__xD83D__xDE0B__xD83D__xDE44_#G7
#G7France _xD83E__xDD14_#TradeWar #BeltandRoad
#StopChinaSilkRoad #TheNewSilkRoad
#Democracy https://t.co/ITL3PO8E0l</t>
  </si>
  <si>
    <t xml:space="preserve">lcp
</t>
  </si>
  <si>
    <t xml:space="preserve">assembleenat
</t>
  </si>
  <si>
    <t xml:space="preserve">publicsenat
</t>
  </si>
  <si>
    <t xml:space="preserve">senat
</t>
  </si>
  <si>
    <t>pat7boy
La sève du #G7 Ce ne serait pas
tout simplement la #Démocratie
? Les 7 ont été élus régulièrement.
Pas de dictateur communiste #Xi
Pas de dictateur #KGB #Poutine
7 Démocraties imparfaites, certes...
mais tout de même... #G7Biarritz
@NTenzer https://t.co/8y3n3pSDiL
via Le Monde</t>
  </si>
  <si>
    <t xml:space="preserve">ntenzer
</t>
  </si>
  <si>
    <t>messvillosaurus
Heureusement qu'il y a pas la Chine
dans #G7 Trump et Xi Jinping auraient
été capable de nous régler le problème
#Huawei à coup de point https://t.co/WvoZygZlTJ</t>
  </si>
  <si>
    <t>ems2613
Ahead of #G7 meetings #China announces
$75bln in #Tariffs on US goods,
incl Soybeans, autos &amp;amp; more.
While US Mockingbird Media in Xi's
back pocket decry @realDonaldTrump,
this is a sign of desperation &amp;amp;
weakness by China- whose economy
is deeply troubled. https://t.co/M3WfPJmocF</t>
  </si>
  <si>
    <t>xtrabiggg
Ahead of #G7 meetings #China announces
$75bln in #Tariffs on US goods,
incl Soybeans, autos &amp;amp; more.
While US Mockingbird Media in Xi's
back pocket decry @realDonaldTrump,
this is a sign of desperation &amp;amp;
weakness by China- whose economy
is deeply troubled. https://t.co/M3WfPJmocF</t>
  </si>
  <si>
    <t xml:space="preserve">realdonaldtrump
</t>
  </si>
  <si>
    <t>cactusflower81
Ahead of #G7 meetings #China announces
$75bln in #Tariffs on US goods,
incl Soybeans, autos &amp;amp; more.
While US Mockingbird Media in Xi's
back pocket decry @realDonaldTrump,
this is a sign of desperation &amp;amp;
weakness by China- whose economy
is deeply troubled. https://t.co/M3WfPJmocF</t>
  </si>
  <si>
    <t>msnightwriter
Ahead of #G7 meetings #China announces
$75bln in #Tariffs on US goods,
incl Soybeans, autos &amp;amp; more.
While US Mockingbird Media in Xi's
back pocket decry @realDonaldTrump,
this is a sign of desperation &amp;amp;
weakness by China- whose economy
is deeply troubled. https://t.co/M3WfPJmocF</t>
  </si>
  <si>
    <t>silentrunning12
Ahead of #G7 meetings #China announces
$75bln in #Tariffs on US goods,
incl Soybeans, autos &amp;amp; more.
While US Mockingbird Media in Xi's
back pocket decry @realDonaldTrump,
this is a sign of desperation &amp;amp;
weakness by China- whose economy
is deeply troubled. https://t.co/M3WfPJmocF</t>
  </si>
  <si>
    <t>silverfoxoo7
Ahead of #G7 meetings #China announces
$75bln in #Tariffs on US goods,
incl Soybeans, autos &amp;amp; more.
While US Mockingbird Media in Xi's
back pocket decry @realDonaldTrump,
this is a sign of desperation &amp;amp;
weakness by China- whose economy
is deeply troubled. https://t.co/M3WfPJmocF</t>
  </si>
  <si>
    <t>jock_samurai
Ahead of #G7 meetings #China announces
$75bln in #Tariffs on US goods,
incl Soybeans, autos &amp;amp; more.
While US Mockingbird Media in Xi's
back pocket decry @realDonaldTrump,
this is a sign of desperation &amp;amp;
weakness by China- whose economy
is deeply troubled. https://t.co/M3WfPJmocF</t>
  </si>
  <si>
    <t>destroy_time
Why is Italy part of the #G7? Its
economy is feeble on a good day,
and no part of the world’s largest.
Its upcoming neofascist govt under
#salvini, however, is a major concern.
As are those of Orbán, Xi, Kaczynski,
Johnson, Duterte, Bolsonaro...</t>
  </si>
  <si>
    <t>badov49
Ahead of #G7 meetings #China announces
$75bln in #Tariffs on US goods,
incl Soybeans, autos &amp;amp; more.
While US Mockingbird Media in Xi's
back pocket decry @realDonaldTrump,
this is a sign of desperation &amp;amp;
weakness by China- whose economy
is deeply troubled. https://t.co/M3WfPJmocF</t>
  </si>
  <si>
    <t>amuses
Ahead of #G7 meetings #China announces
$75bln in #Tariffs on US goods,
incl Soybeans, autos &amp;amp; more.
While US Mockingbird Media in Xi's
back pocket decry @realDonaldTrump,
this is a sign of desperation &amp;amp;
weakness by China- whose economy
is deeply troubled. https://t.co/M3WfPJmocF</t>
  </si>
  <si>
    <t>suz_stone
Ahead of #G7 meetings #China announces
$75bln in #Tariffs on US goods,
incl Soybeans, autos &amp;amp; more.
While US Mockingbird Media in Xi's
back pocket decry @realDonaldTrump,
this is a sign of desperation &amp;amp;
weakness by China- whose economy
is deeply troubled. https://t.co/M3WfPJmocF</t>
  </si>
  <si>
    <t>kaelaleon
Ahead of #G7 meetings #China announces
$75bln in #Tariffs on US goods,
incl Soybeans, autos &amp;amp; more.
While US Mockingbird Media in Xi's
back pocket decry @realDonaldTrump,
this is a sign of desperation &amp;amp;
weakness by China- whose economy
is deeply troubled. https://t.co/M3WfPJmocF</t>
  </si>
  <si>
    <t>tf1lejt
EN DIRECT - #G7 à #Biarritz : les
pays les plus riches au monde réunis
du 24 au 26 août https://t.co/AcB20SWs0J
https://t.co/apfLdxHtjG</t>
  </si>
  <si>
    <t>rnaudmeunier
EN DIRECT - #G7 à #Biarritz : les
pays les plus riches au monde réunis
du 24 au 26 août https://t.co/AcB20SWs0J
https://t.co/apfLdxHtjG</t>
  </si>
  <si>
    <t>mostwiselatina
Will Trump meet with China’s PRESIDENT
XI JINPING at #G7? Is .@realDonaldTrump
afraid of this meeting &amp;amp; wants
to avoid going to #G7Summit? Looks
as if XI was tricked into giving
IVANKA TRUMP the trademarks she
wanted. But her SWEATSHOPS are
still in China, right? #IHerebyOrder
https://t.co/jCOllJK7sw</t>
  </si>
  <si>
    <t>petesart
.@realDonaldTrump continues 2 act
like a Russian asset: picking fights
w/#NATO States, advocating 4 #Russia
in #G7,comparing Fed Chair to Xi,ordering
US companies around, shilling for
big oil...what'd I miss? @RobertCKeating
@LRinaldiArt @DickPolman1 @ruthbenghiat
@johnpavlovitz https://t.co/x13cpShdPc</t>
  </si>
  <si>
    <t xml:space="preserve">scaramucci
</t>
  </si>
  <si>
    <t xml:space="preserve">andyostroy
</t>
  </si>
  <si>
    <t xml:space="preserve">louisemensch
</t>
  </si>
  <si>
    <t xml:space="preserve">malcolmnance
</t>
  </si>
  <si>
    <t xml:space="preserve">sethabramson
</t>
  </si>
  <si>
    <t xml:space="preserve">johnpavlovitz
</t>
  </si>
  <si>
    <t xml:space="preserve">ruthbenghiat
</t>
  </si>
  <si>
    <t xml:space="preserve">dickpolman1
</t>
  </si>
  <si>
    <t xml:space="preserve">lrinaldiart
</t>
  </si>
  <si>
    <t xml:space="preserve">robertckeating
</t>
  </si>
  <si>
    <t>antifa_scist
Not a single one of those great
leaders will join you in your #tradewar
with #China. Nobody understands
why you're going to France after
calling the #G7 useless and a mess,
better stay home and concentrate
on "Chairman Xi," before he hits
again_xD83E__xDD14_ #Recession2020 #verySickPresident
https://t.co/FbY5qWD2rf</t>
  </si>
  <si>
    <t>clhuds
On his way to the #G7 #DerangedDonnie
told reporters "We're having a
little spat with China." Then amid
more blathering he mentioned that
he and Xi had a good relationship.
Hahahaha!_xD83E__xDD23__xD83E__xDD21__xD83E__xDD25_ #TrumpLiesEveryTimeHeSpeaks
#TradeWar #DonTheCon</t>
  </si>
  <si>
    <t>mtc_london
@10DowningStreet @BorisJohnson
The world changed when the #G8
became #G7. When will our leaders
rollback bans and sanctions as
a solution for anything? Didn't
work because all it did was made
Pres.Putin's ties with Pres.Xi
that much more determined. The
worst legacy of Pres.Obama.</t>
  </si>
  <si>
    <t xml:space="preserve">10downingstreet
</t>
  </si>
  <si>
    <t xml:space="preserve">borisjohnson
</t>
  </si>
  <si>
    <t>studiosmussi
Buona la prima #EuropeanFutureFund
#GAFA #EU #G7 . https://t.co/L1ePdyFVTP</t>
  </si>
  <si>
    <t>pinopio5
Buona la prima #EuropeanFutureFund
#GAFA #EU #G7 . https://t.co/L1ePdyFVTP</t>
  </si>
  <si>
    <t>marciahyatt6
@WhiteHouse @realDonaldTrump @FLOTUS
@G7 When does he melt down &amp;amp;
start calling the #G7 leaders his
enemies like J. Powell &amp;amp; Xi
We know that he doesn't care about
the Amazon burning, income &amp;amp;
gender inequality etc which are
all on the agenda!! _xD83D__xDE2A_</t>
  </si>
  <si>
    <t>marie5483
@WhiteHouse @realDonaldTrump @FLOTUS
@G7 When does he melt down &amp;amp;
start calling the #G7 leaders his
enemies like J. Powell &amp;amp; Xi
We know that he doesn't care about
the Amazon burning, income &amp;amp;
gender inequality etc which are
all on the agenda!! _xD83D__xDE2A_</t>
  </si>
  <si>
    <t xml:space="preserve">g7
</t>
  </si>
  <si>
    <t xml:space="preserve">flotus
</t>
  </si>
  <si>
    <t xml:space="preserve">whitehouse
</t>
  </si>
  <si>
    <t>jacdeguise
Cette réunion à Biarritz nommé
#G7 n’est pas sérieuse car elle
n’inclut pas la Russie ni la Chine..il
faut avouer que si #Putin et #XI
était la, il taperait dessus #Trump</t>
  </si>
  <si>
    <t>dumpdondrumpf
His "best friends" Putin, Kim and
Xi aren't there. He is ridiculed
time after time at G7 and his ego
can't take it. He is a petulant
child who throws temper tantrums
when he can't do what he wants
#G7 #G7Summit #TrumpIsADisgrace
#TrumpIsAMoron #trumpisachild https://t.co/bHqqCSBWaa</t>
  </si>
  <si>
    <t>tcfatihy
_xD83D__xDD34_#G7 zirvesine eşiyle gelen Trump
ile Macron arasında ilginç anlar:
#Trump:”Bak Macron bizim teknoloji
şirketlerine %3 vergiyi getirmişsin,
Xi’den beter yaparım.” #Macron:”Mr.
prezidınt sizde bizim şaraplara
tarifeyi bastınız, mee ca c’est
pas bon şık olmadı.” https://t.co/nb3NwZ1Qzn</t>
  </si>
  <si>
    <t>hakana
_xD83D__xDD34_#G7 zirvesine eşiyle gelen Trump
ile Macron arasında ilginç anlar:
#Trump:”Bak Macron bizim teknoloji
şirketlerine %3 vergiyi getirmişsin,
Xi’den beter yaparım.” #Macron:”Mr.
prezidınt sizde bizim şaraplara
tarifeyi bastınız, mee ca c’est
pas bon şık olmadı.” https://t.co/nb3NwZ1Qzn</t>
  </si>
  <si>
    <t>atencio1ron
@WhiteHouse @realDonaldTrump @FLOTUS
@G7 When does he melt down &amp;amp;
start calling the #G7 leaders his
enemies like J. Powell &amp;amp; Xi
We know that he doesn't care about
the Amazon burning, income &amp;amp;
gender inequality etc which are
all on the agenda!! _xD83D__xDE2A_</t>
  </si>
  <si>
    <t>yodabasi
_xD83D__xDD34_#G7 zirvesine eşiyle gelen Trump
ile Macron arasında ilginç anlar:
#Trump:”Bak Macron bizim teknoloji
şirketlerine %3 vergiyi getirmişsin,
Xi’den beter yaparım.” #Macron:”Mr.
prezidınt sizde bizim şaraplara
tarifeyi bastınız, mee ca c’est
pas bon şık olmadı.” https://t.co/nb3NwZ1Qzn</t>
  </si>
  <si>
    <t>jebusfan
#Trump al #G7: "Sono fake news
le mie tensioni con i leader di
altri Paesi". "E tu levati dal
cazzo, nano di merda!", ha poi
aggiunto rivolto a Xi Jinping.
#G7Biarritz #TrumpsTerrorists</t>
  </si>
  <si>
    <t>travel2view
@StephenMcDonell and #g7 &amp;amp;
@BorisJohnson stay silent #kowtowing
to the #bullyofbeijing - call #china
out - the kidnapping of #simoncheng
proves no rule of law by Xi. &amp;amp;
ex-army brits leading this slaughter!!!
@TomTugendhat @DominicRaab #freedomhk
#standwithhk #bewater #jointdeclaration
#antiELAB</t>
  </si>
  <si>
    <t xml:space="preserve">dominicraab
</t>
  </si>
  <si>
    <t xml:space="preserve">tomtugendhat
</t>
  </si>
  <si>
    <t xml:space="preserve">stephenmcdonell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</si>
  <si>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</si>
  <si>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</si>
  <si>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</si>
  <si>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</si>
  <si>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</si>
  <si>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</si>
  <si>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</si>
  <si>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</si>
  <si>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</si>
  <si>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</si>
  <si>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</si>
  <si>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</si>
  <si>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</si>
  <si>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</si>
  <si>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</si>
  <si>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</si>
  <si>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</si>
  <si>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</si>
  <si>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</si>
  <si>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</si>
  <si>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</si>
  <si>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</si>
  <si>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</si>
  <si>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</si>
  <si>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</si>
  <si>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</si>
  <si>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</si>
  <si>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</si>
  <si>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</si>
  <si>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</si>
  <si>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</si>
  <si>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</si>
  <si>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</si>
  <si>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</si>
  <si>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</si>
  <si>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</si>
  <si>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</si>
  <si>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</si>
  <si>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</si>
  <si>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</si>
  <si>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</si>
  <si>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</si>
  <si>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</si>
  <si>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</si>
  <si>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</si>
  <si>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</si>
  <si>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</si>
  <si>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</si>
  <si>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</si>
  <si>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</si>
  <si>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</si>
  <si>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</si>
  <si>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</si>
  <si>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</si>
  <si>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</si>
  <si>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</si>
  <si>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</si>
  <si>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</si>
  <si>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</si>
  <si>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</si>
  <si>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</si>
  <si>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</si>
  <si>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</si>
  <si>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</si>
  <si>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</si>
  <si>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</si>
  <si>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</si>
  <si>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</si>
  <si>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</si>
  <si>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</si>
  <si>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</si>
  <si>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</si>
  <si>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</si>
  <si>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</si>
  <si>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</si>
  <si>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</si>
  <si>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</si>
  <si>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</si>
  <si>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</si>
  <si>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</si>
  <si>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</si>
  <si>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</si>
  <si>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</si>
  <si>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</si>
  <si>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</si>
  <si>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</si>
  <si>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https://twitter.com/mostwiselatina/status/1165010062118572032 https://news.yahoo.com/china-hits-back-trump-tariffs-134558521.html</t>
  </si>
  <si>
    <t>https://twitter.com/realDonaldTrump/status/1165067335604023296 https://twitter.com/ColinKahl/status/1165051146144141315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</si>
  <si>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</si>
  <si>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</si>
  <si>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</si>
  <si>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</si>
  <si>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</si>
  <si>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</si>
  <si>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</si>
  <si>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</si>
  <si>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</si>
  <si>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</si>
  <si>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</si>
  <si>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</si>
  <si>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yahoo.com</t>
  </si>
  <si>
    <t>Top Hashtags in Tweet in Entire Graph</t>
  </si>
  <si>
    <t>china</t>
  </si>
  <si>
    <t>tariffs</t>
  </si>
  <si>
    <t>trump</t>
  </si>
  <si>
    <t>tradewar</t>
  </si>
  <si>
    <t>g7biarritz</t>
  </si>
  <si>
    <t>g7summit</t>
  </si>
  <si>
    <t>xi</t>
  </si>
  <si>
    <t>europeanfuturefund</t>
  </si>
  <si>
    <t>gafa</t>
  </si>
  <si>
    <t>Top Hashtags in Tweet in G1</t>
  </si>
  <si>
    <t>iherebyorder</t>
  </si>
  <si>
    <t>Top Hashtags in Tweet in G2</t>
  </si>
  <si>
    <t>nato</t>
  </si>
  <si>
    <t>russia</t>
  </si>
  <si>
    <t>Top Hashtags in Tweet in G3</t>
  </si>
  <si>
    <t>kowtowing</t>
  </si>
  <si>
    <t>bullyofbeijing</t>
  </si>
  <si>
    <t>simoncheng</t>
  </si>
  <si>
    <t>freedomhk</t>
  </si>
  <si>
    <t>standwithhk</t>
  </si>
  <si>
    <t>bewater</t>
  </si>
  <si>
    <t>jointdeclaration</t>
  </si>
  <si>
    <t>antielab</t>
  </si>
  <si>
    <t>Top Hashtags in Tweet in G4</t>
  </si>
  <si>
    <t>huawei</t>
  </si>
  <si>
    <t>salvini</t>
  </si>
  <si>
    <t>recession2020</t>
  </si>
  <si>
    <t>verysickpresident</t>
  </si>
  <si>
    <t>derangeddonnie</t>
  </si>
  <si>
    <t>trumplieseverytimehespeaks</t>
  </si>
  <si>
    <t>Top Hashtags in Tweet in G5</t>
  </si>
  <si>
    <t>Top Hashtags in Tweet in G6</t>
  </si>
  <si>
    <t>silkroad</t>
  </si>
  <si>
    <t>hongkong</t>
  </si>
  <si>
    <t>démocratie</t>
  </si>
  <si>
    <t>elysée</t>
  </si>
  <si>
    <t>g7france</t>
  </si>
  <si>
    <t>beltandroad</t>
  </si>
  <si>
    <t>stopchinasilkroad</t>
  </si>
  <si>
    <t>thenewsilkroad</t>
  </si>
  <si>
    <t>Top Hashtags in Tweet in G7</t>
  </si>
  <si>
    <t>macron</t>
  </si>
  <si>
    <t>Top Hashtags in Tweet in G8</t>
  </si>
  <si>
    <t>eu</t>
  </si>
  <si>
    <t>Top Hashtags in Tweet in G9</t>
  </si>
  <si>
    <t>biarritz</t>
  </si>
  <si>
    <t>Top Hashtags in Tweet in G10</t>
  </si>
  <si>
    <t>kgb</t>
  </si>
  <si>
    <t>poutine</t>
  </si>
  <si>
    <t>Top Hashtags in Tweet</t>
  </si>
  <si>
    <t>g7 china tariffs g7summit iherebyorder</t>
  </si>
  <si>
    <t>g7 tradewar trump huawei salvini china recession2020 verysickpresident derangeddonnie trumplieseverytimehespeaks</t>
  </si>
  <si>
    <t>silkroad hongkong démocratie elysée g7 g7france tradewar beltandroad stopchinasilkroad thenewsilkroad</t>
  </si>
  <si>
    <t>Top Words in Tweet in Entire Graph</t>
  </si>
  <si>
    <t>Words in Sentiment List#1: Positive</t>
  </si>
  <si>
    <t>Words in Sentiment List#2: Negative</t>
  </si>
  <si>
    <t>Words in Sentiment List#3: Angry/Violent</t>
  </si>
  <si>
    <t>Non-categorized Words</t>
  </si>
  <si>
    <t>Total Words</t>
  </si>
  <si>
    <t>#g7</t>
  </si>
  <si>
    <t>#china</t>
  </si>
  <si>
    <t>Top Words in Tweet in G1</t>
  </si>
  <si>
    <t>ahead</t>
  </si>
  <si>
    <t>meetings</t>
  </si>
  <si>
    <t>announces</t>
  </si>
  <si>
    <t>75bln</t>
  </si>
  <si>
    <t>#tariffs</t>
  </si>
  <si>
    <t>goods</t>
  </si>
  <si>
    <t>Top Words in Tweet in G2</t>
  </si>
  <si>
    <t>continues</t>
  </si>
  <si>
    <t>2</t>
  </si>
  <si>
    <t>act</t>
  </si>
  <si>
    <t>russian</t>
  </si>
  <si>
    <t>asset</t>
  </si>
  <si>
    <t>picking</t>
  </si>
  <si>
    <t>fights</t>
  </si>
  <si>
    <t>w</t>
  </si>
  <si>
    <t>#nato</t>
  </si>
  <si>
    <t>Top Words in Tweet in G3</t>
  </si>
  <si>
    <t>pres</t>
  </si>
  <si>
    <t>Top Words in Tweet in G4</t>
  </si>
  <si>
    <t>pas</t>
  </si>
  <si>
    <t>chine</t>
  </si>
  <si>
    <t>et</t>
  </si>
  <si>
    <t>jinping</t>
  </si>
  <si>
    <t>à</t>
  </si>
  <si>
    <t>part</t>
  </si>
  <si>
    <t>good</t>
  </si>
  <si>
    <t>those</t>
  </si>
  <si>
    <t>Top Words in Tweet in G5</t>
  </si>
  <si>
    <t>melt</t>
  </si>
  <si>
    <t>down</t>
  </si>
  <si>
    <t>start</t>
  </si>
  <si>
    <t>calling</t>
  </si>
  <si>
    <t>leaders</t>
  </si>
  <si>
    <t>Top Words in Tweet in G6</t>
  </si>
  <si>
    <t>Top Words in Tweet in G7</t>
  </si>
  <si>
    <t>bizim</t>
  </si>
  <si>
    <t>zirvesine</t>
  </si>
  <si>
    <t>eşiyle</t>
  </si>
  <si>
    <t>gelen</t>
  </si>
  <si>
    <t>ile</t>
  </si>
  <si>
    <t>arasında</t>
  </si>
  <si>
    <t>ilginç</t>
  </si>
  <si>
    <t>Top Words in Tweet in G8</t>
  </si>
  <si>
    <t>buona</t>
  </si>
  <si>
    <t>prima</t>
  </si>
  <si>
    <t>#europeanfuturefund</t>
  </si>
  <si>
    <t>#gafa</t>
  </si>
  <si>
    <t>#eu</t>
  </si>
  <si>
    <t>Top Words in Tweet in G9</t>
  </si>
  <si>
    <t>les</t>
  </si>
  <si>
    <t>au</t>
  </si>
  <si>
    <t>direct</t>
  </si>
  <si>
    <t>#biarritz</t>
  </si>
  <si>
    <t>pays</t>
  </si>
  <si>
    <t>plus</t>
  </si>
  <si>
    <t>riches</t>
  </si>
  <si>
    <t>monde</t>
  </si>
  <si>
    <t>Top Words in Tweet in G10</t>
  </si>
  <si>
    <t>tout</t>
  </si>
  <si>
    <t>7</t>
  </si>
  <si>
    <t>dictateur</t>
  </si>
  <si>
    <t>Top Words in Tweet</t>
  </si>
  <si>
    <t>china #g7 realdonaldtrump ahead meetings #china announces 75bln #tariffs goods</t>
  </si>
  <si>
    <t>realdonaldtrump continues 2 act russian asset picking fights w #nato</t>
  </si>
  <si>
    <t>pres #g7 borisjohnson xi</t>
  </si>
  <si>
    <t>#g7 xi pas chine et jinping à part good those</t>
  </si>
  <si>
    <t>whitehouse realdonaldtrump flotus g7 melt down start calling #g7 leaders</t>
  </si>
  <si>
    <t>macron bizim #g7 zirvesine eşiyle gelen trump ile arasında ilginç</t>
  </si>
  <si>
    <t>buona prima #europeanfuturefund #gafa #eu #g7</t>
  </si>
  <si>
    <t>les au direct #g7 à #biarritz pays plus riches monde</t>
  </si>
  <si>
    <t>pas tout 7 dictateur</t>
  </si>
  <si>
    <t>Top Word Pairs in Tweet in Entire Graph</t>
  </si>
  <si>
    <t>ahead,#g7</t>
  </si>
  <si>
    <t>#g7,meetings</t>
  </si>
  <si>
    <t>meetings,#china</t>
  </si>
  <si>
    <t>#china,announces</t>
  </si>
  <si>
    <t>announces,75bln</t>
  </si>
  <si>
    <t>75bln,#tariffs</t>
  </si>
  <si>
    <t>#tariffs,goods</t>
  </si>
  <si>
    <t>goods,incl</t>
  </si>
  <si>
    <t>incl,soybeans</t>
  </si>
  <si>
    <t>soybeans,autos</t>
  </si>
  <si>
    <t>Top Word Pairs in Tweet in G1</t>
  </si>
  <si>
    <t>Top Word Pairs in Tweet in G2</t>
  </si>
  <si>
    <t>realdonaldtrump,continues</t>
  </si>
  <si>
    <t>continues,2</t>
  </si>
  <si>
    <t>2,act</t>
  </si>
  <si>
    <t>act,russian</t>
  </si>
  <si>
    <t>russian,asset</t>
  </si>
  <si>
    <t>asset,picking</t>
  </si>
  <si>
    <t>picking,fights</t>
  </si>
  <si>
    <t>fights,w</t>
  </si>
  <si>
    <t>w,#nato</t>
  </si>
  <si>
    <t>#nato,states</t>
  </si>
  <si>
    <t>Top Word Pairs in Tweet in G3</t>
  </si>
  <si>
    <t>Top Word Pairs in Tweet in G4</t>
  </si>
  <si>
    <t>xi,jinping</t>
  </si>
  <si>
    <t>Top Word Pairs in Tweet in G5</t>
  </si>
  <si>
    <t>whitehouse,realdonaldtrump</t>
  </si>
  <si>
    <t>realdonaldtrump,flotus</t>
  </si>
  <si>
    <t>flotus,g7</t>
  </si>
  <si>
    <t>g7,melt</t>
  </si>
  <si>
    <t>melt,down</t>
  </si>
  <si>
    <t>down,start</t>
  </si>
  <si>
    <t>start,calling</t>
  </si>
  <si>
    <t>calling,#g7</t>
  </si>
  <si>
    <t>#g7,leaders</t>
  </si>
  <si>
    <t>leaders,enemies</t>
  </si>
  <si>
    <t>Top Word Pairs in Tweet in G6</t>
  </si>
  <si>
    <t>Top Word Pairs in Tweet in G7</t>
  </si>
  <si>
    <t>#g7,zirvesine</t>
  </si>
  <si>
    <t>zirvesine,eşiyle</t>
  </si>
  <si>
    <t>eşiyle,gelen</t>
  </si>
  <si>
    <t>gelen,trump</t>
  </si>
  <si>
    <t>trump,ile</t>
  </si>
  <si>
    <t>ile,macron</t>
  </si>
  <si>
    <t>macron,arasında</t>
  </si>
  <si>
    <t>arasında,ilginç</t>
  </si>
  <si>
    <t>ilginç,anlar</t>
  </si>
  <si>
    <t>anlar,#trump</t>
  </si>
  <si>
    <t>Top Word Pairs in Tweet in G8</t>
  </si>
  <si>
    <t>buona,prima</t>
  </si>
  <si>
    <t>prima,#europeanfuturefund</t>
  </si>
  <si>
    <t>#europeanfuturefund,#gafa</t>
  </si>
  <si>
    <t>#gafa,#eu</t>
  </si>
  <si>
    <t>#eu,#g7</t>
  </si>
  <si>
    <t>Top Word Pairs in Tweet in G9</t>
  </si>
  <si>
    <t>direct,#g7</t>
  </si>
  <si>
    <t>#g7,à</t>
  </si>
  <si>
    <t>à,#biarritz</t>
  </si>
  <si>
    <t>#biarritz,les</t>
  </si>
  <si>
    <t>les,pays</t>
  </si>
  <si>
    <t>pays,les</t>
  </si>
  <si>
    <t>les,plus</t>
  </si>
  <si>
    <t>plus,riches</t>
  </si>
  <si>
    <t>riches,au</t>
  </si>
  <si>
    <t>au,monde</t>
  </si>
  <si>
    <t>Top Word Pairs in Tweet in G10</t>
  </si>
  <si>
    <t>pas,dictateur</t>
  </si>
  <si>
    <t>Top Word Pairs in Tweet</t>
  </si>
  <si>
    <t>ahead,#g7  #g7,meetings  meetings,#china  #china,announces  announces,75bln  75bln,#tariffs  #tariffs,goods  goods,incl  incl,soybeans  soybeans,autos</t>
  </si>
  <si>
    <t>realdonaldtrump,continues  continues,2  2,act  act,russian  russian,asset  asset,picking  picking,fights  fights,w  w,#nato  #nato,states</t>
  </si>
  <si>
    <t>whitehouse,realdonaldtrump  realdonaldtrump,flotus  flotus,g7  g7,melt  melt,down  down,start  start,calling  calling,#g7  #g7,leaders  leaders,enemies</t>
  </si>
  <si>
    <t>#g7,zirvesine  zirvesine,eşiyle  eşiyle,gelen  gelen,trump  trump,ile  ile,macron  macron,arasında  arasında,ilginç  ilginç,anlar  anlar,#trump</t>
  </si>
  <si>
    <t>buona,prima  prima,#europeanfuturefund  #europeanfuturefund,#gafa  #gafa,#eu  #eu,#g7</t>
  </si>
  <si>
    <t>direct,#g7  #g7,à  à,#biarritz  #biarritz,les  les,pays  pays,les  les,plus  plus,riches  riches,au  au,monde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</si>
  <si>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</si>
  <si>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</si>
  <si>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</si>
  <si>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</si>
  <si>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</si>
  <si>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</si>
  <si>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</si>
  <si>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</si>
  <si>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</si>
  <si>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</si>
  <si>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</si>
  <si>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</si>
  <si>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</si>
  <si>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</si>
  <si>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</si>
  <si>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</si>
  <si>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</si>
  <si>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</si>
  <si>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</si>
  <si>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</si>
  <si>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</si>
  <si>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</si>
  <si>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</si>
  <si>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stephenmcdonell 10downingstreet</t>
  </si>
  <si>
    <t>Top Mentioned in Tweet</t>
  </si>
  <si>
    <t>realdonaldtrump robertckeating lrinaldiart dickpolman1 ruthbenghiat johnpavlovitz sethabramson malcolmnance louisemensch andyostroy</t>
  </si>
  <si>
    <t>borisjohnson tomtugendhat dominicraab</t>
  </si>
  <si>
    <t>realdonaldtrump flotus g7</t>
  </si>
  <si>
    <t>senat publicsenat assembleenat lcp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</si>
  <si>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</si>
  <si>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</si>
  <si>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</si>
  <si>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</si>
  <si>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</si>
  <si>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</si>
  <si>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</si>
  <si>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</si>
  <si>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</si>
  <si>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</si>
  <si>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</si>
  <si>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</si>
  <si>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cactusflower81 badov49 silverfoxoo7 silentrunning12 mostwiselatina xtrabiggg amuses realdonaldtrump ems2613 suz_stone</t>
  </si>
  <si>
    <t>louisemensch malcolmnance johnpavlovitz sethabramson andyostroy scaramucci lrinaldiart dickpolman1 ruthbenghiat petesart</t>
  </si>
  <si>
    <t>stephenmcdonell mtc_london tomtugendhat 10downingstreet dominicraab borisjohnson travel2view</t>
  </si>
  <si>
    <t>destroy_time messvillosaurus jacdeguise clhuds jebusfan dumpdondrumpf antifa_scist</t>
  </si>
  <si>
    <t>atencio1ron marciahyatt6 marie5483 whitehouse g7 flotus</t>
  </si>
  <si>
    <t>publicsenat lcp senat assembleenat regionsudpaca</t>
  </si>
  <si>
    <t>hakana yodabasi tcfatihy</t>
  </si>
  <si>
    <t>studiosmussi pinopio5</t>
  </si>
  <si>
    <t>rnaudmeunier tf1lejt</t>
  </si>
  <si>
    <t>ntenzer pat7boy</t>
  </si>
  <si>
    <t>Top URLs in Tweet by Count</t>
  </si>
  <si>
    <t>Top URLs in Tweet by Salience</t>
  </si>
  <si>
    <t>Top Domains in Tweet by Count</t>
  </si>
  <si>
    <t>Top Domains in Tweet by Salience</t>
  </si>
  <si>
    <t>Top Hashtags in Tweet by Count</t>
  </si>
  <si>
    <t>Top Hashtags in Tweet by Salience</t>
  </si>
  <si>
    <t>macron g7 trump</t>
  </si>
  <si>
    <t>Top Words in Tweet by Count</t>
  </si>
  <si>
    <t>de la #silkroad toutes les nouvelles routes soie jinping mènent</t>
  </si>
  <si>
    <t>pas de la tout 7 dictateur sève du ce ne</t>
  </si>
  <si>
    <t>de heureusement qu'il y pas la chine dans trump et</t>
  </si>
  <si>
    <t>ahead meetings #china announces 75bln #tariffs goods incl soybeans autos</t>
  </si>
  <si>
    <t>part italy economy feeble good day world s largest upcoming</t>
  </si>
  <si>
    <t>les au en direct à #biarritz pays plus riches monde</t>
  </si>
  <si>
    <t>trump china meet s president jinping realdonaldtrump afraid meeting avoid</t>
  </si>
  <si>
    <t>single one those great leaders join #tradewar #china nobody understands</t>
  </si>
  <si>
    <t>way #derangeddonnie told reporters having little spat china amid more</t>
  </si>
  <si>
    <t>pres 10downingstreet borisjohnson world changed #g8 became leaders rollback bans</t>
  </si>
  <si>
    <t>buona la prima #europeanfuturefund #gafa #eu</t>
  </si>
  <si>
    <t>whitehouse realdonaldtrump flotus g7 melt down start calling leaders enemies</t>
  </si>
  <si>
    <t>la n pas il cette réunion à biarritz nommé est</t>
  </si>
  <si>
    <t>time best friends putin kim ridiculed g7 ego take petulant</t>
  </si>
  <si>
    <t>macron bizim zirvesine eşiyle gelen trump ile arasında ilginç anlar</t>
  </si>
  <si>
    <t>di #trump al sono fake news le mie tensioni con</t>
  </si>
  <si>
    <t>stephenmcdonell borisjohnson stay silent #kowtowing #bullyofbeijing call #china out kidnapping</t>
  </si>
  <si>
    <t>Top Words in Tweet by Salience</t>
  </si>
  <si>
    <t>shilling big oil robertckeating lrinaldiart dickpolman1 ruthbenghiat johnpavlovitz sowing mayhem</t>
  </si>
  <si>
    <t>Top Word Pairs in Tweet by Count</t>
  </si>
  <si>
    <t>de,la  #silkroad,toutes  toutes,les  les,nouvelles  nouvelles,routes  routes,de  la,soie  soie,de  de,xi  xi,jinping</t>
  </si>
  <si>
    <t>pas,de  de,dictateur  la,sève  sève,du  du,#g7  #g7,ce  ce,ne  ne,serait  serait,pas  pas,tout</t>
  </si>
  <si>
    <t>heureusement,qu'il  qu'il,y  y,pas  pas,la  la,chine  chine,dans  dans,#g7  #g7,trump  trump,et  et,xi</t>
  </si>
  <si>
    <t>italy,part  part,#g7  #g7,economy  economy,feeble  feeble,good  good,day  day,part  part,world  world,s  s,largest</t>
  </si>
  <si>
    <t>en,direct  direct,#g7  #g7,à  à,#biarritz  #biarritz,les  les,pays  pays,les  les,plus  plus,riches  riches,au</t>
  </si>
  <si>
    <t>trump,meet  meet,china  china,s  s,president  president,xi  xi,jinping  jinping,#g7  #g7,realdonaldtrump  realdonaldtrump,afraid  afraid,meeting</t>
  </si>
  <si>
    <t>single,one  one,those  those,great  great,leaders  leaders,join  join,#tradewar  #tradewar,#china  #china,nobody  nobody,understands  understands,going</t>
  </si>
  <si>
    <t>way,#g7  #g7,#derangeddonnie  #derangeddonnie,told  told,reporters  reporters,having  having,little  little,spat  spat,china  china,amid  amid,more</t>
  </si>
  <si>
    <t>10downingstreet,borisjohnson  borisjohnson,world  world,changed  changed,#g8  #g8,became  became,#g7  #g7,leaders  leaders,rollback  rollback,bans  bans,sanctions</t>
  </si>
  <si>
    <t>buona,la  la,prima  prima,#europeanfuturefund  #europeanfuturefund,#gafa  #gafa,#eu  #eu,#g7</t>
  </si>
  <si>
    <t>cette,réunion  réunion,à  à,biarritz  biarritz,nommé  nommé,#g7  #g7,n  n,est  est,pas  pas,sérieuse  sérieuse,car</t>
  </si>
  <si>
    <t>best,friends  friends,putin  putin,kim  kim,xi  xi,ridiculed  ridiculed,time  time,time  time,g7  g7,ego  ego,take</t>
  </si>
  <si>
    <t>#trump,al  al,#g7  #g7,sono  sono,fake  fake,news  news,le  le,mie  mie,tensioni  tensioni,con  con,leader</t>
  </si>
  <si>
    <t>stephenmcdonell,#g7  #g7,borisjohnson  borisjohnson,stay  stay,silent  silent,#kowtowing  #kowtowing,#bullyofbeijing  #bullyofbeijing,call  call,#china  #china,out  out,kidnapping</t>
  </si>
  <si>
    <t>Top Word Pairs in Tweet by Salience</t>
  </si>
  <si>
    <t>around,shilling  shilling,big  big,oil  oil,what'd  miss,robertckeating  robertckeating,lrinaldiart  lrinaldiart,dickpolman1  dickpolman1,ruthbenghiat  ruthbenghiat,johnpavlovitz  around,sowing</t>
  </si>
  <si>
    <t>Word</t>
  </si>
  <si>
    <t>more</t>
  </si>
  <si>
    <t>economy</t>
  </si>
  <si>
    <t>incl</t>
  </si>
  <si>
    <t>soybeans</t>
  </si>
  <si>
    <t>autos</t>
  </si>
  <si>
    <t>mockingbird</t>
  </si>
  <si>
    <t>media</t>
  </si>
  <si>
    <t>xi's</t>
  </si>
  <si>
    <t>back</t>
  </si>
  <si>
    <t>pocket</t>
  </si>
  <si>
    <t>decry</t>
  </si>
  <si>
    <t>sign</t>
  </si>
  <si>
    <t>desperation</t>
  </si>
  <si>
    <t>weakness</t>
  </si>
  <si>
    <t>whose</t>
  </si>
  <si>
    <t>deeply</t>
  </si>
  <si>
    <t>troubled</t>
  </si>
  <si>
    <t>#trump</t>
  </si>
  <si>
    <t>est</t>
  </si>
  <si>
    <t>anlar</t>
  </si>
  <si>
    <t>bak</t>
  </si>
  <si>
    <t>teknoloji</t>
  </si>
  <si>
    <t>şirketlerine</t>
  </si>
  <si>
    <t>3</t>
  </si>
  <si>
    <t>vergiyi</t>
  </si>
  <si>
    <t>getirmişsin</t>
  </si>
  <si>
    <t>beter</t>
  </si>
  <si>
    <t>yaparım</t>
  </si>
  <si>
    <t>#macron</t>
  </si>
  <si>
    <t>mr</t>
  </si>
  <si>
    <t>prezidınt</t>
  </si>
  <si>
    <t>sizde</t>
  </si>
  <si>
    <t>şaraplara</t>
  </si>
  <si>
    <t>tarifeyi</t>
  </si>
  <si>
    <t>bastınız</t>
  </si>
  <si>
    <t>mee</t>
  </si>
  <si>
    <t>ca</t>
  </si>
  <si>
    <t>c</t>
  </si>
  <si>
    <t>bon</t>
  </si>
  <si>
    <t>şık</t>
  </si>
  <si>
    <t>olmadı</t>
  </si>
  <si>
    <t>enemies</t>
  </si>
  <si>
    <t>j</t>
  </si>
  <si>
    <t>powell</t>
  </si>
  <si>
    <t>know</t>
  </si>
  <si>
    <t>care</t>
  </si>
  <si>
    <t>amazon</t>
  </si>
  <si>
    <t>burning</t>
  </si>
  <si>
    <t>income</t>
  </si>
  <si>
    <t>gender</t>
  </si>
  <si>
    <t>inequality</t>
  </si>
  <si>
    <t>etc</t>
  </si>
  <si>
    <t>agenda</t>
  </si>
  <si>
    <t>#tradewar</t>
  </si>
  <si>
    <t>stay</t>
  </si>
  <si>
    <t>di</t>
  </si>
  <si>
    <t>#g7biarritz</t>
  </si>
  <si>
    <t>time</t>
  </si>
  <si>
    <t>#g7summit</t>
  </si>
  <si>
    <t>n</t>
  </si>
  <si>
    <t>il</t>
  </si>
  <si>
    <t>#xi</t>
  </si>
  <si>
    <t>world</t>
  </si>
  <si>
    <t>going</t>
  </si>
  <si>
    <t>states</t>
  </si>
  <si>
    <t>advocating</t>
  </si>
  <si>
    <t>4</t>
  </si>
  <si>
    <t>#russia</t>
  </si>
  <si>
    <t>comparing</t>
  </si>
  <si>
    <t>fed</t>
  </si>
  <si>
    <t>chair</t>
  </si>
  <si>
    <t>ordering</t>
  </si>
  <si>
    <t>companies</t>
  </si>
  <si>
    <t>around</t>
  </si>
  <si>
    <t>what'd</t>
  </si>
  <si>
    <t>miss</t>
  </si>
  <si>
    <t>s</t>
  </si>
  <si>
    <t>réunis</t>
  </si>
  <si>
    <t>24</t>
  </si>
  <si>
    <t>26</t>
  </si>
  <si>
    <t>août</t>
  </si>
  <si>
    <t>été</t>
  </si>
  <si>
    <t>problème</t>
  </si>
  <si>
    <t>#démocratie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</si>
  <si>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</si>
  <si>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</si>
  <si>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</si>
  <si>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</si>
  <si>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</si>
  <si>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</si>
  <si>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</si>
  <si>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</si>
  <si>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</si>
  <si>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</si>
  <si>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</si>
  <si>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</si>
  <si>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</si>
  <si>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</si>
  <si>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</si>
  <si>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</si>
  <si>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</si>
  <si>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</si>
  <si>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</si>
  <si>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</si>
  <si>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</si>
  <si>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</si>
  <si>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</si>
  <si>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</si>
  <si>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</si>
  <si>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</si>
  <si>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</si>
  <si>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</si>
  <si>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</si>
  <si>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</si>
  <si>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</si>
  <si>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</si>
  <si>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</si>
  <si>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</si>
  <si>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</si>
  <si>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</si>
  <si>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</si>
  <si>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</si>
  <si>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</si>
  <si>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</si>
  <si>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</si>
  <si>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</si>
  <si>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</si>
  <si>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</si>
  <si>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</si>
  <si>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</si>
  <si>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</si>
  <si>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Red</t>
  </si>
  <si>
    <t>G1: china #g7 realdonaldtrump ahead meetings #china announces 75bln #tariffs goods</t>
  </si>
  <si>
    <t>G2: realdonaldtrump continues 2 act russian asset picking fights w #nato</t>
  </si>
  <si>
    <t>G3: pres #g7 borisjohnson xi</t>
  </si>
  <si>
    <t>G4: #g7 xi pas chine et jinping à part good those</t>
  </si>
  <si>
    <t>G5: whitehouse realdonaldtrump flotus g7 melt down start calling #g7 leaders</t>
  </si>
  <si>
    <t>G7: macron bizim #g7 zirvesine eşiyle gelen trump ile arasında ilginç</t>
  </si>
  <si>
    <t>G8: buona prima #europeanfuturefund #gafa #eu #g7</t>
  </si>
  <si>
    <t>G9: les au direct #g7 à #biarritz pays plus riches monde</t>
  </si>
  <si>
    <t>G10: pas tout 7 dictateur</t>
  </si>
  <si>
    <t>Autofill Workbook Results</t>
  </si>
  <si>
    <t>Edge Weight▓1▓2▓0▓True▓Green▓Red▓▓Edge Weight▓1▓1▓0▓3▓10▓False▓Edge Weight▓1▓2▓0▓32▓6▓False▓▓0▓0▓0▓True▓Black▓Black▓▓Followers▓2▓5491970▓0▓162▓1000▓False▓Followers▓2▓63500192▓0▓100▓70▓False▓▓0▓0▓0▓0▓0▓False▓▓0▓0▓0▓0▓0▓False</t>
  </si>
  <si>
    <t>Subgraph</t>
  </si>
  <si>
    <t>GraphSource░TwitterSearch▓GraphTerm░#G7 Xi▓ImportDescription░The graph represents a network of 58 Twitter users whose recent tweets contained "#G7 Xi", or who were replied to or mentioned in those tweets, taken from a data set limited to a maximum of 18,000 tweets.  The network was obtained from Twitter on Sunday, 25 August 2019 at 15:45 UTC.
The tweets in the network were tweeted over the 9-day, 7-hour, 36-minute period from Friday, 16 August 2019 at 06:42 UTC to Sunday, 25 August 2019 at 14:19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</si>
</sst>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089852"/>
        <c:axId val="39937757"/>
      </c:barChart>
      <c:catAx>
        <c:axId val="640898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937757"/>
        <c:crosses val="autoZero"/>
        <c:auto val="1"/>
        <c:lblOffset val="100"/>
        <c:noMultiLvlLbl val="0"/>
      </c:catAx>
      <c:valAx>
        <c:axId val="39937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89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3895494"/>
        <c:axId val="13732855"/>
      </c:barChart>
      <c:catAx>
        <c:axId val="238954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732855"/>
        <c:crosses val="autoZero"/>
        <c:auto val="1"/>
        <c:lblOffset val="100"/>
        <c:noMultiLvlLbl val="0"/>
      </c:catAx>
      <c:valAx>
        <c:axId val="13732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95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6486832"/>
        <c:axId val="38619441"/>
      </c:barChart>
      <c:catAx>
        <c:axId val="564868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619441"/>
        <c:crosses val="autoZero"/>
        <c:auto val="1"/>
        <c:lblOffset val="100"/>
        <c:noMultiLvlLbl val="0"/>
      </c:catAx>
      <c:valAx>
        <c:axId val="38619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86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2030650"/>
        <c:axId val="41166987"/>
      </c:barChart>
      <c:catAx>
        <c:axId val="120306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166987"/>
        <c:crosses val="autoZero"/>
        <c:auto val="1"/>
        <c:lblOffset val="100"/>
        <c:noMultiLvlLbl val="0"/>
      </c:catAx>
      <c:valAx>
        <c:axId val="41166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30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4958564"/>
        <c:axId val="46191621"/>
      </c:barChart>
      <c:catAx>
        <c:axId val="349585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191621"/>
        <c:crosses val="autoZero"/>
        <c:auto val="1"/>
        <c:lblOffset val="100"/>
        <c:noMultiLvlLbl val="0"/>
      </c:catAx>
      <c:valAx>
        <c:axId val="46191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58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071406"/>
        <c:axId val="50533791"/>
      </c:barChart>
      <c:catAx>
        <c:axId val="130714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533791"/>
        <c:crosses val="autoZero"/>
        <c:auto val="1"/>
        <c:lblOffset val="100"/>
        <c:noMultiLvlLbl val="0"/>
      </c:catAx>
      <c:valAx>
        <c:axId val="50533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71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2150936"/>
        <c:axId val="66705241"/>
      </c:barChart>
      <c:catAx>
        <c:axId val="521509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705241"/>
        <c:crosses val="autoZero"/>
        <c:auto val="1"/>
        <c:lblOffset val="100"/>
        <c:noMultiLvlLbl val="0"/>
      </c:catAx>
      <c:valAx>
        <c:axId val="66705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50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3476258"/>
        <c:axId val="34415411"/>
      </c:barChart>
      <c:catAx>
        <c:axId val="634762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415411"/>
        <c:crosses val="autoZero"/>
        <c:auto val="1"/>
        <c:lblOffset val="100"/>
        <c:noMultiLvlLbl val="0"/>
      </c:catAx>
      <c:valAx>
        <c:axId val="34415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76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303244"/>
        <c:axId val="36184877"/>
      </c:barChart>
      <c:catAx>
        <c:axId val="41303244"/>
        <c:scaling>
          <c:orientation val="minMax"/>
        </c:scaling>
        <c:axPos val="b"/>
        <c:delete val="1"/>
        <c:majorTickMark val="out"/>
        <c:minorTickMark val="none"/>
        <c:tickLblPos val="none"/>
        <c:crossAx val="36184877"/>
        <c:crosses val="autoZero"/>
        <c:auto val="1"/>
        <c:lblOffset val="100"/>
        <c:noMultiLvlLbl val="0"/>
      </c:catAx>
      <c:valAx>
        <c:axId val="36184877"/>
        <c:scaling>
          <c:orientation val="minMax"/>
        </c:scaling>
        <c:axPos val="l"/>
        <c:delete val="1"/>
        <c:majorTickMark val="out"/>
        <c:minorTickMark val="none"/>
        <c:tickLblPos val="none"/>
        <c:crossAx val="413032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regionsudpac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lc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ssembleena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publicsena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sena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pat7bo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ntenz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essvillosaur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ems261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xtrabigg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realdonaldtrum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cactusflower8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msnightwrit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silentrunning1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ilverfoxoo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jock_samura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destroy_tim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badov49"/>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amuse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suz_ston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kaelale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tf1lej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rnaudmeuni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ostwiselatin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petesar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scaramucc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andyostro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louisemensch"/>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malcolmnanc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sethabrams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johnpavlovitz"/>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ruthbenghia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dickpolman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lrinaldiar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robertckeating"/>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antifa_sci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clhud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mtc_londo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10downingstree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borisjohns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studiosmuss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pinopio5"/>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marciahyatt6"/>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marie5483"/>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g7"/>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flotu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whitehous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jacdegui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dumpdondrump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tcfatih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hakan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atencio1ro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yodabas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jebusf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travel2view"/>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dominicraab"/>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tomtugendha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stephenmcdone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76" totalsRowShown="0" headerRowDxfId="433" dataDxfId="432">
  <autoFilter ref="A2:BN76"/>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8" totalsRowShown="0" headerRowDxfId="286" dataDxfId="285">
  <autoFilter ref="A1:V8"/>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1:V16" totalsRowShown="0" headerRowDxfId="261" dataDxfId="260">
  <autoFilter ref="A11:V16"/>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9:V29" totalsRowShown="0" headerRowDxfId="236" dataDxfId="235">
  <autoFilter ref="A19:V29"/>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2:V42" totalsRowShown="0" headerRowDxfId="211" dataDxfId="210">
  <autoFilter ref="A32:V42"/>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5:V55" totalsRowShown="0" headerRowDxfId="186" dataDxfId="185">
  <autoFilter ref="A45:V55"/>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8:V61" totalsRowShown="0" headerRowDxfId="161" dataDxfId="160">
  <autoFilter ref="A58:V61"/>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4:V74" totalsRowShown="0" headerRowDxfId="158" dataDxfId="157">
  <autoFilter ref="A64:V74"/>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7:V87" totalsRowShown="0" headerRowDxfId="111" dataDxfId="110">
  <autoFilter ref="A77:V87"/>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309" totalsRowShown="0" headerRowDxfId="76" dataDxfId="75">
  <autoFilter ref="A1:G309"/>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0" totalsRowShown="0" headerRowDxfId="378" dataDxfId="377">
  <autoFilter ref="A2:BT60"/>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59" totalsRowShown="0" headerRowDxfId="67" dataDxfId="66">
  <autoFilter ref="A1:L259"/>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4" totalsRowShown="0" headerRowDxfId="23" dataDxfId="22">
  <autoFilter ref="A2:C14"/>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335">
  <autoFilter ref="A2:AO12"/>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332" dataDxfId="331">
  <autoFilter ref="A1:C59"/>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emonde.fr/international/article/2019/08/22/le-tres-difficile-g7-d-emmanuel-macron_5501466_3210.html" TargetMode="External" /><Relationship Id="rId2" Type="http://schemas.openxmlformats.org/officeDocument/2006/relationships/hyperlink" Target="https://news.yahoo.com/china-hits-back-trump-tariffs-134558521.html" TargetMode="External" /><Relationship Id="rId3" Type="http://schemas.openxmlformats.org/officeDocument/2006/relationships/hyperlink" Target="https://www.lci.fr/international/en-direct-g7-a-biarritz-macron-trump-iran-arrivee-surprise-du-ministre-iranien-des-affaires-etrangeres-2130103.html" TargetMode="External" /><Relationship Id="rId4" Type="http://schemas.openxmlformats.org/officeDocument/2006/relationships/hyperlink" Target="https://www.lci.fr/international/en-direct-g7-a-biarritz-macron-trump-iran-arrivee-surprise-du-ministre-iranien-des-affaires-etrangeres-2130103.html" TargetMode="External" /><Relationship Id="rId5" Type="http://schemas.openxmlformats.org/officeDocument/2006/relationships/hyperlink" Target="https://twitter.com/mostwiselatina/status/1165010062118572032" TargetMode="External" /><Relationship Id="rId6" Type="http://schemas.openxmlformats.org/officeDocument/2006/relationships/hyperlink" Target="https://twitter.com/realDonaldTrump/status/1165067335604023296" TargetMode="External" /><Relationship Id="rId7" Type="http://schemas.openxmlformats.org/officeDocument/2006/relationships/hyperlink" Target="https://trib.al/QMS6N4q" TargetMode="External" /><Relationship Id="rId8" Type="http://schemas.openxmlformats.org/officeDocument/2006/relationships/hyperlink" Target="https://trib.al/QMS6N4q" TargetMode="External" /><Relationship Id="rId9" Type="http://schemas.openxmlformats.org/officeDocument/2006/relationships/hyperlink" Target="https://twitter.com/ColinKahl/status/1165051146144141315" TargetMode="External" /><Relationship Id="rId10" Type="http://schemas.openxmlformats.org/officeDocument/2006/relationships/hyperlink" Target="https://pbs.twimg.com/media/ECEnJXwU4AEEwOf.jpg" TargetMode="External" /><Relationship Id="rId11" Type="http://schemas.openxmlformats.org/officeDocument/2006/relationships/hyperlink" Target="https://pbs.twimg.com/media/ECEnJXwU4AEEwOf.jpg" TargetMode="External" /><Relationship Id="rId12" Type="http://schemas.openxmlformats.org/officeDocument/2006/relationships/hyperlink" Target="https://pbs.twimg.com/media/ECEnJXwU4AEEwOf.jpg" TargetMode="External" /><Relationship Id="rId13" Type="http://schemas.openxmlformats.org/officeDocument/2006/relationships/hyperlink" Target="https://pbs.twimg.com/media/ECEnJXwU4AEEwOf.jpg" TargetMode="External" /><Relationship Id="rId14" Type="http://schemas.openxmlformats.org/officeDocument/2006/relationships/hyperlink" Target="https://pbs.twimg.com/tweet_video_thumb/ECpEceGVUAAH8L3.jpg" TargetMode="External" /><Relationship Id="rId15" Type="http://schemas.openxmlformats.org/officeDocument/2006/relationships/hyperlink" Target="https://pbs.twimg.com/media/ECkS-VDWsAA4K3S.jpg" TargetMode="External" /><Relationship Id="rId16" Type="http://schemas.openxmlformats.org/officeDocument/2006/relationships/hyperlink" Target="https://pbs.twimg.com/media/ECsGcz8XoAgGWt0.jpg" TargetMode="External" /><Relationship Id="rId17" Type="http://schemas.openxmlformats.org/officeDocument/2006/relationships/hyperlink" Target="https://pbs.twimg.com/media/ECsGcz8XoAgGWt0.jpg" TargetMode="External" /><Relationship Id="rId18" Type="http://schemas.openxmlformats.org/officeDocument/2006/relationships/hyperlink" Target="https://pbs.twimg.com/media/ECsGcz8XoAgGWt0.jpg" TargetMode="External" /><Relationship Id="rId19" Type="http://schemas.openxmlformats.org/officeDocument/2006/relationships/hyperlink" Target="https://pbs.twimg.com/media/ECsGcz8XoAgGWt0.jpg" TargetMode="External" /><Relationship Id="rId20" Type="http://schemas.openxmlformats.org/officeDocument/2006/relationships/hyperlink" Target="https://pbs.twimg.com/media/ECsGcz8XoAgGWt0.jpg" TargetMode="External" /><Relationship Id="rId21" Type="http://schemas.openxmlformats.org/officeDocument/2006/relationships/hyperlink" Target="https://pbs.twimg.com/media/ECsGcz8XoAgGWt0.jpg" TargetMode="External" /><Relationship Id="rId22" Type="http://schemas.openxmlformats.org/officeDocument/2006/relationships/hyperlink" Target="https://pbs.twimg.com/media/ECw7lpeXsAEtdt8.jpg" TargetMode="External" /><Relationship Id="rId23" Type="http://schemas.openxmlformats.org/officeDocument/2006/relationships/hyperlink" Target="https://pbs.twimg.com/media/ECEnJXwU4AEEwOf.jpg" TargetMode="External" /><Relationship Id="rId24" Type="http://schemas.openxmlformats.org/officeDocument/2006/relationships/hyperlink" Target="https://pbs.twimg.com/media/ECEnJXwU4AEEwOf.jpg" TargetMode="External" /><Relationship Id="rId25" Type="http://schemas.openxmlformats.org/officeDocument/2006/relationships/hyperlink" Target="https://pbs.twimg.com/media/ECEnJXwU4AEEwOf.jpg" TargetMode="External" /><Relationship Id="rId26" Type="http://schemas.openxmlformats.org/officeDocument/2006/relationships/hyperlink" Target="https://pbs.twimg.com/media/ECEnJXwU4AEEwOf.jpg" TargetMode="External" /><Relationship Id="rId27" Type="http://schemas.openxmlformats.org/officeDocument/2006/relationships/hyperlink" Target="http://pbs.twimg.com/profile_images/835517858062819328/kqdj_1yA_normal.jpg" TargetMode="External" /><Relationship Id="rId28" Type="http://schemas.openxmlformats.org/officeDocument/2006/relationships/hyperlink" Target="https://pbs.twimg.com/tweet_video_thumb/ECpEceGVUAAH8L3.jpg" TargetMode="External" /><Relationship Id="rId29" Type="http://schemas.openxmlformats.org/officeDocument/2006/relationships/hyperlink" Target="http://abs.twimg.com/sticky/default_profile_images/default_profile_normal.png" TargetMode="External" /><Relationship Id="rId30" Type="http://schemas.openxmlformats.org/officeDocument/2006/relationships/hyperlink" Target="http://abs.twimg.com/sticky/default_profile_images/default_profile_normal.png" TargetMode="External" /><Relationship Id="rId31" Type="http://schemas.openxmlformats.org/officeDocument/2006/relationships/hyperlink" Target="http://pbs.twimg.com/profile_images/1079195666960781312/Oe8SvdYr_normal.jpg" TargetMode="External" /><Relationship Id="rId32" Type="http://schemas.openxmlformats.org/officeDocument/2006/relationships/hyperlink" Target="http://pbs.twimg.com/profile_images/1079195666960781312/Oe8SvdYr_normal.jpg" TargetMode="External" /><Relationship Id="rId33" Type="http://schemas.openxmlformats.org/officeDocument/2006/relationships/hyperlink" Target="http://pbs.twimg.com/profile_images/1131411139550679040/MOM31AHu_normal.png" TargetMode="External" /><Relationship Id="rId34" Type="http://schemas.openxmlformats.org/officeDocument/2006/relationships/hyperlink" Target="http://pbs.twimg.com/profile_images/1131411139550679040/MOM31AHu_normal.png" TargetMode="External" /><Relationship Id="rId35" Type="http://schemas.openxmlformats.org/officeDocument/2006/relationships/hyperlink" Target="http://pbs.twimg.com/profile_images/641343241862836224/8udKFi8C_normal.jpg" TargetMode="External" /><Relationship Id="rId36" Type="http://schemas.openxmlformats.org/officeDocument/2006/relationships/hyperlink" Target="http://pbs.twimg.com/profile_images/641343241862836224/8udKFi8C_normal.jpg" TargetMode="External" /><Relationship Id="rId37" Type="http://schemas.openxmlformats.org/officeDocument/2006/relationships/hyperlink" Target="http://pbs.twimg.com/profile_images/985212580565151745/lPIr8IUO_normal.jpg" TargetMode="External" /><Relationship Id="rId38" Type="http://schemas.openxmlformats.org/officeDocument/2006/relationships/hyperlink" Target="http://pbs.twimg.com/profile_images/985212580565151745/lPIr8IUO_normal.jpg" TargetMode="External" /><Relationship Id="rId39" Type="http://schemas.openxmlformats.org/officeDocument/2006/relationships/hyperlink" Target="http://pbs.twimg.com/profile_images/1152208689375449092/oTehv3PT_normal.jpg" TargetMode="External" /><Relationship Id="rId40" Type="http://schemas.openxmlformats.org/officeDocument/2006/relationships/hyperlink" Target="http://pbs.twimg.com/profile_images/1152208689375449092/oTehv3PT_normal.jpg" TargetMode="External" /><Relationship Id="rId41" Type="http://schemas.openxmlformats.org/officeDocument/2006/relationships/hyperlink" Target="http://pbs.twimg.com/profile_images/1135663559122272258/FS0KVRd2_normal.jpg" TargetMode="External" /><Relationship Id="rId42" Type="http://schemas.openxmlformats.org/officeDocument/2006/relationships/hyperlink" Target="http://pbs.twimg.com/profile_images/1125430370000723968/NS3P0DBt_normal.jpg" TargetMode="External" /><Relationship Id="rId43" Type="http://schemas.openxmlformats.org/officeDocument/2006/relationships/hyperlink" Target="http://pbs.twimg.com/profile_images/1125430370000723968/NS3P0DBt_normal.jpg" TargetMode="External" /><Relationship Id="rId44" Type="http://schemas.openxmlformats.org/officeDocument/2006/relationships/hyperlink" Target="http://pbs.twimg.com/profile_images/1163871659297837056/Cc0OLqOx_normal.jpg" TargetMode="External" /><Relationship Id="rId45" Type="http://schemas.openxmlformats.org/officeDocument/2006/relationships/hyperlink" Target="http://pbs.twimg.com/profile_images/1163871659297837056/Cc0OLqOx_normal.jpg" TargetMode="External" /><Relationship Id="rId46" Type="http://schemas.openxmlformats.org/officeDocument/2006/relationships/hyperlink" Target="http://pbs.twimg.com/profile_images/785927038595059713/9nK9afoq_normal.jpg" TargetMode="External" /><Relationship Id="rId47" Type="http://schemas.openxmlformats.org/officeDocument/2006/relationships/hyperlink" Target="http://pbs.twimg.com/profile_images/785927038595059713/9nK9afoq_normal.jpg" TargetMode="External" /><Relationship Id="rId48" Type="http://schemas.openxmlformats.org/officeDocument/2006/relationships/hyperlink" Target="http://pbs.twimg.com/profile_images/1126190324563480583/VvB_z1nd_normal.jpg" TargetMode="External" /><Relationship Id="rId49" Type="http://schemas.openxmlformats.org/officeDocument/2006/relationships/hyperlink" Target="http://pbs.twimg.com/profile_images/1157084460984102912/TXAJXCJ5_normal.jpg" TargetMode="External" /><Relationship Id="rId50" Type="http://schemas.openxmlformats.org/officeDocument/2006/relationships/hyperlink" Target="http://pbs.twimg.com/profile_images/1157084460984102912/TXAJXCJ5_normal.jpg" TargetMode="External" /><Relationship Id="rId51" Type="http://schemas.openxmlformats.org/officeDocument/2006/relationships/hyperlink" Target="https://pbs.twimg.com/media/ECkS-VDWsAA4K3S.jpg" TargetMode="External" /><Relationship Id="rId52" Type="http://schemas.openxmlformats.org/officeDocument/2006/relationships/hyperlink" Target="http://pbs.twimg.com/profile_images/1162118035488092160/HPwcHzwB_normal.png" TargetMode="External" /><Relationship Id="rId53" Type="http://schemas.openxmlformats.org/officeDocument/2006/relationships/hyperlink" Target="http://pbs.twimg.com/profile_images/1080601986733551616/pyfygbOt_normal.jpg" TargetMode="External" /><Relationship Id="rId54" Type="http://schemas.openxmlformats.org/officeDocument/2006/relationships/hyperlink" Target="http://pbs.twimg.com/profile_images/958995047839682560/9lUiKujL_normal.jpg" TargetMode="External" /><Relationship Id="rId55" Type="http://schemas.openxmlformats.org/officeDocument/2006/relationships/hyperlink" Target="http://pbs.twimg.com/profile_images/958995047839682560/9lUiKujL_normal.jpg" TargetMode="External" /><Relationship Id="rId56" Type="http://schemas.openxmlformats.org/officeDocument/2006/relationships/hyperlink" Target="http://pbs.twimg.com/profile_images/958995047839682560/9lUiKujL_normal.jpg" TargetMode="External" /><Relationship Id="rId57" Type="http://schemas.openxmlformats.org/officeDocument/2006/relationships/hyperlink" Target="http://pbs.twimg.com/profile_images/958995047839682560/9lUiKujL_normal.jpg" TargetMode="External" /><Relationship Id="rId58" Type="http://schemas.openxmlformats.org/officeDocument/2006/relationships/hyperlink" Target="http://pbs.twimg.com/profile_images/958995047839682560/9lUiKujL_normal.jpg" TargetMode="External" /><Relationship Id="rId59" Type="http://schemas.openxmlformats.org/officeDocument/2006/relationships/hyperlink" Target="https://pbs.twimg.com/media/ECsGcz8XoAgGWt0.jpg" TargetMode="External" /><Relationship Id="rId60" Type="http://schemas.openxmlformats.org/officeDocument/2006/relationships/hyperlink" Target="https://pbs.twimg.com/media/ECsGcz8XoAgGWt0.jpg" TargetMode="External" /><Relationship Id="rId61" Type="http://schemas.openxmlformats.org/officeDocument/2006/relationships/hyperlink" Target="https://pbs.twimg.com/media/ECsGcz8XoAgGWt0.jpg" TargetMode="External" /><Relationship Id="rId62" Type="http://schemas.openxmlformats.org/officeDocument/2006/relationships/hyperlink" Target="https://pbs.twimg.com/media/ECsGcz8XoAgGWt0.jpg" TargetMode="External" /><Relationship Id="rId63" Type="http://schemas.openxmlformats.org/officeDocument/2006/relationships/hyperlink" Target="https://pbs.twimg.com/media/ECsGcz8XoAgGWt0.jpg" TargetMode="External" /><Relationship Id="rId64" Type="http://schemas.openxmlformats.org/officeDocument/2006/relationships/hyperlink" Target="http://pbs.twimg.com/profile_images/958995047839682560/9lUiKujL_normal.jpg" TargetMode="External" /><Relationship Id="rId65" Type="http://schemas.openxmlformats.org/officeDocument/2006/relationships/hyperlink" Target="https://pbs.twimg.com/media/ECsGcz8XoAgGWt0.jpg" TargetMode="External" /><Relationship Id="rId66" Type="http://schemas.openxmlformats.org/officeDocument/2006/relationships/hyperlink" Target="http://pbs.twimg.com/profile_images/1156529715798323201/CFAEpT2s_normal.jpg" TargetMode="External" /><Relationship Id="rId67" Type="http://schemas.openxmlformats.org/officeDocument/2006/relationships/hyperlink" Target="http://pbs.twimg.com/profile_images/817418841487601666/dIPvp_m__normal.jpg" TargetMode="External" /><Relationship Id="rId68" Type="http://schemas.openxmlformats.org/officeDocument/2006/relationships/hyperlink" Target="http://pbs.twimg.com/profile_images/3075883492/67558c4c03c1ebea57e50098e920fcf5_normal.jpeg" TargetMode="External" /><Relationship Id="rId69" Type="http://schemas.openxmlformats.org/officeDocument/2006/relationships/hyperlink" Target="http://pbs.twimg.com/profile_images/3075883492/67558c4c03c1ebea57e50098e920fcf5_normal.jpeg" TargetMode="External" /><Relationship Id="rId70" Type="http://schemas.openxmlformats.org/officeDocument/2006/relationships/hyperlink" Target="http://pbs.twimg.com/profile_images/965295625897234433/g13N7-TC_normal.jpg" TargetMode="External" /><Relationship Id="rId71" Type="http://schemas.openxmlformats.org/officeDocument/2006/relationships/hyperlink" Target="http://pbs.twimg.com/profile_images/1163147063141511174/JF5_Tvzz_normal.jpg" TargetMode="External" /><Relationship Id="rId72" Type="http://schemas.openxmlformats.org/officeDocument/2006/relationships/hyperlink" Target="http://pbs.twimg.com/profile_images/1162998198983696384/v4Kncg5A_normal.jpg" TargetMode="External" /><Relationship Id="rId73" Type="http://schemas.openxmlformats.org/officeDocument/2006/relationships/hyperlink" Target="http://pbs.twimg.com/profile_images/1162998198983696384/v4Kncg5A_normal.jpg" TargetMode="External" /><Relationship Id="rId74" Type="http://schemas.openxmlformats.org/officeDocument/2006/relationships/hyperlink" Target="http://pbs.twimg.com/profile_images/1162998198983696384/v4Kncg5A_normal.jpg" TargetMode="External" /><Relationship Id="rId75" Type="http://schemas.openxmlformats.org/officeDocument/2006/relationships/hyperlink" Target="http://pbs.twimg.com/profile_images/1162998198983696384/v4Kncg5A_normal.jpg" TargetMode="External" /><Relationship Id="rId76" Type="http://schemas.openxmlformats.org/officeDocument/2006/relationships/hyperlink" Target="http://pbs.twimg.com/profile_images/1162998198983696384/v4Kncg5A_normal.jpg" TargetMode="External" /><Relationship Id="rId77" Type="http://schemas.openxmlformats.org/officeDocument/2006/relationships/hyperlink" Target="http://pbs.twimg.com/profile_images/1105051170589065216/huaah2bl_normal.jpg" TargetMode="External" /><Relationship Id="rId78" Type="http://schemas.openxmlformats.org/officeDocument/2006/relationships/hyperlink" Target="http://pbs.twimg.com/profile_images/806139392435757057/UYoud1B-_normal.jpg" TargetMode="External" /><Relationship Id="rId79" Type="http://schemas.openxmlformats.org/officeDocument/2006/relationships/hyperlink" Target="http://pbs.twimg.com/profile_images/1158828673006481409/-TYn5RHJ_normal.jpg" TargetMode="External" /><Relationship Id="rId80" Type="http://schemas.openxmlformats.org/officeDocument/2006/relationships/hyperlink" Target="http://pbs.twimg.com/profile_images/788875411212107777/lqxxa0vm_normal.jpg" TargetMode="External" /><Relationship Id="rId81" Type="http://schemas.openxmlformats.org/officeDocument/2006/relationships/hyperlink" Target="http://pbs.twimg.com/profile_images/788875411212107777/lqxxa0vm_normal.jpg" TargetMode="External" /><Relationship Id="rId82" Type="http://schemas.openxmlformats.org/officeDocument/2006/relationships/hyperlink" Target="http://pbs.twimg.com/profile_images/788875411212107777/lqxxa0vm_normal.jpg" TargetMode="External" /><Relationship Id="rId83" Type="http://schemas.openxmlformats.org/officeDocument/2006/relationships/hyperlink" Target="http://pbs.twimg.com/profile_images/788875411212107777/lqxxa0vm_normal.jpg" TargetMode="External" /><Relationship Id="rId84" Type="http://schemas.openxmlformats.org/officeDocument/2006/relationships/hyperlink" Target="http://pbs.twimg.com/profile_images/893506105954844672/s0yXX-m6_normal.jpg" TargetMode="External" /><Relationship Id="rId85" Type="http://schemas.openxmlformats.org/officeDocument/2006/relationships/hyperlink" Target="http://pbs.twimg.com/profile_images/893506105954844672/s0yXX-m6_normal.jpg" TargetMode="External" /><Relationship Id="rId86" Type="http://schemas.openxmlformats.org/officeDocument/2006/relationships/hyperlink" Target="http://pbs.twimg.com/profile_images/893506105954844672/s0yXX-m6_normal.jpg" TargetMode="External" /><Relationship Id="rId87" Type="http://schemas.openxmlformats.org/officeDocument/2006/relationships/hyperlink" Target="http://pbs.twimg.com/profile_images/893506105954844672/s0yXX-m6_normal.jpg" TargetMode="External" /><Relationship Id="rId88" Type="http://schemas.openxmlformats.org/officeDocument/2006/relationships/hyperlink" Target="http://pbs.twimg.com/profile_images/893506105954844672/s0yXX-m6_normal.jpg" TargetMode="External" /><Relationship Id="rId89" Type="http://schemas.openxmlformats.org/officeDocument/2006/relationships/hyperlink" Target="http://pbs.twimg.com/profile_images/1576486272/twitter_icin_2_normal.jpg" TargetMode="External" /><Relationship Id="rId90" Type="http://schemas.openxmlformats.org/officeDocument/2006/relationships/hyperlink" Target="http://pbs.twimg.com/profile_images/566245398373621760/_dgndagG_normal.png" TargetMode="External" /><Relationship Id="rId91" Type="http://schemas.openxmlformats.org/officeDocument/2006/relationships/hyperlink" Target="https://pbs.twimg.com/media/ECw7lpeXsAEtdt8.jpg" TargetMode="External" /><Relationship Id="rId92" Type="http://schemas.openxmlformats.org/officeDocument/2006/relationships/hyperlink" Target="http://pbs.twimg.com/profile_images/1159510197557190662/xzpkTLnj_normal.jpg" TargetMode="External" /><Relationship Id="rId93" Type="http://schemas.openxmlformats.org/officeDocument/2006/relationships/hyperlink" Target="http://pbs.twimg.com/profile_images/567795145915895808/J5_Phn6b_normal.jpeg" TargetMode="External" /><Relationship Id="rId94" Type="http://schemas.openxmlformats.org/officeDocument/2006/relationships/hyperlink" Target="http://pbs.twimg.com/profile_images/567795145915895808/J5_Phn6b_normal.jpeg" TargetMode="External" /><Relationship Id="rId95" Type="http://schemas.openxmlformats.org/officeDocument/2006/relationships/hyperlink" Target="http://pbs.twimg.com/profile_images/567795145915895808/J5_Phn6b_normal.jpeg" TargetMode="External" /><Relationship Id="rId96" Type="http://schemas.openxmlformats.org/officeDocument/2006/relationships/hyperlink" Target="http://pbs.twimg.com/profile_images/567795145915895808/J5_Phn6b_normal.jpeg" TargetMode="External" /><Relationship Id="rId97" Type="http://schemas.openxmlformats.org/officeDocument/2006/relationships/hyperlink" Target="https://twitter.com/regionsudpaca/status/1162253256149499905" TargetMode="External" /><Relationship Id="rId98" Type="http://schemas.openxmlformats.org/officeDocument/2006/relationships/hyperlink" Target="https://twitter.com/regionsudpaca/status/1162253256149499905" TargetMode="External" /><Relationship Id="rId99" Type="http://schemas.openxmlformats.org/officeDocument/2006/relationships/hyperlink" Target="https://twitter.com/regionsudpaca/status/1162253256149499905" TargetMode="External" /><Relationship Id="rId100" Type="http://schemas.openxmlformats.org/officeDocument/2006/relationships/hyperlink" Target="https://twitter.com/regionsudpaca/status/1162253256149499905" TargetMode="External" /><Relationship Id="rId101" Type="http://schemas.openxmlformats.org/officeDocument/2006/relationships/hyperlink" Target="https://twitter.com/pat7boy/status/1164416449902858246" TargetMode="External" /><Relationship Id="rId102" Type="http://schemas.openxmlformats.org/officeDocument/2006/relationships/hyperlink" Target="https://twitter.com/messvillosaurus/status/1164818717701623808" TargetMode="External" /><Relationship Id="rId103" Type="http://schemas.openxmlformats.org/officeDocument/2006/relationships/hyperlink" Target="https://twitter.com/ems2613/status/1164923675654742017" TargetMode="External" /><Relationship Id="rId104" Type="http://schemas.openxmlformats.org/officeDocument/2006/relationships/hyperlink" Target="https://twitter.com/ems2613/status/1164923675654742017" TargetMode="External" /><Relationship Id="rId105" Type="http://schemas.openxmlformats.org/officeDocument/2006/relationships/hyperlink" Target="https://twitter.com/cactusflower81/status/1164924698456678400" TargetMode="External" /><Relationship Id="rId106" Type="http://schemas.openxmlformats.org/officeDocument/2006/relationships/hyperlink" Target="https://twitter.com/cactusflower81/status/1164924698456678400" TargetMode="External" /><Relationship Id="rId107" Type="http://schemas.openxmlformats.org/officeDocument/2006/relationships/hyperlink" Target="https://twitter.com/msnightwriter/status/1164926626120908801" TargetMode="External" /><Relationship Id="rId108" Type="http://schemas.openxmlformats.org/officeDocument/2006/relationships/hyperlink" Target="https://twitter.com/msnightwriter/status/1164926626120908801" TargetMode="External" /><Relationship Id="rId109" Type="http://schemas.openxmlformats.org/officeDocument/2006/relationships/hyperlink" Target="https://twitter.com/silentrunning12/status/1164927850878767104" TargetMode="External" /><Relationship Id="rId110" Type="http://schemas.openxmlformats.org/officeDocument/2006/relationships/hyperlink" Target="https://twitter.com/silentrunning12/status/1164927850878767104" TargetMode="External" /><Relationship Id="rId111" Type="http://schemas.openxmlformats.org/officeDocument/2006/relationships/hyperlink" Target="https://twitter.com/silverfoxoo7/status/1164934976128847872" TargetMode="External" /><Relationship Id="rId112" Type="http://schemas.openxmlformats.org/officeDocument/2006/relationships/hyperlink" Target="https://twitter.com/silverfoxoo7/status/1164934976128847872" TargetMode="External" /><Relationship Id="rId113" Type="http://schemas.openxmlformats.org/officeDocument/2006/relationships/hyperlink" Target="https://twitter.com/jock_samurai/status/1164938014574858240" TargetMode="External" /><Relationship Id="rId114" Type="http://schemas.openxmlformats.org/officeDocument/2006/relationships/hyperlink" Target="https://twitter.com/jock_samurai/status/1164938014574858240" TargetMode="External" /><Relationship Id="rId115" Type="http://schemas.openxmlformats.org/officeDocument/2006/relationships/hyperlink" Target="https://twitter.com/destroy_time/status/1164939078699233282" TargetMode="External" /><Relationship Id="rId116" Type="http://schemas.openxmlformats.org/officeDocument/2006/relationships/hyperlink" Target="https://twitter.com/badov49/status/1164941653615890433" TargetMode="External" /><Relationship Id="rId117" Type="http://schemas.openxmlformats.org/officeDocument/2006/relationships/hyperlink" Target="https://twitter.com/badov49/status/1164941653615890433" TargetMode="External" /><Relationship Id="rId118" Type="http://schemas.openxmlformats.org/officeDocument/2006/relationships/hyperlink" Target="https://twitter.com/amuses/status/1164943376980021249" TargetMode="External" /><Relationship Id="rId119" Type="http://schemas.openxmlformats.org/officeDocument/2006/relationships/hyperlink" Target="https://twitter.com/amuses/status/1164943376980021249" TargetMode="External" /><Relationship Id="rId120" Type="http://schemas.openxmlformats.org/officeDocument/2006/relationships/hyperlink" Target="https://twitter.com/suz_stone/status/1164944055144292352" TargetMode="External" /><Relationship Id="rId121" Type="http://schemas.openxmlformats.org/officeDocument/2006/relationships/hyperlink" Target="https://twitter.com/suz_stone/status/1164944055144292352" TargetMode="External" /><Relationship Id="rId122" Type="http://schemas.openxmlformats.org/officeDocument/2006/relationships/hyperlink" Target="https://twitter.com/xtrabiggg/status/1164923130982387712" TargetMode="External" /><Relationship Id="rId123" Type="http://schemas.openxmlformats.org/officeDocument/2006/relationships/hyperlink" Target="https://twitter.com/kaelaleon/status/1164950399352102917" TargetMode="External" /><Relationship Id="rId124" Type="http://schemas.openxmlformats.org/officeDocument/2006/relationships/hyperlink" Target="https://twitter.com/kaelaleon/status/1164950399352102917" TargetMode="External" /><Relationship Id="rId125" Type="http://schemas.openxmlformats.org/officeDocument/2006/relationships/hyperlink" Target="https://twitter.com/tf1lejt/status/1164482843805999104" TargetMode="External" /><Relationship Id="rId126" Type="http://schemas.openxmlformats.org/officeDocument/2006/relationships/hyperlink" Target="https://twitter.com/rnaudmeunier/status/1164958904201228288" TargetMode="External" /><Relationship Id="rId127" Type="http://schemas.openxmlformats.org/officeDocument/2006/relationships/hyperlink" Target="https://twitter.com/mostwiselatina/status/1165011601084186624" TargetMode="External" /><Relationship Id="rId128" Type="http://schemas.openxmlformats.org/officeDocument/2006/relationships/hyperlink" Target="https://twitter.com/petesart/status/1165011777685512192" TargetMode="External" /><Relationship Id="rId129" Type="http://schemas.openxmlformats.org/officeDocument/2006/relationships/hyperlink" Target="https://twitter.com/petesart/status/1165011777685512192" TargetMode="External" /><Relationship Id="rId130" Type="http://schemas.openxmlformats.org/officeDocument/2006/relationships/hyperlink" Target="https://twitter.com/petesart/status/1165011777685512192" TargetMode="External" /><Relationship Id="rId131" Type="http://schemas.openxmlformats.org/officeDocument/2006/relationships/hyperlink" Target="https://twitter.com/petesart/status/1165011777685512192" TargetMode="External" /><Relationship Id="rId132" Type="http://schemas.openxmlformats.org/officeDocument/2006/relationships/hyperlink" Target="https://twitter.com/petesart/status/1165011777685512192" TargetMode="External" /><Relationship Id="rId133" Type="http://schemas.openxmlformats.org/officeDocument/2006/relationships/hyperlink" Target="https://twitter.com/petesart/status/1165032039885750272" TargetMode="External" /><Relationship Id="rId134" Type="http://schemas.openxmlformats.org/officeDocument/2006/relationships/hyperlink" Target="https://twitter.com/petesart/status/1165032039885750272" TargetMode="External" /><Relationship Id="rId135" Type="http://schemas.openxmlformats.org/officeDocument/2006/relationships/hyperlink" Target="https://twitter.com/petesart/status/1165032039885750272" TargetMode="External" /><Relationship Id="rId136" Type="http://schemas.openxmlformats.org/officeDocument/2006/relationships/hyperlink" Target="https://twitter.com/petesart/status/1165032039885750272" TargetMode="External" /><Relationship Id="rId137" Type="http://schemas.openxmlformats.org/officeDocument/2006/relationships/hyperlink" Target="https://twitter.com/petesart/status/1165032039885750272" TargetMode="External" /><Relationship Id="rId138" Type="http://schemas.openxmlformats.org/officeDocument/2006/relationships/hyperlink" Target="https://twitter.com/petesart/status/1165011777685512192" TargetMode="External" /><Relationship Id="rId139" Type="http://schemas.openxmlformats.org/officeDocument/2006/relationships/hyperlink" Target="https://twitter.com/petesart/status/1165032039885750272" TargetMode="External" /><Relationship Id="rId140" Type="http://schemas.openxmlformats.org/officeDocument/2006/relationships/hyperlink" Target="https://twitter.com/antifa_scist/status/1165112673996070912" TargetMode="External" /><Relationship Id="rId141" Type="http://schemas.openxmlformats.org/officeDocument/2006/relationships/hyperlink" Target="https://twitter.com/clhuds/status/1165133926446202880" TargetMode="External" /><Relationship Id="rId142" Type="http://schemas.openxmlformats.org/officeDocument/2006/relationships/hyperlink" Target="https://twitter.com/mtc_london/status/1165193674600394752" TargetMode="External" /><Relationship Id="rId143" Type="http://schemas.openxmlformats.org/officeDocument/2006/relationships/hyperlink" Target="https://twitter.com/mtc_london/status/1165193674600394752" TargetMode="External" /><Relationship Id="rId144" Type="http://schemas.openxmlformats.org/officeDocument/2006/relationships/hyperlink" Target="https://twitter.com/studiosmussi/status/1165188603514953733" TargetMode="External" /><Relationship Id="rId145" Type="http://schemas.openxmlformats.org/officeDocument/2006/relationships/hyperlink" Target="https://twitter.com/pinopio5/status/1165197265402761217" TargetMode="External" /><Relationship Id="rId146" Type="http://schemas.openxmlformats.org/officeDocument/2006/relationships/hyperlink" Target="https://twitter.com/marciahyatt6/status/1165235453689290753" TargetMode="External" /><Relationship Id="rId147" Type="http://schemas.openxmlformats.org/officeDocument/2006/relationships/hyperlink" Target="https://twitter.com/marciahyatt6/status/1165235453689290753" TargetMode="External" /><Relationship Id="rId148" Type="http://schemas.openxmlformats.org/officeDocument/2006/relationships/hyperlink" Target="https://twitter.com/marciahyatt6/status/1165235453689290753" TargetMode="External" /><Relationship Id="rId149" Type="http://schemas.openxmlformats.org/officeDocument/2006/relationships/hyperlink" Target="https://twitter.com/marciahyatt6/status/1165235453689290753" TargetMode="External" /><Relationship Id="rId150" Type="http://schemas.openxmlformats.org/officeDocument/2006/relationships/hyperlink" Target="https://twitter.com/marciahyatt6/status/1165235453689290753" TargetMode="External" /><Relationship Id="rId151" Type="http://schemas.openxmlformats.org/officeDocument/2006/relationships/hyperlink" Target="https://twitter.com/jacdeguise/status/1165331918671495168" TargetMode="External" /><Relationship Id="rId152" Type="http://schemas.openxmlformats.org/officeDocument/2006/relationships/hyperlink" Target="https://twitter.com/dumpdondrumpf/status/1165374139680604161" TargetMode="External" /><Relationship Id="rId153" Type="http://schemas.openxmlformats.org/officeDocument/2006/relationships/hyperlink" Target="https://twitter.com/tcfatihy/status/1165375092165099521" TargetMode="External" /><Relationship Id="rId154" Type="http://schemas.openxmlformats.org/officeDocument/2006/relationships/hyperlink" Target="https://twitter.com/marie5483/status/1165223295182168065" TargetMode="External" /><Relationship Id="rId155" Type="http://schemas.openxmlformats.org/officeDocument/2006/relationships/hyperlink" Target="https://twitter.com/marie5483/status/1165223295182168065" TargetMode="External" /><Relationship Id="rId156" Type="http://schemas.openxmlformats.org/officeDocument/2006/relationships/hyperlink" Target="https://twitter.com/marie5483/status/1165223295182168065" TargetMode="External" /><Relationship Id="rId157" Type="http://schemas.openxmlformats.org/officeDocument/2006/relationships/hyperlink" Target="https://twitter.com/marie5483/status/1165223295182168065" TargetMode="External" /><Relationship Id="rId158" Type="http://schemas.openxmlformats.org/officeDocument/2006/relationships/hyperlink" Target="https://twitter.com/atencio1ron/status/1165450572452859904" TargetMode="External" /><Relationship Id="rId159" Type="http://schemas.openxmlformats.org/officeDocument/2006/relationships/hyperlink" Target="https://twitter.com/atencio1ron/status/1165450572452859904" TargetMode="External" /><Relationship Id="rId160" Type="http://schemas.openxmlformats.org/officeDocument/2006/relationships/hyperlink" Target="https://twitter.com/atencio1ron/status/1165450572452859904" TargetMode="External" /><Relationship Id="rId161" Type="http://schemas.openxmlformats.org/officeDocument/2006/relationships/hyperlink" Target="https://twitter.com/atencio1ron/status/1165450572452859904" TargetMode="External" /><Relationship Id="rId162" Type="http://schemas.openxmlformats.org/officeDocument/2006/relationships/hyperlink" Target="https://twitter.com/atencio1ron/status/1165450572452859904" TargetMode="External" /><Relationship Id="rId163" Type="http://schemas.openxmlformats.org/officeDocument/2006/relationships/hyperlink" Target="https://twitter.com/yodabasi/status/1165473607574806528" TargetMode="External" /><Relationship Id="rId164" Type="http://schemas.openxmlformats.org/officeDocument/2006/relationships/hyperlink" Target="https://twitter.com/jebusfan/status/1165572977615937537" TargetMode="External" /><Relationship Id="rId165" Type="http://schemas.openxmlformats.org/officeDocument/2006/relationships/hyperlink" Target="https://twitter.com/hakana/status/1165371968104869888" TargetMode="External" /><Relationship Id="rId166" Type="http://schemas.openxmlformats.org/officeDocument/2006/relationships/hyperlink" Target="https://twitter.com/hakana/status/1165594318884597760" TargetMode="External" /><Relationship Id="rId167" Type="http://schemas.openxmlformats.org/officeDocument/2006/relationships/hyperlink" Target="https://twitter.com/travel2view/status/1165629692600299521" TargetMode="External" /><Relationship Id="rId168" Type="http://schemas.openxmlformats.org/officeDocument/2006/relationships/hyperlink" Target="https://twitter.com/travel2view/status/1165629692600299521" TargetMode="External" /><Relationship Id="rId169" Type="http://schemas.openxmlformats.org/officeDocument/2006/relationships/hyperlink" Target="https://twitter.com/travel2view/status/1165629692600299521" TargetMode="External" /><Relationship Id="rId170" Type="http://schemas.openxmlformats.org/officeDocument/2006/relationships/hyperlink" Target="https://twitter.com/travel2view/status/1165629692600299521" TargetMode="External" /><Relationship Id="rId171" Type="http://schemas.openxmlformats.org/officeDocument/2006/relationships/comments" Target="../comments1.xml" /><Relationship Id="rId172" Type="http://schemas.openxmlformats.org/officeDocument/2006/relationships/vmlDrawing" Target="../drawings/vmlDrawing1.vml" /><Relationship Id="rId173" Type="http://schemas.openxmlformats.org/officeDocument/2006/relationships/table" Target="../tables/table1.xml" /><Relationship Id="rId17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EyCo9lHone" TargetMode="External" /><Relationship Id="rId2" Type="http://schemas.openxmlformats.org/officeDocument/2006/relationships/hyperlink" Target="https://t.co/UJbcHYaCxx" TargetMode="External" /><Relationship Id="rId3" Type="http://schemas.openxmlformats.org/officeDocument/2006/relationships/hyperlink" Target="http://t.co/ChmiAnjIJl" TargetMode="External" /><Relationship Id="rId4" Type="http://schemas.openxmlformats.org/officeDocument/2006/relationships/hyperlink" Target="http://t.co/RhwTT5SeqO" TargetMode="External" /><Relationship Id="rId5" Type="http://schemas.openxmlformats.org/officeDocument/2006/relationships/hyperlink" Target="https://t.co/twXydTQx1K" TargetMode="External" /><Relationship Id="rId6" Type="http://schemas.openxmlformats.org/officeDocument/2006/relationships/hyperlink" Target="https://t.co/OMxB0x7xC5" TargetMode="External" /><Relationship Id="rId7" Type="http://schemas.openxmlformats.org/officeDocument/2006/relationships/hyperlink" Target="https://t.co/W1FRYb0xD8" TargetMode="External" /><Relationship Id="rId8" Type="http://schemas.openxmlformats.org/officeDocument/2006/relationships/hyperlink" Target="https://t.co/3snFCCJufB" TargetMode="External" /><Relationship Id="rId9" Type="http://schemas.openxmlformats.org/officeDocument/2006/relationships/hyperlink" Target="https://t.co/qFfnyAy8ah" TargetMode="External" /><Relationship Id="rId10" Type="http://schemas.openxmlformats.org/officeDocument/2006/relationships/hyperlink" Target="https://t.co/jKEbvoWBuk" TargetMode="External" /><Relationship Id="rId11" Type="http://schemas.openxmlformats.org/officeDocument/2006/relationships/hyperlink" Target="https://t.co/kboMir8nH6" TargetMode="External" /><Relationship Id="rId12" Type="http://schemas.openxmlformats.org/officeDocument/2006/relationships/hyperlink" Target="https://t.co/vzACxAVkuq" TargetMode="External" /><Relationship Id="rId13" Type="http://schemas.openxmlformats.org/officeDocument/2006/relationships/hyperlink" Target="https://t.co/eYPOIAvMwI" TargetMode="External" /><Relationship Id="rId14" Type="http://schemas.openxmlformats.org/officeDocument/2006/relationships/hyperlink" Target="https://t.co/0njHkjggZh" TargetMode="External" /><Relationship Id="rId15" Type="http://schemas.openxmlformats.org/officeDocument/2006/relationships/hyperlink" Target="https://t.co/ODCy7ZOEhk" TargetMode="External" /><Relationship Id="rId16" Type="http://schemas.openxmlformats.org/officeDocument/2006/relationships/hyperlink" Target="https://t.co/BgxDeUKKGK" TargetMode="External" /><Relationship Id="rId17" Type="http://schemas.openxmlformats.org/officeDocument/2006/relationships/hyperlink" Target="https://t.co/qbqWtpx5rl" TargetMode="External" /><Relationship Id="rId18" Type="http://schemas.openxmlformats.org/officeDocument/2006/relationships/hyperlink" Target="https://t.co/DmOe6frT7C" TargetMode="External" /><Relationship Id="rId19" Type="http://schemas.openxmlformats.org/officeDocument/2006/relationships/hyperlink" Target="https://t.co/o4EINRTh4h" TargetMode="External" /><Relationship Id="rId20" Type="http://schemas.openxmlformats.org/officeDocument/2006/relationships/hyperlink" Target="https://t.co/In47VLgh7K" TargetMode="External" /><Relationship Id="rId21" Type="http://schemas.openxmlformats.org/officeDocument/2006/relationships/hyperlink" Target="http://t.co/1qv7N3AP6n" TargetMode="External" /><Relationship Id="rId22" Type="http://schemas.openxmlformats.org/officeDocument/2006/relationships/hyperlink" Target="https://t.co/SgVKo16xev" TargetMode="External" /><Relationship Id="rId23" Type="http://schemas.openxmlformats.org/officeDocument/2006/relationships/hyperlink" Target="https://t.co/f6UKB0pJXf" TargetMode="External" /><Relationship Id="rId24" Type="http://schemas.openxmlformats.org/officeDocument/2006/relationships/hyperlink" Target="https://t.co/ZZukplGH2I" TargetMode="External" /><Relationship Id="rId25" Type="http://schemas.openxmlformats.org/officeDocument/2006/relationships/hyperlink" Target="https://t.co/KMi75wjxVu" TargetMode="External" /><Relationship Id="rId26" Type="http://schemas.openxmlformats.org/officeDocument/2006/relationships/hyperlink" Target="https://t.co/9zG6ZvKVLm" TargetMode="External" /><Relationship Id="rId27" Type="http://schemas.openxmlformats.org/officeDocument/2006/relationships/hyperlink" Target="https://t.co/wyOVgSLgBV" TargetMode="External" /><Relationship Id="rId28" Type="http://schemas.openxmlformats.org/officeDocument/2006/relationships/hyperlink" Target="https://t.co/5HxAchH8XV" TargetMode="External" /><Relationship Id="rId29" Type="http://schemas.openxmlformats.org/officeDocument/2006/relationships/hyperlink" Target="http://t.co/7nMAvZyeaM" TargetMode="External" /><Relationship Id="rId30" Type="http://schemas.openxmlformats.org/officeDocument/2006/relationships/hyperlink" Target="https://t.co/twxHxOtlG0" TargetMode="External" /><Relationship Id="rId31" Type="http://schemas.openxmlformats.org/officeDocument/2006/relationships/hyperlink" Target="https://t.co/PVOCylQwIo" TargetMode="External" /><Relationship Id="rId32" Type="http://schemas.openxmlformats.org/officeDocument/2006/relationships/hyperlink" Target="https://t.co/Hp7xmFnXsy" TargetMode="External" /><Relationship Id="rId33" Type="http://schemas.openxmlformats.org/officeDocument/2006/relationships/hyperlink" Target="https://t.co/7NEgoMwJy3" TargetMode="External" /><Relationship Id="rId34" Type="http://schemas.openxmlformats.org/officeDocument/2006/relationships/hyperlink" Target="https://pbs.twimg.com/profile_banners/941965718580539393/1543038072" TargetMode="External" /><Relationship Id="rId35" Type="http://schemas.openxmlformats.org/officeDocument/2006/relationships/hyperlink" Target="https://pbs.twimg.com/profile_banners/85362553/1528372297" TargetMode="External" /><Relationship Id="rId36" Type="http://schemas.openxmlformats.org/officeDocument/2006/relationships/hyperlink" Target="https://pbs.twimg.com/profile_banners/242694507/1448617415" TargetMode="External" /><Relationship Id="rId37" Type="http://schemas.openxmlformats.org/officeDocument/2006/relationships/hyperlink" Target="https://pbs.twimg.com/profile_banners/40056514/1563977862" TargetMode="External" /><Relationship Id="rId38" Type="http://schemas.openxmlformats.org/officeDocument/2006/relationships/hyperlink" Target="https://pbs.twimg.com/profile_banners/155948847/1563106908" TargetMode="External" /><Relationship Id="rId39" Type="http://schemas.openxmlformats.org/officeDocument/2006/relationships/hyperlink" Target="https://pbs.twimg.com/profile_banners/826378796823564288/1562241425" TargetMode="External" /><Relationship Id="rId40" Type="http://schemas.openxmlformats.org/officeDocument/2006/relationships/hyperlink" Target="https://pbs.twimg.com/profile_banners/1369701486/1462112149" TargetMode="External" /><Relationship Id="rId41" Type="http://schemas.openxmlformats.org/officeDocument/2006/relationships/hyperlink" Target="https://pbs.twimg.com/profile_banners/1400103691/1525498882" TargetMode="External" /><Relationship Id="rId42" Type="http://schemas.openxmlformats.org/officeDocument/2006/relationships/hyperlink" Target="https://pbs.twimg.com/profile_banners/56312505/1566611469" TargetMode="External" /><Relationship Id="rId43" Type="http://schemas.openxmlformats.org/officeDocument/2006/relationships/hyperlink" Target="https://pbs.twimg.com/profile_banners/25073877/1560920145" TargetMode="External" /><Relationship Id="rId44" Type="http://schemas.openxmlformats.org/officeDocument/2006/relationships/hyperlink" Target="https://pbs.twimg.com/profile_banners/447163884/1546135719" TargetMode="External" /><Relationship Id="rId45" Type="http://schemas.openxmlformats.org/officeDocument/2006/relationships/hyperlink" Target="https://pbs.twimg.com/profile_banners/761318497427173376/1537206045" TargetMode="External" /><Relationship Id="rId46" Type="http://schemas.openxmlformats.org/officeDocument/2006/relationships/hyperlink" Target="https://pbs.twimg.com/profile_banners/3550037417/1526318824" TargetMode="External" /><Relationship Id="rId47" Type="http://schemas.openxmlformats.org/officeDocument/2006/relationships/hyperlink" Target="https://pbs.twimg.com/profile_banners/2184428881/1496450343" TargetMode="External" /><Relationship Id="rId48" Type="http://schemas.openxmlformats.org/officeDocument/2006/relationships/hyperlink" Target="https://pbs.twimg.com/profile_banners/1152208078160498688/1565276310" TargetMode="External" /><Relationship Id="rId49" Type="http://schemas.openxmlformats.org/officeDocument/2006/relationships/hyperlink" Target="https://pbs.twimg.com/profile_banners/47574231/1402189675" TargetMode="External" /><Relationship Id="rId50" Type="http://schemas.openxmlformats.org/officeDocument/2006/relationships/hyperlink" Target="https://pbs.twimg.com/profile_banners/874606098/1564601970" TargetMode="External" /><Relationship Id="rId51" Type="http://schemas.openxmlformats.org/officeDocument/2006/relationships/hyperlink" Target="https://pbs.twimg.com/profile_banners/755954300107366401/1476212551" TargetMode="External" /><Relationship Id="rId52" Type="http://schemas.openxmlformats.org/officeDocument/2006/relationships/hyperlink" Target="https://pbs.twimg.com/profile_banners/1941832867/1564705408" TargetMode="External" /><Relationship Id="rId53" Type="http://schemas.openxmlformats.org/officeDocument/2006/relationships/hyperlink" Target="https://pbs.twimg.com/profile_banners/3390775469/1566205362" TargetMode="External" /><Relationship Id="rId54" Type="http://schemas.openxmlformats.org/officeDocument/2006/relationships/hyperlink" Target="https://pbs.twimg.com/profile_banners/1314629000/1463604172" TargetMode="External" /><Relationship Id="rId55" Type="http://schemas.openxmlformats.org/officeDocument/2006/relationships/hyperlink" Target="https://pbs.twimg.com/profile_banners/57211570/1541572865" TargetMode="External" /><Relationship Id="rId56" Type="http://schemas.openxmlformats.org/officeDocument/2006/relationships/hyperlink" Target="https://pbs.twimg.com/profile_banners/72154767/1487644093" TargetMode="External" /><Relationship Id="rId57" Type="http://schemas.openxmlformats.org/officeDocument/2006/relationships/hyperlink" Target="https://pbs.twimg.com/profile_banners/24578794/1559566817" TargetMode="External" /><Relationship Id="rId58" Type="http://schemas.openxmlformats.org/officeDocument/2006/relationships/hyperlink" Target="https://pbs.twimg.com/profile_banners/123281100/1400521645" TargetMode="External" /><Relationship Id="rId59" Type="http://schemas.openxmlformats.org/officeDocument/2006/relationships/hyperlink" Target="https://pbs.twimg.com/profile_banners/19346439/1554977817" TargetMode="External" /><Relationship Id="rId60" Type="http://schemas.openxmlformats.org/officeDocument/2006/relationships/hyperlink" Target="https://pbs.twimg.com/profile_banners/2573480784/1478903604" TargetMode="External" /><Relationship Id="rId61" Type="http://schemas.openxmlformats.org/officeDocument/2006/relationships/hyperlink" Target="https://pbs.twimg.com/profile_banners/3223426134/1552347349" TargetMode="External" /><Relationship Id="rId62" Type="http://schemas.openxmlformats.org/officeDocument/2006/relationships/hyperlink" Target="https://pbs.twimg.com/profile_banners/493714995/1566325734" TargetMode="External" /><Relationship Id="rId63" Type="http://schemas.openxmlformats.org/officeDocument/2006/relationships/hyperlink" Target="https://pbs.twimg.com/profile_banners/985749294/1537890892" TargetMode="External" /><Relationship Id="rId64" Type="http://schemas.openxmlformats.org/officeDocument/2006/relationships/hyperlink" Target="https://pbs.twimg.com/profile_banners/334069080/1561057477" TargetMode="External" /><Relationship Id="rId65" Type="http://schemas.openxmlformats.org/officeDocument/2006/relationships/hyperlink" Target="https://pbs.twimg.com/profile_banners/202121798/1496194576" TargetMode="External" /><Relationship Id="rId66" Type="http://schemas.openxmlformats.org/officeDocument/2006/relationships/hyperlink" Target="https://pbs.twimg.com/profile_banners/485905284/1564865575" TargetMode="External" /><Relationship Id="rId67" Type="http://schemas.openxmlformats.org/officeDocument/2006/relationships/hyperlink" Target="https://pbs.twimg.com/profile_banners/14224719/1514709246" TargetMode="External" /><Relationship Id="rId68" Type="http://schemas.openxmlformats.org/officeDocument/2006/relationships/hyperlink" Target="https://pbs.twimg.com/profile_banners/3131144855/1565026741" TargetMode="External" /><Relationship Id="rId69" Type="http://schemas.openxmlformats.org/officeDocument/2006/relationships/hyperlink" Target="https://pbs.twimg.com/profile_banners/52007644/1521114304" TargetMode="External" /><Relationship Id="rId70" Type="http://schemas.openxmlformats.org/officeDocument/2006/relationships/hyperlink" Target="https://pbs.twimg.com/profile_banners/1080427519126528005/1566573064" TargetMode="External" /><Relationship Id="rId71" Type="http://schemas.openxmlformats.org/officeDocument/2006/relationships/hyperlink" Target="https://pbs.twimg.com/profile_banners/115505588/1548362276" TargetMode="External" /><Relationship Id="rId72" Type="http://schemas.openxmlformats.org/officeDocument/2006/relationships/hyperlink" Target="https://pbs.twimg.com/profile_banners/3191500397/1548963724" TargetMode="External" /><Relationship Id="rId73" Type="http://schemas.openxmlformats.org/officeDocument/2006/relationships/hyperlink" Target="https://pbs.twimg.com/profile_banners/818876014390603776/1484852402" TargetMode="External" /><Relationship Id="rId74" Type="http://schemas.openxmlformats.org/officeDocument/2006/relationships/hyperlink" Target="https://pbs.twimg.com/profile_banners/822215673812119553/1553098760" TargetMode="External" /><Relationship Id="rId75" Type="http://schemas.openxmlformats.org/officeDocument/2006/relationships/hyperlink" Target="https://pbs.twimg.com/profile_banners/2883230169/1563712520" TargetMode="External" /><Relationship Id="rId76" Type="http://schemas.openxmlformats.org/officeDocument/2006/relationships/hyperlink" Target="https://pbs.twimg.com/profile_banners/1478054054/1535884439" TargetMode="External" /><Relationship Id="rId77" Type="http://schemas.openxmlformats.org/officeDocument/2006/relationships/hyperlink" Target="https://pbs.twimg.com/profile_banners/16228257/1566652752" TargetMode="External" /><Relationship Id="rId78" Type="http://schemas.openxmlformats.org/officeDocument/2006/relationships/hyperlink" Target="https://pbs.twimg.com/profile_banners/4302649992/1555267289" TargetMode="External" /><Relationship Id="rId79" Type="http://schemas.openxmlformats.org/officeDocument/2006/relationships/hyperlink" Target="https://pbs.twimg.com/profile_banners/807059340/1552155705" TargetMode="External" /><Relationship Id="rId80" Type="http://schemas.openxmlformats.org/officeDocument/2006/relationships/hyperlink" Target="https://pbs.twimg.com/profile_banners/3043653809/1494189732" TargetMode="External" /><Relationship Id="rId81" Type="http://schemas.openxmlformats.org/officeDocument/2006/relationships/hyperlink" Target="https://pbs.twimg.com/profile_banners/4764882552/1508411167" TargetMode="External" /><Relationship Id="rId82" Type="http://schemas.openxmlformats.org/officeDocument/2006/relationships/hyperlink" Target="https://pbs.twimg.com/profile_banners/2173779986/1396417891" TargetMode="External" /><Relationship Id="rId83" Type="http://schemas.openxmlformats.org/officeDocument/2006/relationships/hyperlink" Target="https://pbs.twimg.com/profile_banners/243983947/1425020960"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4/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4/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4/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0/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5/bg.png" TargetMode="External" /><Relationship Id="rId112" Type="http://schemas.openxmlformats.org/officeDocument/2006/relationships/hyperlink" Target="http://abs.twimg.com/images/themes/theme16/bg.gif"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5/bg.gif" TargetMode="External" /><Relationship Id="rId115" Type="http://schemas.openxmlformats.org/officeDocument/2006/relationships/hyperlink" Target="http://abs.twimg.com/images/themes/theme15/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7/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4/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5/bg.png" TargetMode="External" /><Relationship Id="rId134" Type="http://schemas.openxmlformats.org/officeDocument/2006/relationships/hyperlink" Target="http://pbs.twimg.com/profile_images/941988317767389184/s_2mUTJG_normal.jpg" TargetMode="External" /><Relationship Id="rId135" Type="http://schemas.openxmlformats.org/officeDocument/2006/relationships/hyperlink" Target="http://pbs.twimg.com/profile_images/778536550992900096/1qWAMC5D_normal.jpg" TargetMode="External" /><Relationship Id="rId136" Type="http://schemas.openxmlformats.org/officeDocument/2006/relationships/hyperlink" Target="http://pbs.twimg.com/profile_images/1059738338867986432/MvmIKowY_normal.jpg" TargetMode="External" /><Relationship Id="rId137" Type="http://schemas.openxmlformats.org/officeDocument/2006/relationships/hyperlink" Target="http://pbs.twimg.com/profile_images/1042731620783075329/7UdRuVyz_normal.jpg" TargetMode="External" /><Relationship Id="rId138" Type="http://schemas.openxmlformats.org/officeDocument/2006/relationships/hyperlink" Target="http://pbs.twimg.com/profile_images/979288607159709696/O090bKlv_normal.jpg" TargetMode="External" /><Relationship Id="rId139" Type="http://schemas.openxmlformats.org/officeDocument/2006/relationships/hyperlink" Target="http://pbs.twimg.com/profile_images/835517858062819328/kqdj_1yA_normal.jpg" TargetMode="External" /><Relationship Id="rId140" Type="http://schemas.openxmlformats.org/officeDocument/2006/relationships/hyperlink" Target="http://pbs.twimg.com/profile_images/855135607844212736/iQst7B0B_normal.jpg" TargetMode="External" /><Relationship Id="rId141" Type="http://schemas.openxmlformats.org/officeDocument/2006/relationships/hyperlink" Target="http://pbs.twimg.com/profile_images/1165010976917377030/k2Ygtm_0_normal.jpg" TargetMode="External" /><Relationship Id="rId142" Type="http://schemas.openxmlformats.org/officeDocument/2006/relationships/hyperlink" Target="http://abs.twimg.com/sticky/default_profile_images/default_profile_normal.png" TargetMode="External" /><Relationship Id="rId143" Type="http://schemas.openxmlformats.org/officeDocument/2006/relationships/hyperlink" Target="http://pbs.twimg.com/profile_images/1126190324563480583/VvB_z1nd_normal.jpg" TargetMode="External" /><Relationship Id="rId144" Type="http://schemas.openxmlformats.org/officeDocument/2006/relationships/hyperlink" Target="http://pbs.twimg.com/profile_images/874276197357596672/kUuht00m_normal.jpg" TargetMode="External" /><Relationship Id="rId145" Type="http://schemas.openxmlformats.org/officeDocument/2006/relationships/hyperlink" Target="http://pbs.twimg.com/profile_images/1079195666960781312/Oe8SvdYr_normal.jpg" TargetMode="External" /><Relationship Id="rId146" Type="http://schemas.openxmlformats.org/officeDocument/2006/relationships/hyperlink" Target="http://pbs.twimg.com/profile_images/1131411139550679040/MOM31AHu_normal.png" TargetMode="External" /><Relationship Id="rId147" Type="http://schemas.openxmlformats.org/officeDocument/2006/relationships/hyperlink" Target="http://pbs.twimg.com/profile_images/641343241862836224/8udKFi8C_normal.jpg" TargetMode="External" /><Relationship Id="rId148" Type="http://schemas.openxmlformats.org/officeDocument/2006/relationships/hyperlink" Target="http://pbs.twimg.com/profile_images/985212580565151745/lPIr8IUO_normal.jpg" TargetMode="External" /><Relationship Id="rId149" Type="http://schemas.openxmlformats.org/officeDocument/2006/relationships/hyperlink" Target="http://pbs.twimg.com/profile_images/1152208689375449092/oTehv3PT_normal.jpg" TargetMode="External" /><Relationship Id="rId150" Type="http://schemas.openxmlformats.org/officeDocument/2006/relationships/hyperlink" Target="http://pbs.twimg.com/profile_images/1135663559122272258/FS0KVRd2_normal.jpg" TargetMode="External" /><Relationship Id="rId151" Type="http://schemas.openxmlformats.org/officeDocument/2006/relationships/hyperlink" Target="http://pbs.twimg.com/profile_images/1125430370000723968/NS3P0DBt_normal.jpg" TargetMode="External" /><Relationship Id="rId152" Type="http://schemas.openxmlformats.org/officeDocument/2006/relationships/hyperlink" Target="http://pbs.twimg.com/profile_images/1163871659297837056/Cc0OLqOx_normal.jpg" TargetMode="External" /><Relationship Id="rId153" Type="http://schemas.openxmlformats.org/officeDocument/2006/relationships/hyperlink" Target="http://pbs.twimg.com/profile_images/785927038595059713/9nK9afoq_normal.jpg" TargetMode="External" /><Relationship Id="rId154" Type="http://schemas.openxmlformats.org/officeDocument/2006/relationships/hyperlink" Target="http://pbs.twimg.com/profile_images/1157084460984102912/TXAJXCJ5_normal.jpg" TargetMode="External" /><Relationship Id="rId155" Type="http://schemas.openxmlformats.org/officeDocument/2006/relationships/hyperlink" Target="http://pbs.twimg.com/profile_images/1150384329958285314/444pYLd4_normal.png" TargetMode="External" /><Relationship Id="rId156" Type="http://schemas.openxmlformats.org/officeDocument/2006/relationships/hyperlink" Target="http://pbs.twimg.com/profile_images/1162118035488092160/HPwcHzwB_normal.png" TargetMode="External" /><Relationship Id="rId157" Type="http://schemas.openxmlformats.org/officeDocument/2006/relationships/hyperlink" Target="http://pbs.twimg.com/profile_images/1080601986733551616/pyfygbOt_normal.jpg" TargetMode="External" /><Relationship Id="rId158" Type="http://schemas.openxmlformats.org/officeDocument/2006/relationships/hyperlink" Target="http://pbs.twimg.com/profile_images/958995047839682560/9lUiKujL_normal.jpg" TargetMode="External" /><Relationship Id="rId159" Type="http://schemas.openxmlformats.org/officeDocument/2006/relationships/hyperlink" Target="http://pbs.twimg.com/profile_images/1149661616989859841/v1fC630x_normal.jpg" TargetMode="External" /><Relationship Id="rId160" Type="http://schemas.openxmlformats.org/officeDocument/2006/relationships/hyperlink" Target="http://pbs.twimg.com/profile_images/966835517865316352/4EF0pB-9_normal.jpg" TargetMode="External" /><Relationship Id="rId161" Type="http://schemas.openxmlformats.org/officeDocument/2006/relationships/hyperlink" Target="http://pbs.twimg.com/profile_images/996113243146932224/APP4KiBU_normal.jpg" TargetMode="External" /><Relationship Id="rId162" Type="http://schemas.openxmlformats.org/officeDocument/2006/relationships/hyperlink" Target="http://pbs.twimg.com/profile_images/923550053289136128/PLTG_LAf_normal.jpg" TargetMode="External" /><Relationship Id="rId163" Type="http://schemas.openxmlformats.org/officeDocument/2006/relationships/hyperlink" Target="http://pbs.twimg.com/profile_images/1132831472149098496/P-ZzMwiG_normal.png" TargetMode="External" /><Relationship Id="rId164" Type="http://schemas.openxmlformats.org/officeDocument/2006/relationships/hyperlink" Target="http://pbs.twimg.com/profile_images/1054191624702562304/pzDgPuUB_normal.jpg" TargetMode="External" /><Relationship Id="rId165" Type="http://schemas.openxmlformats.org/officeDocument/2006/relationships/hyperlink" Target="http://pbs.twimg.com/profile_images/1125807065228808192/r-DUMhWF_normal.jpg" TargetMode="External" /><Relationship Id="rId166" Type="http://schemas.openxmlformats.org/officeDocument/2006/relationships/hyperlink" Target="http://pbs.twimg.com/profile_images/3193407754/665d13a1c1aab1ff3f46d8c77373a733_normal.jpeg" TargetMode="External" /><Relationship Id="rId167" Type="http://schemas.openxmlformats.org/officeDocument/2006/relationships/hyperlink" Target="http://pbs.twimg.com/profile_images/1092692379096793089/qh-QkMcl_normal.jpg" TargetMode="External" /><Relationship Id="rId168" Type="http://schemas.openxmlformats.org/officeDocument/2006/relationships/hyperlink" Target="http://pbs.twimg.com/profile_images/507679160932651008/xxO2wF21_normal.jpeg" TargetMode="External" /><Relationship Id="rId169" Type="http://schemas.openxmlformats.org/officeDocument/2006/relationships/hyperlink" Target="http://pbs.twimg.com/profile_images/1156529715798323201/CFAEpT2s_normal.jpg" TargetMode="External" /><Relationship Id="rId170" Type="http://schemas.openxmlformats.org/officeDocument/2006/relationships/hyperlink" Target="http://pbs.twimg.com/profile_images/817418841487601666/dIPvp_m__normal.jpg" TargetMode="External" /><Relationship Id="rId171" Type="http://schemas.openxmlformats.org/officeDocument/2006/relationships/hyperlink" Target="http://pbs.twimg.com/profile_images/3075883492/67558c4c03c1ebea57e50098e920fcf5_normal.jpeg" TargetMode="External" /><Relationship Id="rId172" Type="http://schemas.openxmlformats.org/officeDocument/2006/relationships/hyperlink" Target="http://pbs.twimg.com/profile_images/1147951262010359810/7842xmo9_normal.png" TargetMode="External" /><Relationship Id="rId173" Type="http://schemas.openxmlformats.org/officeDocument/2006/relationships/hyperlink" Target="http://pbs.twimg.com/profile_images/1154124878024458240/jvxgPCmU_normal.jpg" TargetMode="External" /><Relationship Id="rId174" Type="http://schemas.openxmlformats.org/officeDocument/2006/relationships/hyperlink" Target="http://pbs.twimg.com/profile_images/965295625897234433/g13N7-TC_normal.jpg" TargetMode="External" /><Relationship Id="rId175" Type="http://schemas.openxmlformats.org/officeDocument/2006/relationships/hyperlink" Target="http://pbs.twimg.com/profile_images/1163147063141511174/JF5_Tvzz_normal.jpg" TargetMode="External" /><Relationship Id="rId176" Type="http://schemas.openxmlformats.org/officeDocument/2006/relationships/hyperlink" Target="http://pbs.twimg.com/profile_images/1162998198983696384/v4Kncg5A_normal.jpg" TargetMode="External" /><Relationship Id="rId177" Type="http://schemas.openxmlformats.org/officeDocument/2006/relationships/hyperlink" Target="http://pbs.twimg.com/profile_images/788875411212107777/lqxxa0vm_normal.jpg" TargetMode="External" /><Relationship Id="rId178" Type="http://schemas.openxmlformats.org/officeDocument/2006/relationships/hyperlink" Target="http://pbs.twimg.com/profile_images/1091058164110422016/Y7_ezNBF_normal.jpg" TargetMode="External" /><Relationship Id="rId179" Type="http://schemas.openxmlformats.org/officeDocument/2006/relationships/hyperlink" Target="http://pbs.twimg.com/profile_images/848946510918295557/RmsOl1zv_normal.jpg" TargetMode="External" /><Relationship Id="rId180" Type="http://schemas.openxmlformats.org/officeDocument/2006/relationships/hyperlink" Target="http://pbs.twimg.com/profile_images/1059888693945630720/yex0Gcbi_normal.jpg" TargetMode="External" /><Relationship Id="rId181" Type="http://schemas.openxmlformats.org/officeDocument/2006/relationships/hyperlink" Target="http://pbs.twimg.com/profile_images/1105051170589065216/huaah2bl_normal.jpg" TargetMode="External" /><Relationship Id="rId182" Type="http://schemas.openxmlformats.org/officeDocument/2006/relationships/hyperlink" Target="http://pbs.twimg.com/profile_images/806139392435757057/UYoud1B-_normal.jpg" TargetMode="External" /><Relationship Id="rId183" Type="http://schemas.openxmlformats.org/officeDocument/2006/relationships/hyperlink" Target="http://pbs.twimg.com/profile_images/1158828673006481409/-TYn5RHJ_normal.jpg" TargetMode="External" /><Relationship Id="rId184" Type="http://schemas.openxmlformats.org/officeDocument/2006/relationships/hyperlink" Target="http://pbs.twimg.com/profile_images/1159510197557190662/xzpkTLnj_normal.jpg" TargetMode="External" /><Relationship Id="rId185" Type="http://schemas.openxmlformats.org/officeDocument/2006/relationships/hyperlink" Target="http://pbs.twimg.com/profile_images/893506105954844672/s0yXX-m6_normal.jpg" TargetMode="External" /><Relationship Id="rId186" Type="http://schemas.openxmlformats.org/officeDocument/2006/relationships/hyperlink" Target="http://pbs.twimg.com/profile_images/1576486272/twitter_icin_2_normal.jpg" TargetMode="External" /><Relationship Id="rId187" Type="http://schemas.openxmlformats.org/officeDocument/2006/relationships/hyperlink" Target="http://pbs.twimg.com/profile_images/566245398373621760/_dgndagG_normal.png" TargetMode="External" /><Relationship Id="rId188" Type="http://schemas.openxmlformats.org/officeDocument/2006/relationships/hyperlink" Target="http://pbs.twimg.com/profile_images/567795145915895808/J5_Phn6b_normal.jpeg" TargetMode="External" /><Relationship Id="rId189" Type="http://schemas.openxmlformats.org/officeDocument/2006/relationships/hyperlink" Target="http://pbs.twimg.com/profile_images/920969022035939328/5F8NF8nj_normal.jpg" TargetMode="External" /><Relationship Id="rId190" Type="http://schemas.openxmlformats.org/officeDocument/2006/relationships/hyperlink" Target="http://pbs.twimg.com/profile_images/378800000692980942/c6f2b712bdd0ad4a28ea1163892c0807_normal.jpeg" TargetMode="External" /><Relationship Id="rId191" Type="http://schemas.openxmlformats.org/officeDocument/2006/relationships/hyperlink" Target="http://pbs.twimg.com/profile_images/571199047197675520/tsOV7wz2_normal.jpeg" TargetMode="External" /><Relationship Id="rId192" Type="http://schemas.openxmlformats.org/officeDocument/2006/relationships/hyperlink" Target="https://twitter.com/regionsudpaca" TargetMode="External" /><Relationship Id="rId193" Type="http://schemas.openxmlformats.org/officeDocument/2006/relationships/hyperlink" Target="https://twitter.com/lcp" TargetMode="External" /><Relationship Id="rId194" Type="http://schemas.openxmlformats.org/officeDocument/2006/relationships/hyperlink" Target="https://twitter.com/assembleenat" TargetMode="External" /><Relationship Id="rId195" Type="http://schemas.openxmlformats.org/officeDocument/2006/relationships/hyperlink" Target="https://twitter.com/publicsenat" TargetMode="External" /><Relationship Id="rId196" Type="http://schemas.openxmlformats.org/officeDocument/2006/relationships/hyperlink" Target="https://twitter.com/senat" TargetMode="External" /><Relationship Id="rId197" Type="http://schemas.openxmlformats.org/officeDocument/2006/relationships/hyperlink" Target="https://twitter.com/pat7boy" TargetMode="External" /><Relationship Id="rId198" Type="http://schemas.openxmlformats.org/officeDocument/2006/relationships/hyperlink" Target="https://twitter.com/ntenzer" TargetMode="External" /><Relationship Id="rId199" Type="http://schemas.openxmlformats.org/officeDocument/2006/relationships/hyperlink" Target="https://twitter.com/messvillosaurus" TargetMode="External" /><Relationship Id="rId200" Type="http://schemas.openxmlformats.org/officeDocument/2006/relationships/hyperlink" Target="https://twitter.com/ems2613" TargetMode="External" /><Relationship Id="rId201" Type="http://schemas.openxmlformats.org/officeDocument/2006/relationships/hyperlink" Target="https://twitter.com/xtrabiggg" TargetMode="External" /><Relationship Id="rId202" Type="http://schemas.openxmlformats.org/officeDocument/2006/relationships/hyperlink" Target="https://twitter.com/realdonaldtrump" TargetMode="External" /><Relationship Id="rId203" Type="http://schemas.openxmlformats.org/officeDocument/2006/relationships/hyperlink" Target="https://twitter.com/cactusflower81" TargetMode="External" /><Relationship Id="rId204" Type="http://schemas.openxmlformats.org/officeDocument/2006/relationships/hyperlink" Target="https://twitter.com/msnightwriter" TargetMode="External" /><Relationship Id="rId205" Type="http://schemas.openxmlformats.org/officeDocument/2006/relationships/hyperlink" Target="https://twitter.com/silentrunning12" TargetMode="External" /><Relationship Id="rId206" Type="http://schemas.openxmlformats.org/officeDocument/2006/relationships/hyperlink" Target="https://twitter.com/silverfoxoo7" TargetMode="External" /><Relationship Id="rId207" Type="http://schemas.openxmlformats.org/officeDocument/2006/relationships/hyperlink" Target="https://twitter.com/jock_samurai" TargetMode="External" /><Relationship Id="rId208" Type="http://schemas.openxmlformats.org/officeDocument/2006/relationships/hyperlink" Target="https://twitter.com/destroy_time" TargetMode="External" /><Relationship Id="rId209" Type="http://schemas.openxmlformats.org/officeDocument/2006/relationships/hyperlink" Target="https://twitter.com/badov49" TargetMode="External" /><Relationship Id="rId210" Type="http://schemas.openxmlformats.org/officeDocument/2006/relationships/hyperlink" Target="https://twitter.com/amuses" TargetMode="External" /><Relationship Id="rId211" Type="http://schemas.openxmlformats.org/officeDocument/2006/relationships/hyperlink" Target="https://twitter.com/suz_stone" TargetMode="External" /><Relationship Id="rId212" Type="http://schemas.openxmlformats.org/officeDocument/2006/relationships/hyperlink" Target="https://twitter.com/kaelaleon" TargetMode="External" /><Relationship Id="rId213" Type="http://schemas.openxmlformats.org/officeDocument/2006/relationships/hyperlink" Target="https://twitter.com/tf1lejt" TargetMode="External" /><Relationship Id="rId214" Type="http://schemas.openxmlformats.org/officeDocument/2006/relationships/hyperlink" Target="https://twitter.com/rnaudmeunier" TargetMode="External" /><Relationship Id="rId215" Type="http://schemas.openxmlformats.org/officeDocument/2006/relationships/hyperlink" Target="https://twitter.com/mostwiselatina" TargetMode="External" /><Relationship Id="rId216" Type="http://schemas.openxmlformats.org/officeDocument/2006/relationships/hyperlink" Target="https://twitter.com/petesart" TargetMode="External" /><Relationship Id="rId217" Type="http://schemas.openxmlformats.org/officeDocument/2006/relationships/hyperlink" Target="https://twitter.com/scaramucci" TargetMode="External" /><Relationship Id="rId218" Type="http://schemas.openxmlformats.org/officeDocument/2006/relationships/hyperlink" Target="https://twitter.com/andyostroy" TargetMode="External" /><Relationship Id="rId219" Type="http://schemas.openxmlformats.org/officeDocument/2006/relationships/hyperlink" Target="https://twitter.com/louisemensch" TargetMode="External" /><Relationship Id="rId220" Type="http://schemas.openxmlformats.org/officeDocument/2006/relationships/hyperlink" Target="https://twitter.com/malcolmnance" TargetMode="External" /><Relationship Id="rId221" Type="http://schemas.openxmlformats.org/officeDocument/2006/relationships/hyperlink" Target="https://twitter.com/sethabramson" TargetMode="External" /><Relationship Id="rId222" Type="http://schemas.openxmlformats.org/officeDocument/2006/relationships/hyperlink" Target="https://twitter.com/johnpavlovitz" TargetMode="External" /><Relationship Id="rId223" Type="http://schemas.openxmlformats.org/officeDocument/2006/relationships/hyperlink" Target="https://twitter.com/ruthbenghiat" TargetMode="External" /><Relationship Id="rId224" Type="http://schemas.openxmlformats.org/officeDocument/2006/relationships/hyperlink" Target="https://twitter.com/dickpolman1" TargetMode="External" /><Relationship Id="rId225" Type="http://schemas.openxmlformats.org/officeDocument/2006/relationships/hyperlink" Target="https://twitter.com/lrinaldiart" TargetMode="External" /><Relationship Id="rId226" Type="http://schemas.openxmlformats.org/officeDocument/2006/relationships/hyperlink" Target="https://twitter.com/robertckeating" TargetMode="External" /><Relationship Id="rId227" Type="http://schemas.openxmlformats.org/officeDocument/2006/relationships/hyperlink" Target="https://twitter.com/antifa_scist" TargetMode="External" /><Relationship Id="rId228" Type="http://schemas.openxmlformats.org/officeDocument/2006/relationships/hyperlink" Target="https://twitter.com/clhuds" TargetMode="External" /><Relationship Id="rId229" Type="http://schemas.openxmlformats.org/officeDocument/2006/relationships/hyperlink" Target="https://twitter.com/mtc_london" TargetMode="External" /><Relationship Id="rId230" Type="http://schemas.openxmlformats.org/officeDocument/2006/relationships/hyperlink" Target="https://twitter.com/10downingstreet" TargetMode="External" /><Relationship Id="rId231" Type="http://schemas.openxmlformats.org/officeDocument/2006/relationships/hyperlink" Target="https://twitter.com/borisjohnson" TargetMode="External" /><Relationship Id="rId232" Type="http://schemas.openxmlformats.org/officeDocument/2006/relationships/hyperlink" Target="https://twitter.com/studiosmussi" TargetMode="External" /><Relationship Id="rId233" Type="http://schemas.openxmlformats.org/officeDocument/2006/relationships/hyperlink" Target="https://twitter.com/pinopio5" TargetMode="External" /><Relationship Id="rId234" Type="http://schemas.openxmlformats.org/officeDocument/2006/relationships/hyperlink" Target="https://twitter.com/marciahyatt6" TargetMode="External" /><Relationship Id="rId235" Type="http://schemas.openxmlformats.org/officeDocument/2006/relationships/hyperlink" Target="https://twitter.com/marie5483" TargetMode="External" /><Relationship Id="rId236" Type="http://schemas.openxmlformats.org/officeDocument/2006/relationships/hyperlink" Target="https://twitter.com/g7" TargetMode="External" /><Relationship Id="rId237" Type="http://schemas.openxmlformats.org/officeDocument/2006/relationships/hyperlink" Target="https://twitter.com/flotus" TargetMode="External" /><Relationship Id="rId238" Type="http://schemas.openxmlformats.org/officeDocument/2006/relationships/hyperlink" Target="https://twitter.com/whitehouse" TargetMode="External" /><Relationship Id="rId239" Type="http://schemas.openxmlformats.org/officeDocument/2006/relationships/hyperlink" Target="https://twitter.com/jacdeguise" TargetMode="External" /><Relationship Id="rId240" Type="http://schemas.openxmlformats.org/officeDocument/2006/relationships/hyperlink" Target="https://twitter.com/dumpdondrumpf" TargetMode="External" /><Relationship Id="rId241" Type="http://schemas.openxmlformats.org/officeDocument/2006/relationships/hyperlink" Target="https://twitter.com/tcfatihy" TargetMode="External" /><Relationship Id="rId242" Type="http://schemas.openxmlformats.org/officeDocument/2006/relationships/hyperlink" Target="https://twitter.com/hakana" TargetMode="External" /><Relationship Id="rId243" Type="http://schemas.openxmlformats.org/officeDocument/2006/relationships/hyperlink" Target="https://twitter.com/atencio1ron" TargetMode="External" /><Relationship Id="rId244" Type="http://schemas.openxmlformats.org/officeDocument/2006/relationships/hyperlink" Target="https://twitter.com/yodabasi" TargetMode="External" /><Relationship Id="rId245" Type="http://schemas.openxmlformats.org/officeDocument/2006/relationships/hyperlink" Target="https://twitter.com/jebusfan" TargetMode="External" /><Relationship Id="rId246" Type="http://schemas.openxmlformats.org/officeDocument/2006/relationships/hyperlink" Target="https://twitter.com/travel2view" TargetMode="External" /><Relationship Id="rId247" Type="http://schemas.openxmlformats.org/officeDocument/2006/relationships/hyperlink" Target="https://twitter.com/dominicraab" TargetMode="External" /><Relationship Id="rId248" Type="http://schemas.openxmlformats.org/officeDocument/2006/relationships/hyperlink" Target="https://twitter.com/tomtugendhat" TargetMode="External" /><Relationship Id="rId249" Type="http://schemas.openxmlformats.org/officeDocument/2006/relationships/hyperlink" Target="https://twitter.com/stephenmcdonell" TargetMode="External" /><Relationship Id="rId250" Type="http://schemas.openxmlformats.org/officeDocument/2006/relationships/comments" Target="../comments2.xml" /><Relationship Id="rId251" Type="http://schemas.openxmlformats.org/officeDocument/2006/relationships/vmlDrawing" Target="../drawings/vmlDrawing2.vml" /><Relationship Id="rId252" Type="http://schemas.openxmlformats.org/officeDocument/2006/relationships/table" Target="../tables/table2.xml" /><Relationship Id="rId253" Type="http://schemas.openxmlformats.org/officeDocument/2006/relationships/drawing" Target="../drawings/drawing1.xml" /><Relationship Id="rId25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rib.al/QMS6N4q" TargetMode="External" /><Relationship Id="rId2" Type="http://schemas.openxmlformats.org/officeDocument/2006/relationships/hyperlink" Target="https://www.lci.fr/international/en-direct-g7-a-biarritz-macron-trump-iran-arrivee-surprise-du-ministre-iranien-des-affaires-etrangeres-2130103.html" TargetMode="External" /><Relationship Id="rId3" Type="http://schemas.openxmlformats.org/officeDocument/2006/relationships/hyperlink" Target="https://twitter.com/ColinKahl/status/1165051146144141315" TargetMode="External" /><Relationship Id="rId4" Type="http://schemas.openxmlformats.org/officeDocument/2006/relationships/hyperlink" Target="https://twitter.com/realDonaldTrump/status/1165067335604023296" TargetMode="External" /><Relationship Id="rId5" Type="http://schemas.openxmlformats.org/officeDocument/2006/relationships/hyperlink" Target="https://twitter.com/mostwiselatina/status/1165010062118572032" TargetMode="External" /><Relationship Id="rId6" Type="http://schemas.openxmlformats.org/officeDocument/2006/relationships/hyperlink" Target="https://news.yahoo.com/china-hits-back-trump-tariffs-134558521.html" TargetMode="External" /><Relationship Id="rId7" Type="http://schemas.openxmlformats.org/officeDocument/2006/relationships/hyperlink" Target="https://www.lemonde.fr/international/article/2019/08/22/le-tres-difficile-g7-d-emmanuel-macron_5501466_3210.html" TargetMode="External" /><Relationship Id="rId8" Type="http://schemas.openxmlformats.org/officeDocument/2006/relationships/hyperlink" Target="https://twitter.com/mostwiselatina/status/1165010062118572032" TargetMode="External" /><Relationship Id="rId9" Type="http://schemas.openxmlformats.org/officeDocument/2006/relationships/hyperlink" Target="https://news.yahoo.com/china-hits-back-trump-tariffs-134558521.html" TargetMode="External" /><Relationship Id="rId10" Type="http://schemas.openxmlformats.org/officeDocument/2006/relationships/hyperlink" Target="https://twitter.com/realDonaldTrump/status/1165067335604023296" TargetMode="External" /><Relationship Id="rId11" Type="http://schemas.openxmlformats.org/officeDocument/2006/relationships/hyperlink" Target="https://twitter.com/ColinKahl/status/1165051146144141315" TargetMode="External" /><Relationship Id="rId12" Type="http://schemas.openxmlformats.org/officeDocument/2006/relationships/hyperlink" Target="https://trib.al/QMS6N4q" TargetMode="External" /><Relationship Id="rId13" Type="http://schemas.openxmlformats.org/officeDocument/2006/relationships/hyperlink" Target="https://www.lci.fr/international/en-direct-g7-a-biarritz-macron-trump-iran-arrivee-surprise-du-ministre-iranien-des-affaires-etrangeres-2130103.html" TargetMode="External" /><Relationship Id="rId14" Type="http://schemas.openxmlformats.org/officeDocument/2006/relationships/hyperlink" Target="https://www.lemonde.fr/international/article/2019/08/22/le-tres-difficile-g7-d-emmanuel-macron_5501466_3210.html" TargetMode="External" /><Relationship Id="rId15" Type="http://schemas.openxmlformats.org/officeDocument/2006/relationships/table" Target="../tables/table11.xml" /><Relationship Id="rId16" Type="http://schemas.openxmlformats.org/officeDocument/2006/relationships/table" Target="../tables/table12.xml" /><Relationship Id="rId17" Type="http://schemas.openxmlformats.org/officeDocument/2006/relationships/table" Target="../tables/table13.xml" /><Relationship Id="rId18" Type="http://schemas.openxmlformats.org/officeDocument/2006/relationships/table" Target="../tables/table14.xml" /><Relationship Id="rId19" Type="http://schemas.openxmlformats.org/officeDocument/2006/relationships/table" Target="../tables/table15.xml" /><Relationship Id="rId20" Type="http://schemas.openxmlformats.org/officeDocument/2006/relationships/table" Target="../tables/table16.xml" /><Relationship Id="rId21" Type="http://schemas.openxmlformats.org/officeDocument/2006/relationships/table" Target="../tables/table17.xml" /><Relationship Id="rId2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938</v>
      </c>
      <c r="BD2" s="13" t="s">
        <v>960</v>
      </c>
      <c r="BE2" s="13" t="s">
        <v>961</v>
      </c>
      <c r="BF2" s="67" t="s">
        <v>1405</v>
      </c>
      <c r="BG2" s="67" t="s">
        <v>1406</v>
      </c>
      <c r="BH2" s="67" t="s">
        <v>1407</v>
      </c>
      <c r="BI2" s="67" t="s">
        <v>1408</v>
      </c>
      <c r="BJ2" s="67" t="s">
        <v>1409</v>
      </c>
      <c r="BK2" s="67" t="s">
        <v>1410</v>
      </c>
      <c r="BL2" s="67" t="s">
        <v>1411</v>
      </c>
      <c r="BM2" s="67" t="s">
        <v>1412</v>
      </c>
      <c r="BN2" s="67" t="s">
        <v>1413</v>
      </c>
    </row>
    <row r="3" spans="1:66" ht="15" customHeight="1">
      <c r="A3" s="84" t="s">
        <v>214</v>
      </c>
      <c r="B3" s="84" t="s">
        <v>248</v>
      </c>
      <c r="C3" s="53" t="s">
        <v>1436</v>
      </c>
      <c r="D3" s="54">
        <v>3</v>
      </c>
      <c r="E3" s="65" t="s">
        <v>132</v>
      </c>
      <c r="F3" s="55">
        <v>32</v>
      </c>
      <c r="G3" s="53"/>
      <c r="H3" s="57"/>
      <c r="I3" s="56"/>
      <c r="J3" s="56"/>
      <c r="K3" s="36" t="s">
        <v>65</v>
      </c>
      <c r="L3" s="62">
        <v>3</v>
      </c>
      <c r="M3" s="62"/>
      <c r="N3" s="63"/>
      <c r="O3" s="85" t="s">
        <v>272</v>
      </c>
      <c r="P3" s="87">
        <v>43693.279444444444</v>
      </c>
      <c r="Q3" s="85" t="s">
        <v>275</v>
      </c>
      <c r="R3" s="85"/>
      <c r="S3" s="85"/>
      <c r="T3" s="85" t="s">
        <v>306</v>
      </c>
      <c r="U3" s="90" t="s">
        <v>324</v>
      </c>
      <c r="V3" s="90" t="s">
        <v>324</v>
      </c>
      <c r="W3" s="87">
        <v>43693.279444444444</v>
      </c>
      <c r="X3" s="91">
        <v>43693</v>
      </c>
      <c r="Y3" s="93" t="s">
        <v>360</v>
      </c>
      <c r="Z3" s="90" t="s">
        <v>396</v>
      </c>
      <c r="AA3" s="85"/>
      <c r="AB3" s="85"/>
      <c r="AC3" s="93" t="s">
        <v>432</v>
      </c>
      <c r="AD3" s="93" t="s">
        <v>468</v>
      </c>
      <c r="AE3" s="85" t="b">
        <v>0</v>
      </c>
      <c r="AF3" s="85">
        <v>0</v>
      </c>
      <c r="AG3" s="93" t="s">
        <v>472</v>
      </c>
      <c r="AH3" s="85" t="b">
        <v>0</v>
      </c>
      <c r="AI3" s="85" t="s">
        <v>477</v>
      </c>
      <c r="AJ3" s="85"/>
      <c r="AK3" s="93" t="s">
        <v>473</v>
      </c>
      <c r="AL3" s="85" t="b">
        <v>0</v>
      </c>
      <c r="AM3" s="85">
        <v>0</v>
      </c>
      <c r="AN3" s="93" t="s">
        <v>473</v>
      </c>
      <c r="AO3" s="85" t="s">
        <v>484</v>
      </c>
      <c r="AP3" s="85" t="b">
        <v>0</v>
      </c>
      <c r="AQ3" s="93" t="s">
        <v>468</v>
      </c>
      <c r="AR3" s="85" t="s">
        <v>176</v>
      </c>
      <c r="AS3" s="85">
        <v>0</v>
      </c>
      <c r="AT3" s="85">
        <v>0</v>
      </c>
      <c r="AU3" s="85"/>
      <c r="AV3" s="85"/>
      <c r="AW3" s="85"/>
      <c r="AX3" s="85"/>
      <c r="AY3" s="85"/>
      <c r="AZ3" s="85"/>
      <c r="BA3" s="85"/>
      <c r="BB3" s="85"/>
      <c r="BC3">
        <v>1</v>
      </c>
      <c r="BD3" s="85" t="str">
        <f>REPLACE(INDEX(GroupVertices[Group],MATCH(Edges[[#This Row],[Vertex 1]],GroupVertices[Vertex],0)),1,1,"")</f>
        <v>6</v>
      </c>
      <c r="BE3" s="85" t="str">
        <f>REPLACE(INDEX(GroupVertices[Group],MATCH(Edges[[#This Row],[Vertex 2]],GroupVertices[Vertex],0)),1,1,"")</f>
        <v>6</v>
      </c>
      <c r="BF3" s="51"/>
      <c r="BG3" s="52"/>
      <c r="BH3" s="51"/>
      <c r="BI3" s="52"/>
      <c r="BJ3" s="51"/>
      <c r="BK3" s="52"/>
      <c r="BL3" s="51"/>
      <c r="BM3" s="52"/>
      <c r="BN3" s="51"/>
    </row>
    <row r="4" spans="1:66" ht="15" customHeight="1">
      <c r="A4" s="84" t="s">
        <v>214</v>
      </c>
      <c r="B4" s="84" t="s">
        <v>249</v>
      </c>
      <c r="C4" s="53" t="s">
        <v>1436</v>
      </c>
      <c r="D4" s="54">
        <v>3</v>
      </c>
      <c r="E4" s="65" t="s">
        <v>132</v>
      </c>
      <c r="F4" s="55">
        <v>32</v>
      </c>
      <c r="G4" s="53"/>
      <c r="H4" s="57"/>
      <c r="I4" s="56"/>
      <c r="J4" s="56"/>
      <c r="K4" s="36" t="s">
        <v>65</v>
      </c>
      <c r="L4" s="83">
        <v>4</v>
      </c>
      <c r="M4" s="83"/>
      <c r="N4" s="63"/>
      <c r="O4" s="86" t="s">
        <v>272</v>
      </c>
      <c r="P4" s="88">
        <v>43693.279444444444</v>
      </c>
      <c r="Q4" s="86" t="s">
        <v>275</v>
      </c>
      <c r="R4" s="86"/>
      <c r="S4" s="86"/>
      <c r="T4" s="86" t="s">
        <v>306</v>
      </c>
      <c r="U4" s="89" t="s">
        <v>324</v>
      </c>
      <c r="V4" s="89" t="s">
        <v>324</v>
      </c>
      <c r="W4" s="88">
        <v>43693.279444444444</v>
      </c>
      <c r="X4" s="92">
        <v>43693</v>
      </c>
      <c r="Y4" s="94" t="s">
        <v>360</v>
      </c>
      <c r="Z4" s="89" t="s">
        <v>396</v>
      </c>
      <c r="AA4" s="86"/>
      <c r="AB4" s="86"/>
      <c r="AC4" s="94" t="s">
        <v>432</v>
      </c>
      <c r="AD4" s="94" t="s">
        <v>468</v>
      </c>
      <c r="AE4" s="86" t="b">
        <v>0</v>
      </c>
      <c r="AF4" s="86">
        <v>0</v>
      </c>
      <c r="AG4" s="94" t="s">
        <v>472</v>
      </c>
      <c r="AH4" s="86" t="b">
        <v>0</v>
      </c>
      <c r="AI4" s="86" t="s">
        <v>477</v>
      </c>
      <c r="AJ4" s="86"/>
      <c r="AK4" s="94" t="s">
        <v>473</v>
      </c>
      <c r="AL4" s="86" t="b">
        <v>0</v>
      </c>
      <c r="AM4" s="86">
        <v>0</v>
      </c>
      <c r="AN4" s="94" t="s">
        <v>473</v>
      </c>
      <c r="AO4" s="86" t="s">
        <v>484</v>
      </c>
      <c r="AP4" s="86" t="b">
        <v>0</v>
      </c>
      <c r="AQ4" s="94" t="s">
        <v>468</v>
      </c>
      <c r="AR4" s="86" t="s">
        <v>176</v>
      </c>
      <c r="AS4" s="86">
        <v>0</v>
      </c>
      <c r="AT4" s="86">
        <v>0</v>
      </c>
      <c r="AU4" s="86"/>
      <c r="AV4" s="86"/>
      <c r="AW4" s="86"/>
      <c r="AX4" s="86"/>
      <c r="AY4" s="86"/>
      <c r="AZ4" s="86"/>
      <c r="BA4" s="86"/>
      <c r="BB4" s="86"/>
      <c r="BC4">
        <v>1</v>
      </c>
      <c r="BD4" s="85" t="str">
        <f>REPLACE(INDEX(GroupVertices[Group],MATCH(Edges[[#This Row],[Vertex 1]],GroupVertices[Vertex],0)),1,1,"")</f>
        <v>6</v>
      </c>
      <c r="BE4" s="85" t="str">
        <f>REPLACE(INDEX(GroupVertices[Group],MATCH(Edges[[#This Row],[Vertex 2]],GroupVertices[Vertex],0)),1,1,"")</f>
        <v>6</v>
      </c>
      <c r="BF4" s="51"/>
      <c r="BG4" s="52"/>
      <c r="BH4" s="51"/>
      <c r="BI4" s="52"/>
      <c r="BJ4" s="51"/>
      <c r="BK4" s="52"/>
      <c r="BL4" s="51"/>
      <c r="BM4" s="52"/>
      <c r="BN4" s="51"/>
    </row>
    <row r="5" spans="1:66" ht="15">
      <c r="A5" s="84" t="s">
        <v>214</v>
      </c>
      <c r="B5" s="84" t="s">
        <v>250</v>
      </c>
      <c r="C5" s="53" t="s">
        <v>1436</v>
      </c>
      <c r="D5" s="54">
        <v>3</v>
      </c>
      <c r="E5" s="65" t="s">
        <v>132</v>
      </c>
      <c r="F5" s="55">
        <v>32</v>
      </c>
      <c r="G5" s="53"/>
      <c r="H5" s="57"/>
      <c r="I5" s="56"/>
      <c r="J5" s="56"/>
      <c r="K5" s="36" t="s">
        <v>65</v>
      </c>
      <c r="L5" s="83">
        <v>5</v>
      </c>
      <c r="M5" s="83"/>
      <c r="N5" s="63"/>
      <c r="O5" s="86" t="s">
        <v>272</v>
      </c>
      <c r="P5" s="88">
        <v>43693.279444444444</v>
      </c>
      <c r="Q5" s="86" t="s">
        <v>275</v>
      </c>
      <c r="R5" s="86"/>
      <c r="S5" s="86"/>
      <c r="T5" s="86" t="s">
        <v>306</v>
      </c>
      <c r="U5" s="89" t="s">
        <v>324</v>
      </c>
      <c r="V5" s="89" t="s">
        <v>324</v>
      </c>
      <c r="W5" s="88">
        <v>43693.279444444444</v>
      </c>
      <c r="X5" s="92">
        <v>43693</v>
      </c>
      <c r="Y5" s="94" t="s">
        <v>360</v>
      </c>
      <c r="Z5" s="89" t="s">
        <v>396</v>
      </c>
      <c r="AA5" s="86"/>
      <c r="AB5" s="86"/>
      <c r="AC5" s="94" t="s">
        <v>432</v>
      </c>
      <c r="AD5" s="94" t="s">
        <v>468</v>
      </c>
      <c r="AE5" s="86" t="b">
        <v>0</v>
      </c>
      <c r="AF5" s="86">
        <v>0</v>
      </c>
      <c r="AG5" s="94" t="s">
        <v>472</v>
      </c>
      <c r="AH5" s="86" t="b">
        <v>0</v>
      </c>
      <c r="AI5" s="86" t="s">
        <v>477</v>
      </c>
      <c r="AJ5" s="86"/>
      <c r="AK5" s="94" t="s">
        <v>473</v>
      </c>
      <c r="AL5" s="86" t="b">
        <v>0</v>
      </c>
      <c r="AM5" s="86">
        <v>0</v>
      </c>
      <c r="AN5" s="94" t="s">
        <v>473</v>
      </c>
      <c r="AO5" s="86" t="s">
        <v>484</v>
      </c>
      <c r="AP5" s="86" t="b">
        <v>0</v>
      </c>
      <c r="AQ5" s="94" t="s">
        <v>468</v>
      </c>
      <c r="AR5" s="86" t="s">
        <v>176</v>
      </c>
      <c r="AS5" s="86">
        <v>0</v>
      </c>
      <c r="AT5" s="86">
        <v>0</v>
      </c>
      <c r="AU5" s="86"/>
      <c r="AV5" s="86"/>
      <c r="AW5" s="86"/>
      <c r="AX5" s="86"/>
      <c r="AY5" s="86"/>
      <c r="AZ5" s="86"/>
      <c r="BA5" s="86"/>
      <c r="BB5" s="86"/>
      <c r="BC5">
        <v>1</v>
      </c>
      <c r="BD5" s="85" t="str">
        <f>REPLACE(INDEX(GroupVertices[Group],MATCH(Edges[[#This Row],[Vertex 1]],GroupVertices[Vertex],0)),1,1,"")</f>
        <v>6</v>
      </c>
      <c r="BE5" s="85" t="str">
        <f>REPLACE(INDEX(GroupVertices[Group],MATCH(Edges[[#This Row],[Vertex 2]],GroupVertices[Vertex],0)),1,1,"")</f>
        <v>6</v>
      </c>
      <c r="BF5" s="51"/>
      <c r="BG5" s="52"/>
      <c r="BH5" s="51"/>
      <c r="BI5" s="52"/>
      <c r="BJ5" s="51"/>
      <c r="BK5" s="52"/>
      <c r="BL5" s="51"/>
      <c r="BM5" s="52"/>
      <c r="BN5" s="51"/>
    </row>
    <row r="6" spans="1:66" ht="15">
      <c r="A6" s="84" t="s">
        <v>214</v>
      </c>
      <c r="B6" s="84" t="s">
        <v>251</v>
      </c>
      <c r="C6" s="53" t="s">
        <v>1436</v>
      </c>
      <c r="D6" s="54">
        <v>3</v>
      </c>
      <c r="E6" s="65" t="s">
        <v>132</v>
      </c>
      <c r="F6" s="55">
        <v>32</v>
      </c>
      <c r="G6" s="53"/>
      <c r="H6" s="57"/>
      <c r="I6" s="56"/>
      <c r="J6" s="56"/>
      <c r="K6" s="36" t="s">
        <v>65</v>
      </c>
      <c r="L6" s="83">
        <v>6</v>
      </c>
      <c r="M6" s="83"/>
      <c r="N6" s="63"/>
      <c r="O6" s="86" t="s">
        <v>272</v>
      </c>
      <c r="P6" s="88">
        <v>43693.279444444444</v>
      </c>
      <c r="Q6" s="86" t="s">
        <v>275</v>
      </c>
      <c r="R6" s="86"/>
      <c r="S6" s="86"/>
      <c r="T6" s="86" t="s">
        <v>306</v>
      </c>
      <c r="U6" s="89" t="s">
        <v>324</v>
      </c>
      <c r="V6" s="89" t="s">
        <v>324</v>
      </c>
      <c r="W6" s="88">
        <v>43693.279444444444</v>
      </c>
      <c r="X6" s="92">
        <v>43693</v>
      </c>
      <c r="Y6" s="94" t="s">
        <v>360</v>
      </c>
      <c r="Z6" s="89" t="s">
        <v>396</v>
      </c>
      <c r="AA6" s="86"/>
      <c r="AB6" s="86"/>
      <c r="AC6" s="94" t="s">
        <v>432</v>
      </c>
      <c r="AD6" s="94" t="s">
        <v>468</v>
      </c>
      <c r="AE6" s="86" t="b">
        <v>0</v>
      </c>
      <c r="AF6" s="86">
        <v>0</v>
      </c>
      <c r="AG6" s="94" t="s">
        <v>472</v>
      </c>
      <c r="AH6" s="86" t="b">
        <v>0</v>
      </c>
      <c r="AI6" s="86" t="s">
        <v>477</v>
      </c>
      <c r="AJ6" s="86"/>
      <c r="AK6" s="94" t="s">
        <v>473</v>
      </c>
      <c r="AL6" s="86" t="b">
        <v>0</v>
      </c>
      <c r="AM6" s="86">
        <v>0</v>
      </c>
      <c r="AN6" s="94" t="s">
        <v>473</v>
      </c>
      <c r="AO6" s="86" t="s">
        <v>484</v>
      </c>
      <c r="AP6" s="86" t="b">
        <v>0</v>
      </c>
      <c r="AQ6" s="94" t="s">
        <v>468</v>
      </c>
      <c r="AR6" s="86" t="s">
        <v>176</v>
      </c>
      <c r="AS6" s="86">
        <v>0</v>
      </c>
      <c r="AT6" s="86">
        <v>0</v>
      </c>
      <c r="AU6" s="86"/>
      <c r="AV6" s="86"/>
      <c r="AW6" s="86"/>
      <c r="AX6" s="86"/>
      <c r="AY6" s="86"/>
      <c r="AZ6" s="86"/>
      <c r="BA6" s="86"/>
      <c r="BB6" s="86"/>
      <c r="BC6">
        <v>1</v>
      </c>
      <c r="BD6" s="85" t="str">
        <f>REPLACE(INDEX(GroupVertices[Group],MATCH(Edges[[#This Row],[Vertex 1]],GroupVertices[Vertex],0)),1,1,"")</f>
        <v>6</v>
      </c>
      <c r="BE6" s="85" t="str">
        <f>REPLACE(INDEX(GroupVertices[Group],MATCH(Edges[[#This Row],[Vertex 2]],GroupVertices[Vertex],0)),1,1,"")</f>
        <v>6</v>
      </c>
      <c r="BF6" s="51">
        <v>0</v>
      </c>
      <c r="BG6" s="52">
        <v>0</v>
      </c>
      <c r="BH6" s="51">
        <v>0</v>
      </c>
      <c r="BI6" s="52">
        <v>0</v>
      </c>
      <c r="BJ6" s="51">
        <v>0</v>
      </c>
      <c r="BK6" s="52">
        <v>0</v>
      </c>
      <c r="BL6" s="51">
        <v>33</v>
      </c>
      <c r="BM6" s="52">
        <v>100</v>
      </c>
      <c r="BN6" s="51">
        <v>33</v>
      </c>
    </row>
    <row r="7" spans="1:66" ht="15">
      <c r="A7" s="84" t="s">
        <v>215</v>
      </c>
      <c r="B7" s="84" t="s">
        <v>252</v>
      </c>
      <c r="C7" s="53" t="s">
        <v>1436</v>
      </c>
      <c r="D7" s="54">
        <v>3</v>
      </c>
      <c r="E7" s="65" t="s">
        <v>132</v>
      </c>
      <c r="F7" s="55">
        <v>32</v>
      </c>
      <c r="G7" s="53"/>
      <c r="H7" s="57"/>
      <c r="I7" s="56"/>
      <c r="J7" s="56"/>
      <c r="K7" s="36" t="s">
        <v>65</v>
      </c>
      <c r="L7" s="83">
        <v>7</v>
      </c>
      <c r="M7" s="83"/>
      <c r="N7" s="63"/>
      <c r="O7" s="86" t="s">
        <v>272</v>
      </c>
      <c r="P7" s="88">
        <v>43699.24872685185</v>
      </c>
      <c r="Q7" s="86" t="s">
        <v>276</v>
      </c>
      <c r="R7" s="89" t="s">
        <v>294</v>
      </c>
      <c r="S7" s="86" t="s">
        <v>301</v>
      </c>
      <c r="T7" s="86" t="s">
        <v>307</v>
      </c>
      <c r="U7" s="86"/>
      <c r="V7" s="89" t="s">
        <v>329</v>
      </c>
      <c r="W7" s="88">
        <v>43699.24872685185</v>
      </c>
      <c r="X7" s="92">
        <v>43699</v>
      </c>
      <c r="Y7" s="94" t="s">
        <v>361</v>
      </c>
      <c r="Z7" s="89" t="s">
        <v>397</v>
      </c>
      <c r="AA7" s="86"/>
      <c r="AB7" s="86"/>
      <c r="AC7" s="94" t="s">
        <v>433</v>
      </c>
      <c r="AD7" s="86"/>
      <c r="AE7" s="86" t="b">
        <v>0</v>
      </c>
      <c r="AF7" s="86">
        <v>1</v>
      </c>
      <c r="AG7" s="94" t="s">
        <v>473</v>
      </c>
      <c r="AH7" s="86" t="b">
        <v>0</v>
      </c>
      <c r="AI7" s="86" t="s">
        <v>477</v>
      </c>
      <c r="AJ7" s="86"/>
      <c r="AK7" s="94" t="s">
        <v>473</v>
      </c>
      <c r="AL7" s="86" t="b">
        <v>0</v>
      </c>
      <c r="AM7" s="86">
        <v>0</v>
      </c>
      <c r="AN7" s="94" t="s">
        <v>473</v>
      </c>
      <c r="AO7" s="86" t="s">
        <v>485</v>
      </c>
      <c r="AP7" s="86" t="b">
        <v>0</v>
      </c>
      <c r="AQ7" s="94" t="s">
        <v>433</v>
      </c>
      <c r="AR7" s="86" t="s">
        <v>176</v>
      </c>
      <c r="AS7" s="86">
        <v>0</v>
      </c>
      <c r="AT7" s="86">
        <v>0</v>
      </c>
      <c r="AU7" s="86"/>
      <c r="AV7" s="86"/>
      <c r="AW7" s="86"/>
      <c r="AX7" s="86"/>
      <c r="AY7" s="86"/>
      <c r="AZ7" s="86"/>
      <c r="BA7" s="86"/>
      <c r="BB7" s="86"/>
      <c r="BC7">
        <v>1</v>
      </c>
      <c r="BD7" s="85" t="str">
        <f>REPLACE(INDEX(GroupVertices[Group],MATCH(Edges[[#This Row],[Vertex 1]],GroupVertices[Vertex],0)),1,1,"")</f>
        <v>10</v>
      </c>
      <c r="BE7" s="85" t="str">
        <f>REPLACE(INDEX(GroupVertices[Group],MATCH(Edges[[#This Row],[Vertex 2]],GroupVertices[Vertex],0)),1,1,"")</f>
        <v>10</v>
      </c>
      <c r="BF7" s="51">
        <v>0</v>
      </c>
      <c r="BG7" s="52">
        <v>0</v>
      </c>
      <c r="BH7" s="51">
        <v>2</v>
      </c>
      <c r="BI7" s="52">
        <v>4.878048780487805</v>
      </c>
      <c r="BJ7" s="51">
        <v>0</v>
      </c>
      <c r="BK7" s="52">
        <v>0</v>
      </c>
      <c r="BL7" s="51">
        <v>39</v>
      </c>
      <c r="BM7" s="52">
        <v>95.1219512195122</v>
      </c>
      <c r="BN7" s="51">
        <v>41</v>
      </c>
    </row>
    <row r="8" spans="1:66" ht="15">
      <c r="A8" s="84" t="s">
        <v>216</v>
      </c>
      <c r="B8" s="84" t="s">
        <v>216</v>
      </c>
      <c r="C8" s="53" t="s">
        <v>1436</v>
      </c>
      <c r="D8" s="54">
        <v>3</v>
      </c>
      <c r="E8" s="65" t="s">
        <v>132</v>
      </c>
      <c r="F8" s="55">
        <v>32</v>
      </c>
      <c r="G8" s="53"/>
      <c r="H8" s="57"/>
      <c r="I8" s="56"/>
      <c r="J8" s="56"/>
      <c r="K8" s="36" t="s">
        <v>65</v>
      </c>
      <c r="L8" s="83">
        <v>8</v>
      </c>
      <c r="M8" s="83"/>
      <c r="N8" s="63"/>
      <c r="O8" s="86" t="s">
        <v>176</v>
      </c>
      <c r="P8" s="88">
        <v>43700.358773148146</v>
      </c>
      <c r="Q8" s="86" t="s">
        <v>277</v>
      </c>
      <c r="R8" s="86"/>
      <c r="S8" s="86"/>
      <c r="T8" s="86" t="s">
        <v>308</v>
      </c>
      <c r="U8" s="89" t="s">
        <v>325</v>
      </c>
      <c r="V8" s="89" t="s">
        <v>325</v>
      </c>
      <c r="W8" s="88">
        <v>43700.358773148146</v>
      </c>
      <c r="X8" s="92">
        <v>43700</v>
      </c>
      <c r="Y8" s="94" t="s">
        <v>362</v>
      </c>
      <c r="Z8" s="89" t="s">
        <v>398</v>
      </c>
      <c r="AA8" s="86"/>
      <c r="AB8" s="86"/>
      <c r="AC8" s="94" t="s">
        <v>434</v>
      </c>
      <c r="AD8" s="86"/>
      <c r="AE8" s="86" t="b">
        <v>0</v>
      </c>
      <c r="AF8" s="86">
        <v>1</v>
      </c>
      <c r="AG8" s="94" t="s">
        <v>473</v>
      </c>
      <c r="AH8" s="86" t="b">
        <v>0</v>
      </c>
      <c r="AI8" s="86" t="s">
        <v>477</v>
      </c>
      <c r="AJ8" s="86"/>
      <c r="AK8" s="94" t="s">
        <v>473</v>
      </c>
      <c r="AL8" s="86" t="b">
        <v>0</v>
      </c>
      <c r="AM8" s="86">
        <v>1</v>
      </c>
      <c r="AN8" s="94" t="s">
        <v>473</v>
      </c>
      <c r="AO8" s="86" t="s">
        <v>485</v>
      </c>
      <c r="AP8" s="86" t="b">
        <v>0</v>
      </c>
      <c r="AQ8" s="94" t="s">
        <v>434</v>
      </c>
      <c r="AR8" s="86" t="s">
        <v>176</v>
      </c>
      <c r="AS8" s="86">
        <v>0</v>
      </c>
      <c r="AT8" s="86">
        <v>0</v>
      </c>
      <c r="AU8" s="86"/>
      <c r="AV8" s="86"/>
      <c r="AW8" s="86"/>
      <c r="AX8" s="86"/>
      <c r="AY8" s="86"/>
      <c r="AZ8" s="86"/>
      <c r="BA8" s="86"/>
      <c r="BB8" s="86"/>
      <c r="BC8">
        <v>1</v>
      </c>
      <c r="BD8" s="85" t="str">
        <f>REPLACE(INDEX(GroupVertices[Group],MATCH(Edges[[#This Row],[Vertex 1]],GroupVertices[Vertex],0)),1,1,"")</f>
        <v>4</v>
      </c>
      <c r="BE8" s="85" t="str">
        <f>REPLACE(INDEX(GroupVertices[Group],MATCH(Edges[[#This Row],[Vertex 2]],GroupVertices[Vertex],0)),1,1,"")</f>
        <v>4</v>
      </c>
      <c r="BF8" s="51">
        <v>2</v>
      </c>
      <c r="BG8" s="52">
        <v>7.6923076923076925</v>
      </c>
      <c r="BH8" s="51">
        <v>0</v>
      </c>
      <c r="BI8" s="52">
        <v>0</v>
      </c>
      <c r="BJ8" s="51">
        <v>0</v>
      </c>
      <c r="BK8" s="52">
        <v>0</v>
      </c>
      <c r="BL8" s="51">
        <v>24</v>
      </c>
      <c r="BM8" s="52">
        <v>92.3076923076923</v>
      </c>
      <c r="BN8" s="51">
        <v>26</v>
      </c>
    </row>
    <row r="9" spans="1:66" ht="15">
      <c r="A9" s="84" t="s">
        <v>217</v>
      </c>
      <c r="B9" s="84" t="s">
        <v>227</v>
      </c>
      <c r="C9" s="53" t="s">
        <v>1436</v>
      </c>
      <c r="D9" s="54">
        <v>3</v>
      </c>
      <c r="E9" s="65" t="s">
        <v>132</v>
      </c>
      <c r="F9" s="55">
        <v>32</v>
      </c>
      <c r="G9" s="53"/>
      <c r="H9" s="57"/>
      <c r="I9" s="56"/>
      <c r="J9" s="56"/>
      <c r="K9" s="36" t="s">
        <v>65</v>
      </c>
      <c r="L9" s="83">
        <v>9</v>
      </c>
      <c r="M9" s="83"/>
      <c r="N9" s="63"/>
      <c r="O9" s="86" t="s">
        <v>273</v>
      </c>
      <c r="P9" s="88">
        <v>43700.64840277778</v>
      </c>
      <c r="Q9" s="86" t="s">
        <v>278</v>
      </c>
      <c r="R9" s="86"/>
      <c r="S9" s="86"/>
      <c r="T9" s="86" t="s">
        <v>309</v>
      </c>
      <c r="U9" s="86"/>
      <c r="V9" s="89" t="s">
        <v>330</v>
      </c>
      <c r="W9" s="88">
        <v>43700.64840277778</v>
      </c>
      <c r="X9" s="92">
        <v>43700</v>
      </c>
      <c r="Y9" s="94" t="s">
        <v>363</v>
      </c>
      <c r="Z9" s="89" t="s">
        <v>399</v>
      </c>
      <c r="AA9" s="86"/>
      <c r="AB9" s="86"/>
      <c r="AC9" s="94" t="s">
        <v>435</v>
      </c>
      <c r="AD9" s="86"/>
      <c r="AE9" s="86" t="b">
        <v>0</v>
      </c>
      <c r="AF9" s="86">
        <v>0</v>
      </c>
      <c r="AG9" s="94" t="s">
        <v>473</v>
      </c>
      <c r="AH9" s="86" t="b">
        <v>0</v>
      </c>
      <c r="AI9" s="86" t="s">
        <v>478</v>
      </c>
      <c r="AJ9" s="86"/>
      <c r="AK9" s="94" t="s">
        <v>473</v>
      </c>
      <c r="AL9" s="86" t="b">
        <v>0</v>
      </c>
      <c r="AM9" s="86">
        <v>10</v>
      </c>
      <c r="AN9" s="94" t="s">
        <v>445</v>
      </c>
      <c r="AO9" s="86" t="s">
        <v>485</v>
      </c>
      <c r="AP9" s="86" t="b">
        <v>0</v>
      </c>
      <c r="AQ9" s="94" t="s">
        <v>445</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15">
      <c r="A10" s="84" t="s">
        <v>217</v>
      </c>
      <c r="B10" s="84" t="s">
        <v>253</v>
      </c>
      <c r="C10" s="53" t="s">
        <v>1436</v>
      </c>
      <c r="D10" s="54">
        <v>3</v>
      </c>
      <c r="E10" s="65" t="s">
        <v>132</v>
      </c>
      <c r="F10" s="55">
        <v>32</v>
      </c>
      <c r="G10" s="53"/>
      <c r="H10" s="57"/>
      <c r="I10" s="56"/>
      <c r="J10" s="56"/>
      <c r="K10" s="36" t="s">
        <v>65</v>
      </c>
      <c r="L10" s="83">
        <v>10</v>
      </c>
      <c r="M10" s="83"/>
      <c r="N10" s="63"/>
      <c r="O10" s="86" t="s">
        <v>272</v>
      </c>
      <c r="P10" s="88">
        <v>43700.64840277778</v>
      </c>
      <c r="Q10" s="86" t="s">
        <v>278</v>
      </c>
      <c r="R10" s="86"/>
      <c r="S10" s="86"/>
      <c r="T10" s="86" t="s">
        <v>309</v>
      </c>
      <c r="U10" s="86"/>
      <c r="V10" s="89" t="s">
        <v>330</v>
      </c>
      <c r="W10" s="88">
        <v>43700.64840277778</v>
      </c>
      <c r="X10" s="92">
        <v>43700</v>
      </c>
      <c r="Y10" s="94" t="s">
        <v>363</v>
      </c>
      <c r="Z10" s="89" t="s">
        <v>399</v>
      </c>
      <c r="AA10" s="86"/>
      <c r="AB10" s="86"/>
      <c r="AC10" s="94" t="s">
        <v>435</v>
      </c>
      <c r="AD10" s="86"/>
      <c r="AE10" s="86" t="b">
        <v>0</v>
      </c>
      <c r="AF10" s="86">
        <v>0</v>
      </c>
      <c r="AG10" s="94" t="s">
        <v>473</v>
      </c>
      <c r="AH10" s="86" t="b">
        <v>0</v>
      </c>
      <c r="AI10" s="86" t="s">
        <v>478</v>
      </c>
      <c r="AJ10" s="86"/>
      <c r="AK10" s="94" t="s">
        <v>473</v>
      </c>
      <c r="AL10" s="86" t="b">
        <v>0</v>
      </c>
      <c r="AM10" s="86">
        <v>10</v>
      </c>
      <c r="AN10" s="94" t="s">
        <v>445</v>
      </c>
      <c r="AO10" s="86" t="s">
        <v>485</v>
      </c>
      <c r="AP10" s="86" t="b">
        <v>0</v>
      </c>
      <c r="AQ10" s="94" t="s">
        <v>445</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v>0</v>
      </c>
      <c r="BG10" s="52">
        <v>0</v>
      </c>
      <c r="BH10" s="51">
        <v>4</v>
      </c>
      <c r="BI10" s="52">
        <v>9.523809523809524</v>
      </c>
      <c r="BJ10" s="51">
        <v>0</v>
      </c>
      <c r="BK10" s="52">
        <v>0</v>
      </c>
      <c r="BL10" s="51">
        <v>38</v>
      </c>
      <c r="BM10" s="52">
        <v>90.47619047619048</v>
      </c>
      <c r="BN10" s="51">
        <v>42</v>
      </c>
    </row>
    <row r="11" spans="1:66" ht="15">
      <c r="A11" s="84" t="s">
        <v>218</v>
      </c>
      <c r="B11" s="84" t="s">
        <v>227</v>
      </c>
      <c r="C11" s="53" t="s">
        <v>1436</v>
      </c>
      <c r="D11" s="54">
        <v>3</v>
      </c>
      <c r="E11" s="65" t="s">
        <v>132</v>
      </c>
      <c r="F11" s="55">
        <v>32</v>
      </c>
      <c r="G11" s="53"/>
      <c r="H11" s="57"/>
      <c r="I11" s="56"/>
      <c r="J11" s="56"/>
      <c r="K11" s="36" t="s">
        <v>65</v>
      </c>
      <c r="L11" s="83">
        <v>11</v>
      </c>
      <c r="M11" s="83"/>
      <c r="N11" s="63"/>
      <c r="O11" s="86" t="s">
        <v>273</v>
      </c>
      <c r="P11" s="88">
        <v>43700.65122685185</v>
      </c>
      <c r="Q11" s="86" t="s">
        <v>278</v>
      </c>
      <c r="R11" s="86"/>
      <c r="S11" s="86"/>
      <c r="T11" s="86" t="s">
        <v>309</v>
      </c>
      <c r="U11" s="86"/>
      <c r="V11" s="89" t="s">
        <v>331</v>
      </c>
      <c r="W11" s="88">
        <v>43700.65122685185</v>
      </c>
      <c r="X11" s="92">
        <v>43700</v>
      </c>
      <c r="Y11" s="94" t="s">
        <v>364</v>
      </c>
      <c r="Z11" s="89" t="s">
        <v>400</v>
      </c>
      <c r="AA11" s="86"/>
      <c r="AB11" s="86"/>
      <c r="AC11" s="94" t="s">
        <v>436</v>
      </c>
      <c r="AD11" s="86"/>
      <c r="AE11" s="86" t="b">
        <v>0</v>
      </c>
      <c r="AF11" s="86">
        <v>0</v>
      </c>
      <c r="AG11" s="94" t="s">
        <v>473</v>
      </c>
      <c r="AH11" s="86" t="b">
        <v>0</v>
      </c>
      <c r="AI11" s="86" t="s">
        <v>478</v>
      </c>
      <c r="AJ11" s="86"/>
      <c r="AK11" s="94" t="s">
        <v>473</v>
      </c>
      <c r="AL11" s="86" t="b">
        <v>0</v>
      </c>
      <c r="AM11" s="86">
        <v>10</v>
      </c>
      <c r="AN11" s="94" t="s">
        <v>445</v>
      </c>
      <c r="AO11" s="86" t="s">
        <v>485</v>
      </c>
      <c r="AP11" s="86" t="b">
        <v>0</v>
      </c>
      <c r="AQ11" s="94" t="s">
        <v>445</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15">
      <c r="A12" s="84" t="s">
        <v>218</v>
      </c>
      <c r="B12" s="84" t="s">
        <v>253</v>
      </c>
      <c r="C12" s="53" t="s">
        <v>1436</v>
      </c>
      <c r="D12" s="54">
        <v>3</v>
      </c>
      <c r="E12" s="65" t="s">
        <v>132</v>
      </c>
      <c r="F12" s="55">
        <v>32</v>
      </c>
      <c r="G12" s="53"/>
      <c r="H12" s="57"/>
      <c r="I12" s="56"/>
      <c r="J12" s="56"/>
      <c r="K12" s="36" t="s">
        <v>65</v>
      </c>
      <c r="L12" s="83">
        <v>12</v>
      </c>
      <c r="M12" s="83"/>
      <c r="N12" s="63"/>
      <c r="O12" s="86" t="s">
        <v>272</v>
      </c>
      <c r="P12" s="88">
        <v>43700.65122685185</v>
      </c>
      <c r="Q12" s="86" t="s">
        <v>278</v>
      </c>
      <c r="R12" s="86"/>
      <c r="S12" s="86"/>
      <c r="T12" s="86" t="s">
        <v>309</v>
      </c>
      <c r="U12" s="86"/>
      <c r="V12" s="89" t="s">
        <v>331</v>
      </c>
      <c r="W12" s="88">
        <v>43700.65122685185</v>
      </c>
      <c r="X12" s="92">
        <v>43700</v>
      </c>
      <c r="Y12" s="94" t="s">
        <v>364</v>
      </c>
      <c r="Z12" s="89" t="s">
        <v>400</v>
      </c>
      <c r="AA12" s="86"/>
      <c r="AB12" s="86"/>
      <c r="AC12" s="94" t="s">
        <v>436</v>
      </c>
      <c r="AD12" s="86"/>
      <c r="AE12" s="86" t="b">
        <v>0</v>
      </c>
      <c r="AF12" s="86">
        <v>0</v>
      </c>
      <c r="AG12" s="94" t="s">
        <v>473</v>
      </c>
      <c r="AH12" s="86" t="b">
        <v>0</v>
      </c>
      <c r="AI12" s="86" t="s">
        <v>478</v>
      </c>
      <c r="AJ12" s="86"/>
      <c r="AK12" s="94" t="s">
        <v>473</v>
      </c>
      <c r="AL12" s="86" t="b">
        <v>0</v>
      </c>
      <c r="AM12" s="86">
        <v>10</v>
      </c>
      <c r="AN12" s="94" t="s">
        <v>445</v>
      </c>
      <c r="AO12" s="86" t="s">
        <v>485</v>
      </c>
      <c r="AP12" s="86" t="b">
        <v>0</v>
      </c>
      <c r="AQ12" s="94" t="s">
        <v>445</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v>0</v>
      </c>
      <c r="BG12" s="52">
        <v>0</v>
      </c>
      <c r="BH12" s="51">
        <v>4</v>
      </c>
      <c r="BI12" s="52">
        <v>9.523809523809524</v>
      </c>
      <c r="BJ12" s="51">
        <v>0</v>
      </c>
      <c r="BK12" s="52">
        <v>0</v>
      </c>
      <c r="BL12" s="51">
        <v>38</v>
      </c>
      <c r="BM12" s="52">
        <v>90.47619047619048</v>
      </c>
      <c r="BN12" s="51">
        <v>42</v>
      </c>
    </row>
    <row r="13" spans="1:66" ht="15">
      <c r="A13" s="84" t="s">
        <v>219</v>
      </c>
      <c r="B13" s="84" t="s">
        <v>227</v>
      </c>
      <c r="C13" s="53" t="s">
        <v>1436</v>
      </c>
      <c r="D13" s="54">
        <v>3</v>
      </c>
      <c r="E13" s="65" t="s">
        <v>132</v>
      </c>
      <c r="F13" s="55">
        <v>32</v>
      </c>
      <c r="G13" s="53"/>
      <c r="H13" s="57"/>
      <c r="I13" s="56"/>
      <c r="J13" s="56"/>
      <c r="K13" s="36" t="s">
        <v>65</v>
      </c>
      <c r="L13" s="83">
        <v>13</v>
      </c>
      <c r="M13" s="83"/>
      <c r="N13" s="63"/>
      <c r="O13" s="86" t="s">
        <v>273</v>
      </c>
      <c r="P13" s="88">
        <v>43700.656539351854</v>
      </c>
      <c r="Q13" s="86" t="s">
        <v>278</v>
      </c>
      <c r="R13" s="86"/>
      <c r="S13" s="86"/>
      <c r="T13" s="86" t="s">
        <v>309</v>
      </c>
      <c r="U13" s="86"/>
      <c r="V13" s="89" t="s">
        <v>332</v>
      </c>
      <c r="W13" s="88">
        <v>43700.656539351854</v>
      </c>
      <c r="X13" s="92">
        <v>43700</v>
      </c>
      <c r="Y13" s="94" t="s">
        <v>365</v>
      </c>
      <c r="Z13" s="89" t="s">
        <v>401</v>
      </c>
      <c r="AA13" s="86"/>
      <c r="AB13" s="86"/>
      <c r="AC13" s="94" t="s">
        <v>437</v>
      </c>
      <c r="AD13" s="86"/>
      <c r="AE13" s="86" t="b">
        <v>0</v>
      </c>
      <c r="AF13" s="86">
        <v>0</v>
      </c>
      <c r="AG13" s="94" t="s">
        <v>473</v>
      </c>
      <c r="AH13" s="86" t="b">
        <v>0</v>
      </c>
      <c r="AI13" s="86" t="s">
        <v>478</v>
      </c>
      <c r="AJ13" s="86"/>
      <c r="AK13" s="94" t="s">
        <v>473</v>
      </c>
      <c r="AL13" s="86" t="b">
        <v>0</v>
      </c>
      <c r="AM13" s="86">
        <v>10</v>
      </c>
      <c r="AN13" s="94" t="s">
        <v>445</v>
      </c>
      <c r="AO13" s="86" t="s">
        <v>485</v>
      </c>
      <c r="AP13" s="86" t="b">
        <v>0</v>
      </c>
      <c r="AQ13" s="94" t="s">
        <v>445</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15">
      <c r="A14" s="84" t="s">
        <v>219</v>
      </c>
      <c r="B14" s="84" t="s">
        <v>253</v>
      </c>
      <c r="C14" s="53" t="s">
        <v>1436</v>
      </c>
      <c r="D14" s="54">
        <v>3</v>
      </c>
      <c r="E14" s="65" t="s">
        <v>132</v>
      </c>
      <c r="F14" s="55">
        <v>32</v>
      </c>
      <c r="G14" s="53"/>
      <c r="H14" s="57"/>
      <c r="I14" s="56"/>
      <c r="J14" s="56"/>
      <c r="K14" s="36" t="s">
        <v>65</v>
      </c>
      <c r="L14" s="83">
        <v>14</v>
      </c>
      <c r="M14" s="83"/>
      <c r="N14" s="63"/>
      <c r="O14" s="86" t="s">
        <v>272</v>
      </c>
      <c r="P14" s="88">
        <v>43700.656539351854</v>
      </c>
      <c r="Q14" s="86" t="s">
        <v>278</v>
      </c>
      <c r="R14" s="86"/>
      <c r="S14" s="86"/>
      <c r="T14" s="86" t="s">
        <v>309</v>
      </c>
      <c r="U14" s="86"/>
      <c r="V14" s="89" t="s">
        <v>332</v>
      </c>
      <c r="W14" s="88">
        <v>43700.656539351854</v>
      </c>
      <c r="X14" s="92">
        <v>43700</v>
      </c>
      <c r="Y14" s="94" t="s">
        <v>365</v>
      </c>
      <c r="Z14" s="89" t="s">
        <v>401</v>
      </c>
      <c r="AA14" s="86"/>
      <c r="AB14" s="86"/>
      <c r="AC14" s="94" t="s">
        <v>437</v>
      </c>
      <c r="AD14" s="86"/>
      <c r="AE14" s="86" t="b">
        <v>0</v>
      </c>
      <c r="AF14" s="86">
        <v>0</v>
      </c>
      <c r="AG14" s="94" t="s">
        <v>473</v>
      </c>
      <c r="AH14" s="86" t="b">
        <v>0</v>
      </c>
      <c r="AI14" s="86" t="s">
        <v>478</v>
      </c>
      <c r="AJ14" s="86"/>
      <c r="AK14" s="94" t="s">
        <v>473</v>
      </c>
      <c r="AL14" s="86" t="b">
        <v>0</v>
      </c>
      <c r="AM14" s="86">
        <v>10</v>
      </c>
      <c r="AN14" s="94" t="s">
        <v>445</v>
      </c>
      <c r="AO14" s="86" t="s">
        <v>485</v>
      </c>
      <c r="AP14" s="86" t="b">
        <v>0</v>
      </c>
      <c r="AQ14" s="94" t="s">
        <v>445</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0</v>
      </c>
      <c r="BG14" s="52">
        <v>0</v>
      </c>
      <c r="BH14" s="51">
        <v>4</v>
      </c>
      <c r="BI14" s="52">
        <v>9.523809523809524</v>
      </c>
      <c r="BJ14" s="51">
        <v>0</v>
      </c>
      <c r="BK14" s="52">
        <v>0</v>
      </c>
      <c r="BL14" s="51">
        <v>38</v>
      </c>
      <c r="BM14" s="52">
        <v>90.47619047619048</v>
      </c>
      <c r="BN14" s="51">
        <v>42</v>
      </c>
    </row>
    <row r="15" spans="1:66" ht="15">
      <c r="A15" s="84" t="s">
        <v>220</v>
      </c>
      <c r="B15" s="84" t="s">
        <v>227</v>
      </c>
      <c r="C15" s="53" t="s">
        <v>1436</v>
      </c>
      <c r="D15" s="54">
        <v>3</v>
      </c>
      <c r="E15" s="65" t="s">
        <v>132</v>
      </c>
      <c r="F15" s="55">
        <v>32</v>
      </c>
      <c r="G15" s="53"/>
      <c r="H15" s="57"/>
      <c r="I15" s="56"/>
      <c r="J15" s="56"/>
      <c r="K15" s="36" t="s">
        <v>65</v>
      </c>
      <c r="L15" s="83">
        <v>15</v>
      </c>
      <c r="M15" s="83"/>
      <c r="N15" s="63"/>
      <c r="O15" s="86" t="s">
        <v>273</v>
      </c>
      <c r="P15" s="88">
        <v>43700.65991898148</v>
      </c>
      <c r="Q15" s="86" t="s">
        <v>278</v>
      </c>
      <c r="R15" s="86"/>
      <c r="S15" s="86"/>
      <c r="T15" s="86" t="s">
        <v>309</v>
      </c>
      <c r="U15" s="86"/>
      <c r="V15" s="89" t="s">
        <v>333</v>
      </c>
      <c r="W15" s="88">
        <v>43700.65991898148</v>
      </c>
      <c r="X15" s="92">
        <v>43700</v>
      </c>
      <c r="Y15" s="94" t="s">
        <v>366</v>
      </c>
      <c r="Z15" s="89" t="s">
        <v>402</v>
      </c>
      <c r="AA15" s="86"/>
      <c r="AB15" s="86"/>
      <c r="AC15" s="94" t="s">
        <v>438</v>
      </c>
      <c r="AD15" s="86"/>
      <c r="AE15" s="86" t="b">
        <v>0</v>
      </c>
      <c r="AF15" s="86">
        <v>0</v>
      </c>
      <c r="AG15" s="94" t="s">
        <v>473</v>
      </c>
      <c r="AH15" s="86" t="b">
        <v>0</v>
      </c>
      <c r="AI15" s="86" t="s">
        <v>478</v>
      </c>
      <c r="AJ15" s="86"/>
      <c r="AK15" s="94" t="s">
        <v>473</v>
      </c>
      <c r="AL15" s="86" t="b">
        <v>0</v>
      </c>
      <c r="AM15" s="86">
        <v>10</v>
      </c>
      <c r="AN15" s="94" t="s">
        <v>445</v>
      </c>
      <c r="AO15" s="86" t="s">
        <v>485</v>
      </c>
      <c r="AP15" s="86" t="b">
        <v>0</v>
      </c>
      <c r="AQ15" s="94" t="s">
        <v>445</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15">
      <c r="A16" s="84" t="s">
        <v>220</v>
      </c>
      <c r="B16" s="84" t="s">
        <v>253</v>
      </c>
      <c r="C16" s="53" t="s">
        <v>1436</v>
      </c>
      <c r="D16" s="54">
        <v>3</v>
      </c>
      <c r="E16" s="65" t="s">
        <v>132</v>
      </c>
      <c r="F16" s="55">
        <v>32</v>
      </c>
      <c r="G16" s="53"/>
      <c r="H16" s="57"/>
      <c r="I16" s="56"/>
      <c r="J16" s="56"/>
      <c r="K16" s="36" t="s">
        <v>65</v>
      </c>
      <c r="L16" s="83">
        <v>16</v>
      </c>
      <c r="M16" s="83"/>
      <c r="N16" s="63"/>
      <c r="O16" s="86" t="s">
        <v>272</v>
      </c>
      <c r="P16" s="88">
        <v>43700.65991898148</v>
      </c>
      <c r="Q16" s="86" t="s">
        <v>278</v>
      </c>
      <c r="R16" s="86"/>
      <c r="S16" s="86"/>
      <c r="T16" s="86" t="s">
        <v>309</v>
      </c>
      <c r="U16" s="86"/>
      <c r="V16" s="89" t="s">
        <v>333</v>
      </c>
      <c r="W16" s="88">
        <v>43700.65991898148</v>
      </c>
      <c r="X16" s="92">
        <v>43700</v>
      </c>
      <c r="Y16" s="94" t="s">
        <v>366</v>
      </c>
      <c r="Z16" s="89" t="s">
        <v>402</v>
      </c>
      <c r="AA16" s="86"/>
      <c r="AB16" s="86"/>
      <c r="AC16" s="94" t="s">
        <v>438</v>
      </c>
      <c r="AD16" s="86"/>
      <c r="AE16" s="86" t="b">
        <v>0</v>
      </c>
      <c r="AF16" s="86">
        <v>0</v>
      </c>
      <c r="AG16" s="94" t="s">
        <v>473</v>
      </c>
      <c r="AH16" s="86" t="b">
        <v>0</v>
      </c>
      <c r="AI16" s="86" t="s">
        <v>478</v>
      </c>
      <c r="AJ16" s="86"/>
      <c r="AK16" s="94" t="s">
        <v>473</v>
      </c>
      <c r="AL16" s="86" t="b">
        <v>0</v>
      </c>
      <c r="AM16" s="86">
        <v>10</v>
      </c>
      <c r="AN16" s="94" t="s">
        <v>445</v>
      </c>
      <c r="AO16" s="86" t="s">
        <v>485</v>
      </c>
      <c r="AP16" s="86" t="b">
        <v>0</v>
      </c>
      <c r="AQ16" s="94" t="s">
        <v>445</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v>0</v>
      </c>
      <c r="BG16" s="52">
        <v>0</v>
      </c>
      <c r="BH16" s="51">
        <v>4</v>
      </c>
      <c r="BI16" s="52">
        <v>9.523809523809524</v>
      </c>
      <c r="BJ16" s="51">
        <v>0</v>
      </c>
      <c r="BK16" s="52">
        <v>0</v>
      </c>
      <c r="BL16" s="51">
        <v>38</v>
      </c>
      <c r="BM16" s="52">
        <v>90.47619047619048</v>
      </c>
      <c r="BN16" s="51">
        <v>42</v>
      </c>
    </row>
    <row r="17" spans="1:66" ht="15">
      <c r="A17" s="84" t="s">
        <v>221</v>
      </c>
      <c r="B17" s="84" t="s">
        <v>227</v>
      </c>
      <c r="C17" s="53" t="s">
        <v>1436</v>
      </c>
      <c r="D17" s="54">
        <v>3</v>
      </c>
      <c r="E17" s="65" t="s">
        <v>132</v>
      </c>
      <c r="F17" s="55">
        <v>32</v>
      </c>
      <c r="G17" s="53"/>
      <c r="H17" s="57"/>
      <c r="I17" s="56"/>
      <c r="J17" s="56"/>
      <c r="K17" s="36" t="s">
        <v>65</v>
      </c>
      <c r="L17" s="83">
        <v>17</v>
      </c>
      <c r="M17" s="83"/>
      <c r="N17" s="63"/>
      <c r="O17" s="86" t="s">
        <v>273</v>
      </c>
      <c r="P17" s="88">
        <v>43700.67958333333</v>
      </c>
      <c r="Q17" s="86" t="s">
        <v>278</v>
      </c>
      <c r="R17" s="86"/>
      <c r="S17" s="86"/>
      <c r="T17" s="86" t="s">
        <v>309</v>
      </c>
      <c r="U17" s="86"/>
      <c r="V17" s="89" t="s">
        <v>334</v>
      </c>
      <c r="W17" s="88">
        <v>43700.67958333333</v>
      </c>
      <c r="X17" s="92">
        <v>43700</v>
      </c>
      <c r="Y17" s="94" t="s">
        <v>367</v>
      </c>
      <c r="Z17" s="89" t="s">
        <v>403</v>
      </c>
      <c r="AA17" s="86"/>
      <c r="AB17" s="86"/>
      <c r="AC17" s="94" t="s">
        <v>439</v>
      </c>
      <c r="AD17" s="86"/>
      <c r="AE17" s="86" t="b">
        <v>0</v>
      </c>
      <c r="AF17" s="86">
        <v>0</v>
      </c>
      <c r="AG17" s="94" t="s">
        <v>473</v>
      </c>
      <c r="AH17" s="86" t="b">
        <v>0</v>
      </c>
      <c r="AI17" s="86" t="s">
        <v>478</v>
      </c>
      <c r="AJ17" s="86"/>
      <c r="AK17" s="94" t="s">
        <v>473</v>
      </c>
      <c r="AL17" s="86" t="b">
        <v>0</v>
      </c>
      <c r="AM17" s="86">
        <v>10</v>
      </c>
      <c r="AN17" s="94" t="s">
        <v>445</v>
      </c>
      <c r="AO17" s="86" t="s">
        <v>484</v>
      </c>
      <c r="AP17" s="86" t="b">
        <v>0</v>
      </c>
      <c r="AQ17" s="94" t="s">
        <v>445</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15">
      <c r="A18" s="84" t="s">
        <v>221</v>
      </c>
      <c r="B18" s="84" t="s">
        <v>253</v>
      </c>
      <c r="C18" s="53" t="s">
        <v>1436</v>
      </c>
      <c r="D18" s="54">
        <v>3</v>
      </c>
      <c r="E18" s="65" t="s">
        <v>132</v>
      </c>
      <c r="F18" s="55">
        <v>32</v>
      </c>
      <c r="G18" s="53"/>
      <c r="H18" s="57"/>
      <c r="I18" s="56"/>
      <c r="J18" s="56"/>
      <c r="K18" s="36" t="s">
        <v>65</v>
      </c>
      <c r="L18" s="83">
        <v>18</v>
      </c>
      <c r="M18" s="83"/>
      <c r="N18" s="63"/>
      <c r="O18" s="86" t="s">
        <v>272</v>
      </c>
      <c r="P18" s="88">
        <v>43700.67958333333</v>
      </c>
      <c r="Q18" s="86" t="s">
        <v>278</v>
      </c>
      <c r="R18" s="86"/>
      <c r="S18" s="86"/>
      <c r="T18" s="86" t="s">
        <v>309</v>
      </c>
      <c r="U18" s="86"/>
      <c r="V18" s="89" t="s">
        <v>334</v>
      </c>
      <c r="W18" s="88">
        <v>43700.67958333333</v>
      </c>
      <c r="X18" s="92">
        <v>43700</v>
      </c>
      <c r="Y18" s="94" t="s">
        <v>367</v>
      </c>
      <c r="Z18" s="89" t="s">
        <v>403</v>
      </c>
      <c r="AA18" s="86"/>
      <c r="AB18" s="86"/>
      <c r="AC18" s="94" t="s">
        <v>439</v>
      </c>
      <c r="AD18" s="86"/>
      <c r="AE18" s="86" t="b">
        <v>0</v>
      </c>
      <c r="AF18" s="86">
        <v>0</v>
      </c>
      <c r="AG18" s="94" t="s">
        <v>473</v>
      </c>
      <c r="AH18" s="86" t="b">
        <v>0</v>
      </c>
      <c r="AI18" s="86" t="s">
        <v>478</v>
      </c>
      <c r="AJ18" s="86"/>
      <c r="AK18" s="94" t="s">
        <v>473</v>
      </c>
      <c r="AL18" s="86" t="b">
        <v>0</v>
      </c>
      <c r="AM18" s="86">
        <v>10</v>
      </c>
      <c r="AN18" s="94" t="s">
        <v>445</v>
      </c>
      <c r="AO18" s="86" t="s">
        <v>484</v>
      </c>
      <c r="AP18" s="86" t="b">
        <v>0</v>
      </c>
      <c r="AQ18" s="94" t="s">
        <v>445</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v>0</v>
      </c>
      <c r="BG18" s="52">
        <v>0</v>
      </c>
      <c r="BH18" s="51">
        <v>4</v>
      </c>
      <c r="BI18" s="52">
        <v>9.523809523809524</v>
      </c>
      <c r="BJ18" s="51">
        <v>0</v>
      </c>
      <c r="BK18" s="52">
        <v>0</v>
      </c>
      <c r="BL18" s="51">
        <v>38</v>
      </c>
      <c r="BM18" s="52">
        <v>90.47619047619048</v>
      </c>
      <c r="BN18" s="51">
        <v>42</v>
      </c>
    </row>
    <row r="19" spans="1:66" ht="15">
      <c r="A19" s="84" t="s">
        <v>222</v>
      </c>
      <c r="B19" s="84" t="s">
        <v>227</v>
      </c>
      <c r="C19" s="53" t="s">
        <v>1436</v>
      </c>
      <c r="D19" s="54">
        <v>3</v>
      </c>
      <c r="E19" s="65" t="s">
        <v>132</v>
      </c>
      <c r="F19" s="55">
        <v>32</v>
      </c>
      <c r="G19" s="53"/>
      <c r="H19" s="57"/>
      <c r="I19" s="56"/>
      <c r="J19" s="56"/>
      <c r="K19" s="36" t="s">
        <v>65</v>
      </c>
      <c r="L19" s="83">
        <v>19</v>
      </c>
      <c r="M19" s="83"/>
      <c r="N19" s="63"/>
      <c r="O19" s="86" t="s">
        <v>273</v>
      </c>
      <c r="P19" s="88">
        <v>43700.68796296296</v>
      </c>
      <c r="Q19" s="86" t="s">
        <v>278</v>
      </c>
      <c r="R19" s="86"/>
      <c r="S19" s="86"/>
      <c r="T19" s="86" t="s">
        <v>309</v>
      </c>
      <c r="U19" s="86"/>
      <c r="V19" s="89" t="s">
        <v>335</v>
      </c>
      <c r="W19" s="88">
        <v>43700.68796296296</v>
      </c>
      <c r="X19" s="92">
        <v>43700</v>
      </c>
      <c r="Y19" s="94" t="s">
        <v>368</v>
      </c>
      <c r="Z19" s="89" t="s">
        <v>404</v>
      </c>
      <c r="AA19" s="86"/>
      <c r="AB19" s="86"/>
      <c r="AC19" s="94" t="s">
        <v>440</v>
      </c>
      <c r="AD19" s="86"/>
      <c r="AE19" s="86" t="b">
        <v>0</v>
      </c>
      <c r="AF19" s="86">
        <v>0</v>
      </c>
      <c r="AG19" s="94" t="s">
        <v>473</v>
      </c>
      <c r="AH19" s="86" t="b">
        <v>0</v>
      </c>
      <c r="AI19" s="86" t="s">
        <v>478</v>
      </c>
      <c r="AJ19" s="86"/>
      <c r="AK19" s="94" t="s">
        <v>473</v>
      </c>
      <c r="AL19" s="86" t="b">
        <v>0</v>
      </c>
      <c r="AM19" s="86">
        <v>10</v>
      </c>
      <c r="AN19" s="94" t="s">
        <v>445</v>
      </c>
      <c r="AO19" s="86" t="s">
        <v>485</v>
      </c>
      <c r="AP19" s="86" t="b">
        <v>0</v>
      </c>
      <c r="AQ19" s="94" t="s">
        <v>445</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15">
      <c r="A20" s="84" t="s">
        <v>222</v>
      </c>
      <c r="B20" s="84" t="s">
        <v>253</v>
      </c>
      <c r="C20" s="53" t="s">
        <v>1436</v>
      </c>
      <c r="D20" s="54">
        <v>3</v>
      </c>
      <c r="E20" s="65" t="s">
        <v>132</v>
      </c>
      <c r="F20" s="55">
        <v>32</v>
      </c>
      <c r="G20" s="53"/>
      <c r="H20" s="57"/>
      <c r="I20" s="56"/>
      <c r="J20" s="56"/>
      <c r="K20" s="36" t="s">
        <v>65</v>
      </c>
      <c r="L20" s="83">
        <v>20</v>
      </c>
      <c r="M20" s="83"/>
      <c r="N20" s="63"/>
      <c r="O20" s="86" t="s">
        <v>272</v>
      </c>
      <c r="P20" s="88">
        <v>43700.68796296296</v>
      </c>
      <c r="Q20" s="86" t="s">
        <v>278</v>
      </c>
      <c r="R20" s="86"/>
      <c r="S20" s="86"/>
      <c r="T20" s="86" t="s">
        <v>309</v>
      </c>
      <c r="U20" s="86"/>
      <c r="V20" s="89" t="s">
        <v>335</v>
      </c>
      <c r="W20" s="88">
        <v>43700.68796296296</v>
      </c>
      <c r="X20" s="92">
        <v>43700</v>
      </c>
      <c r="Y20" s="94" t="s">
        <v>368</v>
      </c>
      <c r="Z20" s="89" t="s">
        <v>404</v>
      </c>
      <c r="AA20" s="86"/>
      <c r="AB20" s="86"/>
      <c r="AC20" s="94" t="s">
        <v>440</v>
      </c>
      <c r="AD20" s="86"/>
      <c r="AE20" s="86" t="b">
        <v>0</v>
      </c>
      <c r="AF20" s="86">
        <v>0</v>
      </c>
      <c r="AG20" s="94" t="s">
        <v>473</v>
      </c>
      <c r="AH20" s="86" t="b">
        <v>0</v>
      </c>
      <c r="AI20" s="86" t="s">
        <v>478</v>
      </c>
      <c r="AJ20" s="86"/>
      <c r="AK20" s="94" t="s">
        <v>473</v>
      </c>
      <c r="AL20" s="86" t="b">
        <v>0</v>
      </c>
      <c r="AM20" s="86">
        <v>10</v>
      </c>
      <c r="AN20" s="94" t="s">
        <v>445</v>
      </c>
      <c r="AO20" s="86" t="s">
        <v>485</v>
      </c>
      <c r="AP20" s="86" t="b">
        <v>0</v>
      </c>
      <c r="AQ20" s="94" t="s">
        <v>445</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v>0</v>
      </c>
      <c r="BG20" s="52">
        <v>0</v>
      </c>
      <c r="BH20" s="51">
        <v>4</v>
      </c>
      <c r="BI20" s="52">
        <v>9.523809523809524</v>
      </c>
      <c r="BJ20" s="51">
        <v>0</v>
      </c>
      <c r="BK20" s="52">
        <v>0</v>
      </c>
      <c r="BL20" s="51">
        <v>38</v>
      </c>
      <c r="BM20" s="52">
        <v>90.47619047619048</v>
      </c>
      <c r="BN20" s="51">
        <v>42</v>
      </c>
    </row>
    <row r="21" spans="1:66" ht="15">
      <c r="A21" s="84" t="s">
        <v>223</v>
      </c>
      <c r="B21" s="84" t="s">
        <v>223</v>
      </c>
      <c r="C21" s="53" t="s">
        <v>1436</v>
      </c>
      <c r="D21" s="54">
        <v>3</v>
      </c>
      <c r="E21" s="65" t="s">
        <v>132</v>
      </c>
      <c r="F21" s="55">
        <v>32</v>
      </c>
      <c r="G21" s="53"/>
      <c r="H21" s="57"/>
      <c r="I21" s="56"/>
      <c r="J21" s="56"/>
      <c r="K21" s="36" t="s">
        <v>65</v>
      </c>
      <c r="L21" s="83">
        <v>21</v>
      </c>
      <c r="M21" s="83"/>
      <c r="N21" s="63"/>
      <c r="O21" s="86" t="s">
        <v>176</v>
      </c>
      <c r="P21" s="88">
        <v>43700.69090277778</v>
      </c>
      <c r="Q21" s="86" t="s">
        <v>279</v>
      </c>
      <c r="R21" s="86"/>
      <c r="S21" s="86"/>
      <c r="T21" s="86" t="s">
        <v>310</v>
      </c>
      <c r="U21" s="86"/>
      <c r="V21" s="89" t="s">
        <v>336</v>
      </c>
      <c r="W21" s="88">
        <v>43700.69090277778</v>
      </c>
      <c r="X21" s="92">
        <v>43700</v>
      </c>
      <c r="Y21" s="94" t="s">
        <v>369</v>
      </c>
      <c r="Z21" s="89" t="s">
        <v>405</v>
      </c>
      <c r="AA21" s="86"/>
      <c r="AB21" s="86"/>
      <c r="AC21" s="94" t="s">
        <v>441</v>
      </c>
      <c r="AD21" s="86"/>
      <c r="AE21" s="86" t="b">
        <v>0</v>
      </c>
      <c r="AF21" s="86">
        <v>0</v>
      </c>
      <c r="AG21" s="94" t="s">
        <v>473</v>
      </c>
      <c r="AH21" s="86" t="b">
        <v>0</v>
      </c>
      <c r="AI21" s="86" t="s">
        <v>478</v>
      </c>
      <c r="AJ21" s="86"/>
      <c r="AK21" s="94" t="s">
        <v>473</v>
      </c>
      <c r="AL21" s="86" t="b">
        <v>0</v>
      </c>
      <c r="AM21" s="86">
        <v>0</v>
      </c>
      <c r="AN21" s="94" t="s">
        <v>473</v>
      </c>
      <c r="AO21" s="86" t="s">
        <v>486</v>
      </c>
      <c r="AP21" s="86" t="b">
        <v>0</v>
      </c>
      <c r="AQ21" s="94" t="s">
        <v>441</v>
      </c>
      <c r="AR21" s="86" t="s">
        <v>176</v>
      </c>
      <c r="AS21" s="86">
        <v>0</v>
      </c>
      <c r="AT21" s="86">
        <v>0</v>
      </c>
      <c r="AU21" s="86"/>
      <c r="AV21" s="86"/>
      <c r="AW21" s="86"/>
      <c r="AX21" s="86"/>
      <c r="AY21" s="86"/>
      <c r="AZ21" s="86"/>
      <c r="BA21" s="86"/>
      <c r="BB21" s="86"/>
      <c r="BC21">
        <v>1</v>
      </c>
      <c r="BD21" s="85" t="str">
        <f>REPLACE(INDEX(GroupVertices[Group],MATCH(Edges[[#This Row],[Vertex 1]],GroupVertices[Vertex],0)),1,1,"")</f>
        <v>4</v>
      </c>
      <c r="BE21" s="85" t="str">
        <f>REPLACE(INDEX(GroupVertices[Group],MATCH(Edges[[#This Row],[Vertex 2]],GroupVertices[Vertex],0)),1,1,"")</f>
        <v>4</v>
      </c>
      <c r="BF21" s="51">
        <v>1</v>
      </c>
      <c r="BG21" s="52">
        <v>2.272727272727273</v>
      </c>
      <c r="BH21" s="51">
        <v>2</v>
      </c>
      <c r="BI21" s="52">
        <v>4.545454545454546</v>
      </c>
      <c r="BJ21" s="51">
        <v>0</v>
      </c>
      <c r="BK21" s="52">
        <v>0</v>
      </c>
      <c r="BL21" s="51">
        <v>41</v>
      </c>
      <c r="BM21" s="52">
        <v>93.18181818181819</v>
      </c>
      <c r="BN21" s="51">
        <v>44</v>
      </c>
    </row>
    <row r="22" spans="1:66" ht="15">
      <c r="A22" s="84" t="s">
        <v>224</v>
      </c>
      <c r="B22" s="84" t="s">
        <v>227</v>
      </c>
      <c r="C22" s="53" t="s">
        <v>1436</v>
      </c>
      <c r="D22" s="54">
        <v>3</v>
      </c>
      <c r="E22" s="65" t="s">
        <v>132</v>
      </c>
      <c r="F22" s="55">
        <v>32</v>
      </c>
      <c r="G22" s="53"/>
      <c r="H22" s="57"/>
      <c r="I22" s="56"/>
      <c r="J22" s="56"/>
      <c r="K22" s="36" t="s">
        <v>65</v>
      </c>
      <c r="L22" s="83">
        <v>22</v>
      </c>
      <c r="M22" s="83"/>
      <c r="N22" s="63"/>
      <c r="O22" s="86" t="s">
        <v>273</v>
      </c>
      <c r="P22" s="88">
        <v>43700.69800925926</v>
      </c>
      <c r="Q22" s="86" t="s">
        <v>278</v>
      </c>
      <c r="R22" s="86"/>
      <c r="S22" s="86"/>
      <c r="T22" s="86" t="s">
        <v>309</v>
      </c>
      <c r="U22" s="86"/>
      <c r="V22" s="89" t="s">
        <v>337</v>
      </c>
      <c r="W22" s="88">
        <v>43700.69800925926</v>
      </c>
      <c r="X22" s="92">
        <v>43700</v>
      </c>
      <c r="Y22" s="94" t="s">
        <v>370</v>
      </c>
      <c r="Z22" s="89" t="s">
        <v>406</v>
      </c>
      <c r="AA22" s="86"/>
      <c r="AB22" s="86"/>
      <c r="AC22" s="94" t="s">
        <v>442</v>
      </c>
      <c r="AD22" s="86"/>
      <c r="AE22" s="86" t="b">
        <v>0</v>
      </c>
      <c r="AF22" s="86">
        <v>0</v>
      </c>
      <c r="AG22" s="94" t="s">
        <v>473</v>
      </c>
      <c r="AH22" s="86" t="b">
        <v>0</v>
      </c>
      <c r="AI22" s="86" t="s">
        <v>478</v>
      </c>
      <c r="AJ22" s="86"/>
      <c r="AK22" s="94" t="s">
        <v>473</v>
      </c>
      <c r="AL22" s="86" t="b">
        <v>0</v>
      </c>
      <c r="AM22" s="86">
        <v>10</v>
      </c>
      <c r="AN22" s="94" t="s">
        <v>445</v>
      </c>
      <c r="AO22" s="86" t="s">
        <v>486</v>
      </c>
      <c r="AP22" s="86" t="b">
        <v>0</v>
      </c>
      <c r="AQ22" s="94" t="s">
        <v>445</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15">
      <c r="A23" s="84" t="s">
        <v>224</v>
      </c>
      <c r="B23" s="84" t="s">
        <v>253</v>
      </c>
      <c r="C23" s="53" t="s">
        <v>1436</v>
      </c>
      <c r="D23" s="54">
        <v>3</v>
      </c>
      <c r="E23" s="65" t="s">
        <v>132</v>
      </c>
      <c r="F23" s="55">
        <v>32</v>
      </c>
      <c r="G23" s="53"/>
      <c r="H23" s="57"/>
      <c r="I23" s="56"/>
      <c r="J23" s="56"/>
      <c r="K23" s="36" t="s">
        <v>65</v>
      </c>
      <c r="L23" s="83">
        <v>23</v>
      </c>
      <c r="M23" s="83"/>
      <c r="N23" s="63"/>
      <c r="O23" s="86" t="s">
        <v>272</v>
      </c>
      <c r="P23" s="88">
        <v>43700.69800925926</v>
      </c>
      <c r="Q23" s="86" t="s">
        <v>278</v>
      </c>
      <c r="R23" s="86"/>
      <c r="S23" s="86"/>
      <c r="T23" s="86" t="s">
        <v>309</v>
      </c>
      <c r="U23" s="86"/>
      <c r="V23" s="89" t="s">
        <v>337</v>
      </c>
      <c r="W23" s="88">
        <v>43700.69800925926</v>
      </c>
      <c r="X23" s="92">
        <v>43700</v>
      </c>
      <c r="Y23" s="94" t="s">
        <v>370</v>
      </c>
      <c r="Z23" s="89" t="s">
        <v>406</v>
      </c>
      <c r="AA23" s="86"/>
      <c r="AB23" s="86"/>
      <c r="AC23" s="94" t="s">
        <v>442</v>
      </c>
      <c r="AD23" s="86"/>
      <c r="AE23" s="86" t="b">
        <v>0</v>
      </c>
      <c r="AF23" s="86">
        <v>0</v>
      </c>
      <c r="AG23" s="94" t="s">
        <v>473</v>
      </c>
      <c r="AH23" s="86" t="b">
        <v>0</v>
      </c>
      <c r="AI23" s="86" t="s">
        <v>478</v>
      </c>
      <c r="AJ23" s="86"/>
      <c r="AK23" s="94" t="s">
        <v>473</v>
      </c>
      <c r="AL23" s="86" t="b">
        <v>0</v>
      </c>
      <c r="AM23" s="86">
        <v>10</v>
      </c>
      <c r="AN23" s="94" t="s">
        <v>445</v>
      </c>
      <c r="AO23" s="86" t="s">
        <v>486</v>
      </c>
      <c r="AP23" s="86" t="b">
        <v>0</v>
      </c>
      <c r="AQ23" s="94" t="s">
        <v>445</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0</v>
      </c>
      <c r="BG23" s="52">
        <v>0</v>
      </c>
      <c r="BH23" s="51">
        <v>4</v>
      </c>
      <c r="BI23" s="52">
        <v>9.523809523809524</v>
      </c>
      <c r="BJ23" s="51">
        <v>0</v>
      </c>
      <c r="BK23" s="52">
        <v>0</v>
      </c>
      <c r="BL23" s="51">
        <v>38</v>
      </c>
      <c r="BM23" s="52">
        <v>90.47619047619048</v>
      </c>
      <c r="BN23" s="51">
        <v>42</v>
      </c>
    </row>
    <row r="24" spans="1:66" ht="15">
      <c r="A24" s="84" t="s">
        <v>225</v>
      </c>
      <c r="B24" s="84" t="s">
        <v>227</v>
      </c>
      <c r="C24" s="53" t="s">
        <v>1436</v>
      </c>
      <c r="D24" s="54">
        <v>3</v>
      </c>
      <c r="E24" s="65" t="s">
        <v>132</v>
      </c>
      <c r="F24" s="55">
        <v>32</v>
      </c>
      <c r="G24" s="53"/>
      <c r="H24" s="57"/>
      <c r="I24" s="56"/>
      <c r="J24" s="56"/>
      <c r="K24" s="36" t="s">
        <v>65</v>
      </c>
      <c r="L24" s="83">
        <v>24</v>
      </c>
      <c r="M24" s="83"/>
      <c r="N24" s="63"/>
      <c r="O24" s="86" t="s">
        <v>273</v>
      </c>
      <c r="P24" s="88">
        <v>43700.70276620371</v>
      </c>
      <c r="Q24" s="86" t="s">
        <v>278</v>
      </c>
      <c r="R24" s="86"/>
      <c r="S24" s="86"/>
      <c r="T24" s="86" t="s">
        <v>309</v>
      </c>
      <c r="U24" s="86"/>
      <c r="V24" s="89" t="s">
        <v>338</v>
      </c>
      <c r="W24" s="88">
        <v>43700.70276620371</v>
      </c>
      <c r="X24" s="92">
        <v>43700</v>
      </c>
      <c r="Y24" s="94" t="s">
        <v>371</v>
      </c>
      <c r="Z24" s="89" t="s">
        <v>407</v>
      </c>
      <c r="AA24" s="86"/>
      <c r="AB24" s="86"/>
      <c r="AC24" s="94" t="s">
        <v>443</v>
      </c>
      <c r="AD24" s="86"/>
      <c r="AE24" s="86" t="b">
        <v>0</v>
      </c>
      <c r="AF24" s="86">
        <v>0</v>
      </c>
      <c r="AG24" s="94" t="s">
        <v>473</v>
      </c>
      <c r="AH24" s="86" t="b">
        <v>0</v>
      </c>
      <c r="AI24" s="86" t="s">
        <v>478</v>
      </c>
      <c r="AJ24" s="86"/>
      <c r="AK24" s="94" t="s">
        <v>473</v>
      </c>
      <c r="AL24" s="86" t="b">
        <v>0</v>
      </c>
      <c r="AM24" s="86">
        <v>10</v>
      </c>
      <c r="AN24" s="94" t="s">
        <v>445</v>
      </c>
      <c r="AO24" s="86" t="s">
        <v>487</v>
      </c>
      <c r="AP24" s="86" t="b">
        <v>0</v>
      </c>
      <c r="AQ24" s="94" t="s">
        <v>445</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15">
      <c r="A25" s="84" t="s">
        <v>225</v>
      </c>
      <c r="B25" s="84" t="s">
        <v>253</v>
      </c>
      <c r="C25" s="53" t="s">
        <v>1436</v>
      </c>
      <c r="D25" s="54">
        <v>3</v>
      </c>
      <c r="E25" s="65" t="s">
        <v>132</v>
      </c>
      <c r="F25" s="55">
        <v>32</v>
      </c>
      <c r="G25" s="53"/>
      <c r="H25" s="57"/>
      <c r="I25" s="56"/>
      <c r="J25" s="56"/>
      <c r="K25" s="36" t="s">
        <v>65</v>
      </c>
      <c r="L25" s="83">
        <v>25</v>
      </c>
      <c r="M25" s="83"/>
      <c r="N25" s="63"/>
      <c r="O25" s="86" t="s">
        <v>272</v>
      </c>
      <c r="P25" s="88">
        <v>43700.70276620371</v>
      </c>
      <c r="Q25" s="86" t="s">
        <v>278</v>
      </c>
      <c r="R25" s="86"/>
      <c r="S25" s="86"/>
      <c r="T25" s="86" t="s">
        <v>309</v>
      </c>
      <c r="U25" s="86"/>
      <c r="V25" s="89" t="s">
        <v>338</v>
      </c>
      <c r="W25" s="88">
        <v>43700.70276620371</v>
      </c>
      <c r="X25" s="92">
        <v>43700</v>
      </c>
      <c r="Y25" s="94" t="s">
        <v>371</v>
      </c>
      <c r="Z25" s="89" t="s">
        <v>407</v>
      </c>
      <c r="AA25" s="86"/>
      <c r="AB25" s="86"/>
      <c r="AC25" s="94" t="s">
        <v>443</v>
      </c>
      <c r="AD25" s="86"/>
      <c r="AE25" s="86" t="b">
        <v>0</v>
      </c>
      <c r="AF25" s="86">
        <v>0</v>
      </c>
      <c r="AG25" s="94" t="s">
        <v>473</v>
      </c>
      <c r="AH25" s="86" t="b">
        <v>0</v>
      </c>
      <c r="AI25" s="86" t="s">
        <v>478</v>
      </c>
      <c r="AJ25" s="86"/>
      <c r="AK25" s="94" t="s">
        <v>473</v>
      </c>
      <c r="AL25" s="86" t="b">
        <v>0</v>
      </c>
      <c r="AM25" s="86">
        <v>10</v>
      </c>
      <c r="AN25" s="94" t="s">
        <v>445</v>
      </c>
      <c r="AO25" s="86" t="s">
        <v>487</v>
      </c>
      <c r="AP25" s="86" t="b">
        <v>0</v>
      </c>
      <c r="AQ25" s="94" t="s">
        <v>445</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v>0</v>
      </c>
      <c r="BG25" s="52">
        <v>0</v>
      </c>
      <c r="BH25" s="51">
        <v>4</v>
      </c>
      <c r="BI25" s="52">
        <v>9.523809523809524</v>
      </c>
      <c r="BJ25" s="51">
        <v>0</v>
      </c>
      <c r="BK25" s="52">
        <v>0</v>
      </c>
      <c r="BL25" s="51">
        <v>38</v>
      </c>
      <c r="BM25" s="52">
        <v>90.47619047619048</v>
      </c>
      <c r="BN25" s="51">
        <v>42</v>
      </c>
    </row>
    <row r="26" spans="1:66" ht="15">
      <c r="A26" s="84" t="s">
        <v>226</v>
      </c>
      <c r="B26" s="84" t="s">
        <v>227</v>
      </c>
      <c r="C26" s="53" t="s">
        <v>1436</v>
      </c>
      <c r="D26" s="54">
        <v>3</v>
      </c>
      <c r="E26" s="65" t="s">
        <v>132</v>
      </c>
      <c r="F26" s="55">
        <v>32</v>
      </c>
      <c r="G26" s="53"/>
      <c r="H26" s="57"/>
      <c r="I26" s="56"/>
      <c r="J26" s="56"/>
      <c r="K26" s="36" t="s">
        <v>65</v>
      </c>
      <c r="L26" s="83">
        <v>26</v>
      </c>
      <c r="M26" s="83"/>
      <c r="N26" s="63"/>
      <c r="O26" s="86" t="s">
        <v>273</v>
      </c>
      <c r="P26" s="88">
        <v>43700.7046412037</v>
      </c>
      <c r="Q26" s="86" t="s">
        <v>278</v>
      </c>
      <c r="R26" s="86"/>
      <c r="S26" s="86"/>
      <c r="T26" s="86" t="s">
        <v>309</v>
      </c>
      <c r="U26" s="86"/>
      <c r="V26" s="89" t="s">
        <v>339</v>
      </c>
      <c r="W26" s="88">
        <v>43700.7046412037</v>
      </c>
      <c r="X26" s="92">
        <v>43700</v>
      </c>
      <c r="Y26" s="94" t="s">
        <v>372</v>
      </c>
      <c r="Z26" s="89" t="s">
        <v>408</v>
      </c>
      <c r="AA26" s="86"/>
      <c r="AB26" s="86"/>
      <c r="AC26" s="94" t="s">
        <v>444</v>
      </c>
      <c r="AD26" s="86"/>
      <c r="AE26" s="86" t="b">
        <v>0</v>
      </c>
      <c r="AF26" s="86">
        <v>0</v>
      </c>
      <c r="AG26" s="94" t="s">
        <v>473</v>
      </c>
      <c r="AH26" s="86" t="b">
        <v>0</v>
      </c>
      <c r="AI26" s="86" t="s">
        <v>478</v>
      </c>
      <c r="AJ26" s="86"/>
      <c r="AK26" s="94" t="s">
        <v>473</v>
      </c>
      <c r="AL26" s="86" t="b">
        <v>0</v>
      </c>
      <c r="AM26" s="86">
        <v>10</v>
      </c>
      <c r="AN26" s="94" t="s">
        <v>445</v>
      </c>
      <c r="AO26" s="86" t="s">
        <v>485</v>
      </c>
      <c r="AP26" s="86" t="b">
        <v>0</v>
      </c>
      <c r="AQ26" s="94" t="s">
        <v>445</v>
      </c>
      <c r="AR26" s="86" t="s">
        <v>176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15">
      <c r="A27" s="84" t="s">
        <v>226</v>
      </c>
      <c r="B27" s="84" t="s">
        <v>253</v>
      </c>
      <c r="C27" s="53" t="s">
        <v>1436</v>
      </c>
      <c r="D27" s="54">
        <v>3</v>
      </c>
      <c r="E27" s="65" t="s">
        <v>132</v>
      </c>
      <c r="F27" s="55">
        <v>32</v>
      </c>
      <c r="G27" s="53"/>
      <c r="H27" s="57"/>
      <c r="I27" s="56"/>
      <c r="J27" s="56"/>
      <c r="K27" s="36" t="s">
        <v>65</v>
      </c>
      <c r="L27" s="83">
        <v>27</v>
      </c>
      <c r="M27" s="83"/>
      <c r="N27" s="63"/>
      <c r="O27" s="86" t="s">
        <v>272</v>
      </c>
      <c r="P27" s="88">
        <v>43700.7046412037</v>
      </c>
      <c r="Q27" s="86" t="s">
        <v>278</v>
      </c>
      <c r="R27" s="86"/>
      <c r="S27" s="86"/>
      <c r="T27" s="86" t="s">
        <v>309</v>
      </c>
      <c r="U27" s="86"/>
      <c r="V27" s="89" t="s">
        <v>339</v>
      </c>
      <c r="W27" s="88">
        <v>43700.7046412037</v>
      </c>
      <c r="X27" s="92">
        <v>43700</v>
      </c>
      <c r="Y27" s="94" t="s">
        <v>372</v>
      </c>
      <c r="Z27" s="89" t="s">
        <v>408</v>
      </c>
      <c r="AA27" s="86"/>
      <c r="AB27" s="86"/>
      <c r="AC27" s="94" t="s">
        <v>444</v>
      </c>
      <c r="AD27" s="86"/>
      <c r="AE27" s="86" t="b">
        <v>0</v>
      </c>
      <c r="AF27" s="86">
        <v>0</v>
      </c>
      <c r="AG27" s="94" t="s">
        <v>473</v>
      </c>
      <c r="AH27" s="86" t="b">
        <v>0</v>
      </c>
      <c r="AI27" s="86" t="s">
        <v>478</v>
      </c>
      <c r="AJ27" s="86"/>
      <c r="AK27" s="94" t="s">
        <v>473</v>
      </c>
      <c r="AL27" s="86" t="b">
        <v>0</v>
      </c>
      <c r="AM27" s="86">
        <v>10</v>
      </c>
      <c r="AN27" s="94" t="s">
        <v>445</v>
      </c>
      <c r="AO27" s="86" t="s">
        <v>485</v>
      </c>
      <c r="AP27" s="86" t="b">
        <v>0</v>
      </c>
      <c r="AQ27" s="94" t="s">
        <v>445</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v>0</v>
      </c>
      <c r="BG27" s="52">
        <v>0</v>
      </c>
      <c r="BH27" s="51">
        <v>4</v>
      </c>
      <c r="BI27" s="52">
        <v>9.523809523809524</v>
      </c>
      <c r="BJ27" s="51">
        <v>0</v>
      </c>
      <c r="BK27" s="52">
        <v>0</v>
      </c>
      <c r="BL27" s="51">
        <v>38</v>
      </c>
      <c r="BM27" s="52">
        <v>90.47619047619048</v>
      </c>
      <c r="BN27" s="51">
        <v>42</v>
      </c>
    </row>
    <row r="28" spans="1:66" ht="15">
      <c r="A28" s="84" t="s">
        <v>227</v>
      </c>
      <c r="B28" s="84" t="s">
        <v>253</v>
      </c>
      <c r="C28" s="53" t="s">
        <v>1436</v>
      </c>
      <c r="D28" s="54">
        <v>3</v>
      </c>
      <c r="E28" s="65" t="s">
        <v>132</v>
      </c>
      <c r="F28" s="55">
        <v>32</v>
      </c>
      <c r="G28" s="53"/>
      <c r="H28" s="57"/>
      <c r="I28" s="56"/>
      <c r="J28" s="56"/>
      <c r="K28" s="36" t="s">
        <v>65</v>
      </c>
      <c r="L28" s="83">
        <v>28</v>
      </c>
      <c r="M28" s="83"/>
      <c r="N28" s="63"/>
      <c r="O28" s="86" t="s">
        <v>272</v>
      </c>
      <c r="P28" s="88">
        <v>43700.646898148145</v>
      </c>
      <c r="Q28" s="86" t="s">
        <v>278</v>
      </c>
      <c r="R28" s="89" t="s">
        <v>295</v>
      </c>
      <c r="S28" s="86" t="s">
        <v>302</v>
      </c>
      <c r="T28" s="86" t="s">
        <v>309</v>
      </c>
      <c r="U28" s="86"/>
      <c r="V28" s="89" t="s">
        <v>340</v>
      </c>
      <c r="W28" s="88">
        <v>43700.646898148145</v>
      </c>
      <c r="X28" s="92">
        <v>43700</v>
      </c>
      <c r="Y28" s="94" t="s">
        <v>373</v>
      </c>
      <c r="Z28" s="89" t="s">
        <v>409</v>
      </c>
      <c r="AA28" s="86"/>
      <c r="AB28" s="86"/>
      <c r="AC28" s="94" t="s">
        <v>445</v>
      </c>
      <c r="AD28" s="86"/>
      <c r="AE28" s="86" t="b">
        <v>0</v>
      </c>
      <c r="AF28" s="86">
        <v>11</v>
      </c>
      <c r="AG28" s="94" t="s">
        <v>473</v>
      </c>
      <c r="AH28" s="86" t="b">
        <v>0</v>
      </c>
      <c r="AI28" s="86" t="s">
        <v>478</v>
      </c>
      <c r="AJ28" s="86"/>
      <c r="AK28" s="94" t="s">
        <v>473</v>
      </c>
      <c r="AL28" s="86" t="b">
        <v>0</v>
      </c>
      <c r="AM28" s="86">
        <v>10</v>
      </c>
      <c r="AN28" s="94" t="s">
        <v>473</v>
      </c>
      <c r="AO28" s="86" t="s">
        <v>485</v>
      </c>
      <c r="AP28" s="86" t="b">
        <v>0</v>
      </c>
      <c r="AQ28" s="94" t="s">
        <v>445</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0</v>
      </c>
      <c r="BG28" s="52">
        <v>0</v>
      </c>
      <c r="BH28" s="51">
        <v>4</v>
      </c>
      <c r="BI28" s="52">
        <v>9.523809523809524</v>
      </c>
      <c r="BJ28" s="51">
        <v>0</v>
      </c>
      <c r="BK28" s="52">
        <v>0</v>
      </c>
      <c r="BL28" s="51">
        <v>38</v>
      </c>
      <c r="BM28" s="52">
        <v>90.47619047619048</v>
      </c>
      <c r="BN28" s="51">
        <v>42</v>
      </c>
    </row>
    <row r="29" spans="1:66" ht="15">
      <c r="A29" s="84" t="s">
        <v>228</v>
      </c>
      <c r="B29" s="84" t="s">
        <v>227</v>
      </c>
      <c r="C29" s="53" t="s">
        <v>1436</v>
      </c>
      <c r="D29" s="54">
        <v>3</v>
      </c>
      <c r="E29" s="65" t="s">
        <v>132</v>
      </c>
      <c r="F29" s="55">
        <v>32</v>
      </c>
      <c r="G29" s="53"/>
      <c r="H29" s="57"/>
      <c r="I29" s="56"/>
      <c r="J29" s="56"/>
      <c r="K29" s="36" t="s">
        <v>65</v>
      </c>
      <c r="L29" s="83">
        <v>29</v>
      </c>
      <c r="M29" s="83"/>
      <c r="N29" s="63"/>
      <c r="O29" s="86" t="s">
        <v>273</v>
      </c>
      <c r="P29" s="88">
        <v>43700.7221412037</v>
      </c>
      <c r="Q29" s="86" t="s">
        <v>278</v>
      </c>
      <c r="R29" s="86"/>
      <c r="S29" s="86"/>
      <c r="T29" s="86" t="s">
        <v>309</v>
      </c>
      <c r="U29" s="86"/>
      <c r="V29" s="89" t="s">
        <v>341</v>
      </c>
      <c r="W29" s="88">
        <v>43700.7221412037</v>
      </c>
      <c r="X29" s="92">
        <v>43700</v>
      </c>
      <c r="Y29" s="94" t="s">
        <v>374</v>
      </c>
      <c r="Z29" s="89" t="s">
        <v>410</v>
      </c>
      <c r="AA29" s="86"/>
      <c r="AB29" s="86"/>
      <c r="AC29" s="94" t="s">
        <v>446</v>
      </c>
      <c r="AD29" s="86"/>
      <c r="AE29" s="86" t="b">
        <v>0</v>
      </c>
      <c r="AF29" s="86">
        <v>0</v>
      </c>
      <c r="AG29" s="94" t="s">
        <v>473</v>
      </c>
      <c r="AH29" s="86" t="b">
        <v>0</v>
      </c>
      <c r="AI29" s="86" t="s">
        <v>478</v>
      </c>
      <c r="AJ29" s="86"/>
      <c r="AK29" s="94" t="s">
        <v>473</v>
      </c>
      <c r="AL29" s="86" t="b">
        <v>0</v>
      </c>
      <c r="AM29" s="86">
        <v>10</v>
      </c>
      <c r="AN29" s="94" t="s">
        <v>445</v>
      </c>
      <c r="AO29" s="86" t="s">
        <v>487</v>
      </c>
      <c r="AP29" s="86" t="b">
        <v>0</v>
      </c>
      <c r="AQ29" s="94" t="s">
        <v>445</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c r="BG29" s="52"/>
      <c r="BH29" s="51"/>
      <c r="BI29" s="52"/>
      <c r="BJ29" s="51"/>
      <c r="BK29" s="52"/>
      <c r="BL29" s="51"/>
      <c r="BM29" s="52"/>
      <c r="BN29" s="51"/>
    </row>
    <row r="30" spans="1:66" ht="15">
      <c r="A30" s="84" t="s">
        <v>228</v>
      </c>
      <c r="B30" s="84" t="s">
        <v>253</v>
      </c>
      <c r="C30" s="53" t="s">
        <v>1436</v>
      </c>
      <c r="D30" s="54">
        <v>3</v>
      </c>
      <c r="E30" s="65" t="s">
        <v>132</v>
      </c>
      <c r="F30" s="55">
        <v>32</v>
      </c>
      <c r="G30" s="53"/>
      <c r="H30" s="57"/>
      <c r="I30" s="56"/>
      <c r="J30" s="56"/>
      <c r="K30" s="36" t="s">
        <v>65</v>
      </c>
      <c r="L30" s="83">
        <v>30</v>
      </c>
      <c r="M30" s="83"/>
      <c r="N30" s="63"/>
      <c r="O30" s="86" t="s">
        <v>272</v>
      </c>
      <c r="P30" s="88">
        <v>43700.7221412037</v>
      </c>
      <c r="Q30" s="86" t="s">
        <v>278</v>
      </c>
      <c r="R30" s="86"/>
      <c r="S30" s="86"/>
      <c r="T30" s="86" t="s">
        <v>309</v>
      </c>
      <c r="U30" s="86"/>
      <c r="V30" s="89" t="s">
        <v>341</v>
      </c>
      <c r="W30" s="88">
        <v>43700.7221412037</v>
      </c>
      <c r="X30" s="92">
        <v>43700</v>
      </c>
      <c r="Y30" s="94" t="s">
        <v>374</v>
      </c>
      <c r="Z30" s="89" t="s">
        <v>410</v>
      </c>
      <c r="AA30" s="86"/>
      <c r="AB30" s="86"/>
      <c r="AC30" s="94" t="s">
        <v>446</v>
      </c>
      <c r="AD30" s="86"/>
      <c r="AE30" s="86" t="b">
        <v>0</v>
      </c>
      <c r="AF30" s="86">
        <v>0</v>
      </c>
      <c r="AG30" s="94" t="s">
        <v>473</v>
      </c>
      <c r="AH30" s="86" t="b">
        <v>0</v>
      </c>
      <c r="AI30" s="86" t="s">
        <v>478</v>
      </c>
      <c r="AJ30" s="86"/>
      <c r="AK30" s="94" t="s">
        <v>473</v>
      </c>
      <c r="AL30" s="86" t="b">
        <v>0</v>
      </c>
      <c r="AM30" s="86">
        <v>10</v>
      </c>
      <c r="AN30" s="94" t="s">
        <v>445</v>
      </c>
      <c r="AO30" s="86" t="s">
        <v>487</v>
      </c>
      <c r="AP30" s="86" t="b">
        <v>0</v>
      </c>
      <c r="AQ30" s="94" t="s">
        <v>445</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v>0</v>
      </c>
      <c r="BG30" s="52">
        <v>0</v>
      </c>
      <c r="BH30" s="51">
        <v>4</v>
      </c>
      <c r="BI30" s="52">
        <v>9.523809523809524</v>
      </c>
      <c r="BJ30" s="51">
        <v>0</v>
      </c>
      <c r="BK30" s="52">
        <v>0</v>
      </c>
      <c r="BL30" s="51">
        <v>38</v>
      </c>
      <c r="BM30" s="52">
        <v>90.47619047619048</v>
      </c>
      <c r="BN30" s="51">
        <v>42</v>
      </c>
    </row>
    <row r="31" spans="1:66" ht="15">
      <c r="A31" s="84" t="s">
        <v>229</v>
      </c>
      <c r="B31" s="84" t="s">
        <v>229</v>
      </c>
      <c r="C31" s="53" t="s">
        <v>1436</v>
      </c>
      <c r="D31" s="54">
        <v>3</v>
      </c>
      <c r="E31" s="65" t="s">
        <v>132</v>
      </c>
      <c r="F31" s="55">
        <v>32</v>
      </c>
      <c r="G31" s="53"/>
      <c r="H31" s="57"/>
      <c r="I31" s="56"/>
      <c r="J31" s="56"/>
      <c r="K31" s="36" t="s">
        <v>65</v>
      </c>
      <c r="L31" s="83">
        <v>31</v>
      </c>
      <c r="M31" s="83"/>
      <c r="N31" s="63"/>
      <c r="O31" s="86" t="s">
        <v>176</v>
      </c>
      <c r="P31" s="88">
        <v>43699.43193287037</v>
      </c>
      <c r="Q31" s="86" t="s">
        <v>280</v>
      </c>
      <c r="R31" s="89" t="s">
        <v>296</v>
      </c>
      <c r="S31" s="86" t="s">
        <v>303</v>
      </c>
      <c r="T31" s="86" t="s">
        <v>311</v>
      </c>
      <c r="U31" s="89" t="s">
        <v>326</v>
      </c>
      <c r="V31" s="89" t="s">
        <v>326</v>
      </c>
      <c r="W31" s="88">
        <v>43699.43193287037</v>
      </c>
      <c r="X31" s="92">
        <v>43699</v>
      </c>
      <c r="Y31" s="94" t="s">
        <v>375</v>
      </c>
      <c r="Z31" s="89" t="s">
        <v>411</v>
      </c>
      <c r="AA31" s="86"/>
      <c r="AB31" s="86"/>
      <c r="AC31" s="94" t="s">
        <v>447</v>
      </c>
      <c r="AD31" s="86"/>
      <c r="AE31" s="86" t="b">
        <v>0</v>
      </c>
      <c r="AF31" s="86">
        <v>1</v>
      </c>
      <c r="AG31" s="94" t="s">
        <v>473</v>
      </c>
      <c r="AH31" s="86" t="b">
        <v>0</v>
      </c>
      <c r="AI31" s="86" t="s">
        <v>477</v>
      </c>
      <c r="AJ31" s="86"/>
      <c r="AK31" s="94" t="s">
        <v>473</v>
      </c>
      <c r="AL31" s="86" t="b">
        <v>0</v>
      </c>
      <c r="AM31" s="86">
        <v>2</v>
      </c>
      <c r="AN31" s="94" t="s">
        <v>473</v>
      </c>
      <c r="AO31" s="86" t="s">
        <v>488</v>
      </c>
      <c r="AP31" s="86" t="b">
        <v>0</v>
      </c>
      <c r="AQ31" s="94" t="s">
        <v>447</v>
      </c>
      <c r="AR31" s="86" t="s">
        <v>273</v>
      </c>
      <c r="AS31" s="86">
        <v>0</v>
      </c>
      <c r="AT31" s="86">
        <v>0</v>
      </c>
      <c r="AU31" s="86"/>
      <c r="AV31" s="86"/>
      <c r="AW31" s="86"/>
      <c r="AX31" s="86"/>
      <c r="AY31" s="86"/>
      <c r="AZ31" s="86"/>
      <c r="BA31" s="86"/>
      <c r="BB31" s="86"/>
      <c r="BC31">
        <v>1</v>
      </c>
      <c r="BD31" s="85" t="str">
        <f>REPLACE(INDEX(GroupVertices[Group],MATCH(Edges[[#This Row],[Vertex 1]],GroupVertices[Vertex],0)),1,1,"")</f>
        <v>9</v>
      </c>
      <c r="BE31" s="85" t="str">
        <f>REPLACE(INDEX(GroupVertices[Group],MATCH(Edges[[#This Row],[Vertex 2]],GroupVertices[Vertex],0)),1,1,"")</f>
        <v>9</v>
      </c>
      <c r="BF31" s="51">
        <v>0</v>
      </c>
      <c r="BG31" s="52">
        <v>0</v>
      </c>
      <c r="BH31" s="51">
        <v>0</v>
      </c>
      <c r="BI31" s="52">
        <v>0</v>
      </c>
      <c r="BJ31" s="51">
        <v>0</v>
      </c>
      <c r="BK31" s="52">
        <v>0</v>
      </c>
      <c r="BL31" s="51">
        <v>18</v>
      </c>
      <c r="BM31" s="52">
        <v>100</v>
      </c>
      <c r="BN31" s="51">
        <v>18</v>
      </c>
    </row>
    <row r="32" spans="1:66" ht="15">
      <c r="A32" s="84" t="s">
        <v>230</v>
      </c>
      <c r="B32" s="84" t="s">
        <v>229</v>
      </c>
      <c r="C32" s="53" t="s">
        <v>1436</v>
      </c>
      <c r="D32" s="54">
        <v>3</v>
      </c>
      <c r="E32" s="65" t="s">
        <v>132</v>
      </c>
      <c r="F32" s="55">
        <v>32</v>
      </c>
      <c r="G32" s="53"/>
      <c r="H32" s="57"/>
      <c r="I32" s="56"/>
      <c r="J32" s="56"/>
      <c r="K32" s="36" t="s">
        <v>65</v>
      </c>
      <c r="L32" s="83">
        <v>32</v>
      </c>
      <c r="M32" s="83"/>
      <c r="N32" s="63"/>
      <c r="O32" s="86" t="s">
        <v>273</v>
      </c>
      <c r="P32" s="88">
        <v>43700.74561342593</v>
      </c>
      <c r="Q32" s="86" t="s">
        <v>280</v>
      </c>
      <c r="R32" s="89" t="s">
        <v>296</v>
      </c>
      <c r="S32" s="86" t="s">
        <v>303</v>
      </c>
      <c r="T32" s="86" t="s">
        <v>311</v>
      </c>
      <c r="U32" s="86"/>
      <c r="V32" s="89" t="s">
        <v>342</v>
      </c>
      <c r="W32" s="88">
        <v>43700.74561342593</v>
      </c>
      <c r="X32" s="92">
        <v>43700</v>
      </c>
      <c r="Y32" s="94" t="s">
        <v>376</v>
      </c>
      <c r="Z32" s="89" t="s">
        <v>412</v>
      </c>
      <c r="AA32" s="86"/>
      <c r="AB32" s="86"/>
      <c r="AC32" s="94" t="s">
        <v>448</v>
      </c>
      <c r="AD32" s="86"/>
      <c r="AE32" s="86" t="b">
        <v>0</v>
      </c>
      <c r="AF32" s="86">
        <v>0</v>
      </c>
      <c r="AG32" s="94" t="s">
        <v>473</v>
      </c>
      <c r="AH32" s="86" t="b">
        <v>0</v>
      </c>
      <c r="AI32" s="86" t="s">
        <v>477</v>
      </c>
      <c r="AJ32" s="86"/>
      <c r="AK32" s="94" t="s">
        <v>473</v>
      </c>
      <c r="AL32" s="86" t="b">
        <v>0</v>
      </c>
      <c r="AM32" s="86">
        <v>2</v>
      </c>
      <c r="AN32" s="94" t="s">
        <v>447</v>
      </c>
      <c r="AO32" s="86" t="s">
        <v>486</v>
      </c>
      <c r="AP32" s="86" t="b">
        <v>0</v>
      </c>
      <c r="AQ32" s="94" t="s">
        <v>447</v>
      </c>
      <c r="AR32" s="86" t="s">
        <v>176</v>
      </c>
      <c r="AS32" s="86">
        <v>0</v>
      </c>
      <c r="AT32" s="86">
        <v>0</v>
      </c>
      <c r="AU32" s="86"/>
      <c r="AV32" s="86"/>
      <c r="AW32" s="86"/>
      <c r="AX32" s="86"/>
      <c r="AY32" s="86"/>
      <c r="AZ32" s="86"/>
      <c r="BA32" s="86"/>
      <c r="BB32" s="86"/>
      <c r="BC32">
        <v>1</v>
      </c>
      <c r="BD32" s="85" t="str">
        <f>REPLACE(INDEX(GroupVertices[Group],MATCH(Edges[[#This Row],[Vertex 1]],GroupVertices[Vertex],0)),1,1,"")</f>
        <v>9</v>
      </c>
      <c r="BE32" s="85" t="str">
        <f>REPLACE(INDEX(GroupVertices[Group],MATCH(Edges[[#This Row],[Vertex 2]],GroupVertices[Vertex],0)),1,1,"")</f>
        <v>9</v>
      </c>
      <c r="BF32" s="51">
        <v>0</v>
      </c>
      <c r="BG32" s="52">
        <v>0</v>
      </c>
      <c r="BH32" s="51">
        <v>0</v>
      </c>
      <c r="BI32" s="52">
        <v>0</v>
      </c>
      <c r="BJ32" s="51">
        <v>0</v>
      </c>
      <c r="BK32" s="52">
        <v>0</v>
      </c>
      <c r="BL32" s="51">
        <v>18</v>
      </c>
      <c r="BM32" s="52">
        <v>100</v>
      </c>
      <c r="BN32" s="51">
        <v>18</v>
      </c>
    </row>
    <row r="33" spans="1:66" ht="15">
      <c r="A33" s="84" t="s">
        <v>231</v>
      </c>
      <c r="B33" s="84" t="s">
        <v>253</v>
      </c>
      <c r="C33" s="53" t="s">
        <v>1436</v>
      </c>
      <c r="D33" s="54">
        <v>3</v>
      </c>
      <c r="E33" s="65" t="s">
        <v>132</v>
      </c>
      <c r="F33" s="55">
        <v>32</v>
      </c>
      <c r="G33" s="53"/>
      <c r="H33" s="57"/>
      <c r="I33" s="56"/>
      <c r="J33" s="56"/>
      <c r="K33" s="36" t="s">
        <v>65</v>
      </c>
      <c r="L33" s="83">
        <v>33</v>
      </c>
      <c r="M33" s="83"/>
      <c r="N33" s="63"/>
      <c r="O33" s="86" t="s">
        <v>272</v>
      </c>
      <c r="P33" s="88">
        <v>43700.89103009259</v>
      </c>
      <c r="Q33" s="86" t="s">
        <v>281</v>
      </c>
      <c r="R33" s="89" t="s">
        <v>297</v>
      </c>
      <c r="S33" s="86" t="s">
        <v>304</v>
      </c>
      <c r="T33" s="86" t="s">
        <v>312</v>
      </c>
      <c r="U33" s="86"/>
      <c r="V33" s="89" t="s">
        <v>343</v>
      </c>
      <c r="W33" s="88">
        <v>43700.89103009259</v>
      </c>
      <c r="X33" s="92">
        <v>43700</v>
      </c>
      <c r="Y33" s="94" t="s">
        <v>377</v>
      </c>
      <c r="Z33" s="89" t="s">
        <v>413</v>
      </c>
      <c r="AA33" s="86"/>
      <c r="AB33" s="86"/>
      <c r="AC33" s="94" t="s">
        <v>449</v>
      </c>
      <c r="AD33" s="86"/>
      <c r="AE33" s="86" t="b">
        <v>0</v>
      </c>
      <c r="AF33" s="86">
        <v>0</v>
      </c>
      <c r="AG33" s="94" t="s">
        <v>473</v>
      </c>
      <c r="AH33" s="86" t="b">
        <v>1</v>
      </c>
      <c r="AI33" s="86" t="s">
        <v>478</v>
      </c>
      <c r="AJ33" s="86"/>
      <c r="AK33" s="94" t="s">
        <v>481</v>
      </c>
      <c r="AL33" s="86" t="b">
        <v>0</v>
      </c>
      <c r="AM33" s="86">
        <v>0</v>
      </c>
      <c r="AN33" s="94" t="s">
        <v>473</v>
      </c>
      <c r="AO33" s="86" t="s">
        <v>487</v>
      </c>
      <c r="AP33" s="86" t="b">
        <v>0</v>
      </c>
      <c r="AQ33" s="94" t="s">
        <v>449</v>
      </c>
      <c r="AR33" s="86" t="s">
        <v>176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51">
        <v>3</v>
      </c>
      <c r="BG33" s="52">
        <v>6.382978723404255</v>
      </c>
      <c r="BH33" s="51">
        <v>2</v>
      </c>
      <c r="BI33" s="52">
        <v>4.25531914893617</v>
      </c>
      <c r="BJ33" s="51">
        <v>0</v>
      </c>
      <c r="BK33" s="52">
        <v>0</v>
      </c>
      <c r="BL33" s="51">
        <v>42</v>
      </c>
      <c r="BM33" s="52">
        <v>89.36170212765957</v>
      </c>
      <c r="BN33" s="51">
        <v>47</v>
      </c>
    </row>
    <row r="34" spans="1:66" ht="15">
      <c r="A34" s="84" t="s">
        <v>232</v>
      </c>
      <c r="B34" s="84" t="s">
        <v>254</v>
      </c>
      <c r="C34" s="53" t="s">
        <v>1436</v>
      </c>
      <c r="D34" s="54">
        <v>3</v>
      </c>
      <c r="E34" s="65" t="s">
        <v>132</v>
      </c>
      <c r="F34" s="55">
        <v>32</v>
      </c>
      <c r="G34" s="53"/>
      <c r="H34" s="57"/>
      <c r="I34" s="56"/>
      <c r="J34" s="56"/>
      <c r="K34" s="36" t="s">
        <v>65</v>
      </c>
      <c r="L34" s="83">
        <v>34</v>
      </c>
      <c r="M34" s="83"/>
      <c r="N34" s="63"/>
      <c r="O34" s="86" t="s">
        <v>272</v>
      </c>
      <c r="P34" s="88">
        <v>43700.8915162037</v>
      </c>
      <c r="Q34" s="86" t="s">
        <v>282</v>
      </c>
      <c r="R34" s="86"/>
      <c r="S34" s="86"/>
      <c r="T34" s="86" t="s">
        <v>313</v>
      </c>
      <c r="U34" s="86"/>
      <c r="V34" s="89" t="s">
        <v>344</v>
      </c>
      <c r="W34" s="88">
        <v>43700.8915162037</v>
      </c>
      <c r="X34" s="92">
        <v>43700</v>
      </c>
      <c r="Y34" s="94" t="s">
        <v>378</v>
      </c>
      <c r="Z34" s="89" t="s">
        <v>414</v>
      </c>
      <c r="AA34" s="86"/>
      <c r="AB34" s="86"/>
      <c r="AC34" s="94" t="s">
        <v>450</v>
      </c>
      <c r="AD34" s="86"/>
      <c r="AE34" s="86" t="b">
        <v>0</v>
      </c>
      <c r="AF34" s="86">
        <v>0</v>
      </c>
      <c r="AG34" s="94" t="s">
        <v>473</v>
      </c>
      <c r="AH34" s="86" t="b">
        <v>0</v>
      </c>
      <c r="AI34" s="86" t="s">
        <v>478</v>
      </c>
      <c r="AJ34" s="86"/>
      <c r="AK34" s="94" t="s">
        <v>473</v>
      </c>
      <c r="AL34" s="86" t="b">
        <v>0</v>
      </c>
      <c r="AM34" s="86">
        <v>0</v>
      </c>
      <c r="AN34" s="94" t="s">
        <v>473</v>
      </c>
      <c r="AO34" s="86" t="s">
        <v>484</v>
      </c>
      <c r="AP34" s="86" t="b">
        <v>0</v>
      </c>
      <c r="AQ34" s="94" t="s">
        <v>450</v>
      </c>
      <c r="AR34" s="86" t="s">
        <v>176</v>
      </c>
      <c r="AS34" s="86">
        <v>0</v>
      </c>
      <c r="AT34" s="86">
        <v>0</v>
      </c>
      <c r="AU34" s="86"/>
      <c r="AV34" s="86"/>
      <c r="AW34" s="86"/>
      <c r="AX34" s="86"/>
      <c r="AY34" s="86"/>
      <c r="AZ34" s="86"/>
      <c r="BA34" s="86"/>
      <c r="BB34" s="86"/>
      <c r="BC34">
        <v>1</v>
      </c>
      <c r="BD34" s="85" t="str">
        <f>REPLACE(INDEX(GroupVertices[Group],MATCH(Edges[[#This Row],[Vertex 1]],GroupVertices[Vertex],0)),1,1,"")</f>
        <v>2</v>
      </c>
      <c r="BE34" s="85" t="str">
        <f>REPLACE(INDEX(GroupVertices[Group],MATCH(Edges[[#This Row],[Vertex 2]],GroupVertices[Vertex],0)),1,1,"")</f>
        <v>2</v>
      </c>
      <c r="BF34" s="51"/>
      <c r="BG34" s="52"/>
      <c r="BH34" s="51"/>
      <c r="BI34" s="52"/>
      <c r="BJ34" s="51"/>
      <c r="BK34" s="52"/>
      <c r="BL34" s="51"/>
      <c r="BM34" s="52"/>
      <c r="BN34" s="51"/>
    </row>
    <row r="35" spans="1:66" ht="15">
      <c r="A35" s="84" t="s">
        <v>232</v>
      </c>
      <c r="B35" s="84" t="s">
        <v>255</v>
      </c>
      <c r="C35" s="53" t="s">
        <v>1436</v>
      </c>
      <c r="D35" s="54">
        <v>3</v>
      </c>
      <c r="E35" s="65" t="s">
        <v>132</v>
      </c>
      <c r="F35" s="55">
        <v>32</v>
      </c>
      <c r="G35" s="53"/>
      <c r="H35" s="57"/>
      <c r="I35" s="56"/>
      <c r="J35" s="56"/>
      <c r="K35" s="36" t="s">
        <v>65</v>
      </c>
      <c r="L35" s="83">
        <v>35</v>
      </c>
      <c r="M35" s="83"/>
      <c r="N35" s="63"/>
      <c r="O35" s="86" t="s">
        <v>272</v>
      </c>
      <c r="P35" s="88">
        <v>43700.8915162037</v>
      </c>
      <c r="Q35" s="86" t="s">
        <v>282</v>
      </c>
      <c r="R35" s="86"/>
      <c r="S35" s="86"/>
      <c r="T35" s="86" t="s">
        <v>313</v>
      </c>
      <c r="U35" s="86"/>
      <c r="V35" s="89" t="s">
        <v>344</v>
      </c>
      <c r="W35" s="88">
        <v>43700.8915162037</v>
      </c>
      <c r="X35" s="92">
        <v>43700</v>
      </c>
      <c r="Y35" s="94" t="s">
        <v>378</v>
      </c>
      <c r="Z35" s="89" t="s">
        <v>414</v>
      </c>
      <c r="AA35" s="86"/>
      <c r="AB35" s="86"/>
      <c r="AC35" s="94" t="s">
        <v>450</v>
      </c>
      <c r="AD35" s="86"/>
      <c r="AE35" s="86" t="b">
        <v>0</v>
      </c>
      <c r="AF35" s="86">
        <v>0</v>
      </c>
      <c r="AG35" s="94" t="s">
        <v>473</v>
      </c>
      <c r="AH35" s="86" t="b">
        <v>0</v>
      </c>
      <c r="AI35" s="86" t="s">
        <v>478</v>
      </c>
      <c r="AJ35" s="86"/>
      <c r="AK35" s="94" t="s">
        <v>473</v>
      </c>
      <c r="AL35" s="86" t="b">
        <v>0</v>
      </c>
      <c r="AM35" s="86">
        <v>0</v>
      </c>
      <c r="AN35" s="94" t="s">
        <v>473</v>
      </c>
      <c r="AO35" s="86" t="s">
        <v>484</v>
      </c>
      <c r="AP35" s="86" t="b">
        <v>0</v>
      </c>
      <c r="AQ35" s="94" t="s">
        <v>450</v>
      </c>
      <c r="AR35" s="86" t="s">
        <v>176</v>
      </c>
      <c r="AS35" s="86">
        <v>0</v>
      </c>
      <c r="AT35" s="86">
        <v>0</v>
      </c>
      <c r="AU35" s="86"/>
      <c r="AV35" s="86"/>
      <c r="AW35" s="86"/>
      <c r="AX35" s="86"/>
      <c r="AY35" s="86"/>
      <c r="AZ35" s="86"/>
      <c r="BA35" s="86"/>
      <c r="BB35" s="86"/>
      <c r="BC35">
        <v>1</v>
      </c>
      <c r="BD35" s="85" t="str">
        <f>REPLACE(INDEX(GroupVertices[Group],MATCH(Edges[[#This Row],[Vertex 1]],GroupVertices[Vertex],0)),1,1,"")</f>
        <v>2</v>
      </c>
      <c r="BE35" s="85" t="str">
        <f>REPLACE(INDEX(GroupVertices[Group],MATCH(Edges[[#This Row],[Vertex 2]],GroupVertices[Vertex],0)),1,1,"")</f>
        <v>2</v>
      </c>
      <c r="BF35" s="51"/>
      <c r="BG35" s="52"/>
      <c r="BH35" s="51"/>
      <c r="BI35" s="52"/>
      <c r="BJ35" s="51"/>
      <c r="BK35" s="52"/>
      <c r="BL35" s="51"/>
      <c r="BM35" s="52"/>
      <c r="BN35" s="51"/>
    </row>
    <row r="36" spans="1:66" ht="15">
      <c r="A36" s="84" t="s">
        <v>232</v>
      </c>
      <c r="B36" s="84" t="s">
        <v>256</v>
      </c>
      <c r="C36" s="53" t="s">
        <v>1436</v>
      </c>
      <c r="D36" s="54">
        <v>3</v>
      </c>
      <c r="E36" s="65" t="s">
        <v>132</v>
      </c>
      <c r="F36" s="55">
        <v>32</v>
      </c>
      <c r="G36" s="53"/>
      <c r="H36" s="57"/>
      <c r="I36" s="56"/>
      <c r="J36" s="56"/>
      <c r="K36" s="36" t="s">
        <v>65</v>
      </c>
      <c r="L36" s="83">
        <v>36</v>
      </c>
      <c r="M36" s="83"/>
      <c r="N36" s="63"/>
      <c r="O36" s="86" t="s">
        <v>272</v>
      </c>
      <c r="P36" s="88">
        <v>43700.8915162037</v>
      </c>
      <c r="Q36" s="86" t="s">
        <v>282</v>
      </c>
      <c r="R36" s="86"/>
      <c r="S36" s="86"/>
      <c r="T36" s="86" t="s">
        <v>313</v>
      </c>
      <c r="U36" s="86"/>
      <c r="V36" s="89" t="s">
        <v>344</v>
      </c>
      <c r="W36" s="88">
        <v>43700.8915162037</v>
      </c>
      <c r="X36" s="92">
        <v>43700</v>
      </c>
      <c r="Y36" s="94" t="s">
        <v>378</v>
      </c>
      <c r="Z36" s="89" t="s">
        <v>414</v>
      </c>
      <c r="AA36" s="86"/>
      <c r="AB36" s="86"/>
      <c r="AC36" s="94" t="s">
        <v>450</v>
      </c>
      <c r="AD36" s="86"/>
      <c r="AE36" s="86" t="b">
        <v>0</v>
      </c>
      <c r="AF36" s="86">
        <v>0</v>
      </c>
      <c r="AG36" s="94" t="s">
        <v>473</v>
      </c>
      <c r="AH36" s="86" t="b">
        <v>0</v>
      </c>
      <c r="AI36" s="86" t="s">
        <v>478</v>
      </c>
      <c r="AJ36" s="86"/>
      <c r="AK36" s="94" t="s">
        <v>473</v>
      </c>
      <c r="AL36" s="86" t="b">
        <v>0</v>
      </c>
      <c r="AM36" s="86">
        <v>0</v>
      </c>
      <c r="AN36" s="94" t="s">
        <v>473</v>
      </c>
      <c r="AO36" s="86" t="s">
        <v>484</v>
      </c>
      <c r="AP36" s="86" t="b">
        <v>0</v>
      </c>
      <c r="AQ36" s="94" t="s">
        <v>450</v>
      </c>
      <c r="AR36" s="86" t="s">
        <v>176</v>
      </c>
      <c r="AS36" s="86">
        <v>0</v>
      </c>
      <c r="AT36" s="86">
        <v>0</v>
      </c>
      <c r="AU36" s="86"/>
      <c r="AV36" s="86"/>
      <c r="AW36" s="86"/>
      <c r="AX36" s="86"/>
      <c r="AY36" s="86"/>
      <c r="AZ36" s="86"/>
      <c r="BA36" s="86"/>
      <c r="BB36" s="86"/>
      <c r="BC36">
        <v>1</v>
      </c>
      <c r="BD36" s="85" t="str">
        <f>REPLACE(INDEX(GroupVertices[Group],MATCH(Edges[[#This Row],[Vertex 1]],GroupVertices[Vertex],0)),1,1,"")</f>
        <v>2</v>
      </c>
      <c r="BE36" s="85" t="str">
        <f>REPLACE(INDEX(GroupVertices[Group],MATCH(Edges[[#This Row],[Vertex 2]],GroupVertices[Vertex],0)),1,1,"")</f>
        <v>2</v>
      </c>
      <c r="BF36" s="51"/>
      <c r="BG36" s="52"/>
      <c r="BH36" s="51"/>
      <c r="BI36" s="52"/>
      <c r="BJ36" s="51"/>
      <c r="BK36" s="52"/>
      <c r="BL36" s="51"/>
      <c r="BM36" s="52"/>
      <c r="BN36" s="51"/>
    </row>
    <row r="37" spans="1:66" ht="15">
      <c r="A37" s="84" t="s">
        <v>232</v>
      </c>
      <c r="B37" s="84" t="s">
        <v>257</v>
      </c>
      <c r="C37" s="53" t="s">
        <v>1436</v>
      </c>
      <c r="D37" s="54">
        <v>3</v>
      </c>
      <c r="E37" s="65" t="s">
        <v>132</v>
      </c>
      <c r="F37" s="55">
        <v>32</v>
      </c>
      <c r="G37" s="53"/>
      <c r="H37" s="57"/>
      <c r="I37" s="56"/>
      <c r="J37" s="56"/>
      <c r="K37" s="36" t="s">
        <v>65</v>
      </c>
      <c r="L37" s="83">
        <v>37</v>
      </c>
      <c r="M37" s="83"/>
      <c r="N37" s="63"/>
      <c r="O37" s="86" t="s">
        <v>272</v>
      </c>
      <c r="P37" s="88">
        <v>43700.8915162037</v>
      </c>
      <c r="Q37" s="86" t="s">
        <v>282</v>
      </c>
      <c r="R37" s="86"/>
      <c r="S37" s="86"/>
      <c r="T37" s="86" t="s">
        <v>313</v>
      </c>
      <c r="U37" s="86"/>
      <c r="V37" s="89" t="s">
        <v>344</v>
      </c>
      <c r="W37" s="88">
        <v>43700.8915162037</v>
      </c>
      <c r="X37" s="92">
        <v>43700</v>
      </c>
      <c r="Y37" s="94" t="s">
        <v>378</v>
      </c>
      <c r="Z37" s="89" t="s">
        <v>414</v>
      </c>
      <c r="AA37" s="86"/>
      <c r="AB37" s="86"/>
      <c r="AC37" s="94" t="s">
        <v>450</v>
      </c>
      <c r="AD37" s="86"/>
      <c r="AE37" s="86" t="b">
        <v>0</v>
      </c>
      <c r="AF37" s="86">
        <v>0</v>
      </c>
      <c r="AG37" s="94" t="s">
        <v>473</v>
      </c>
      <c r="AH37" s="86" t="b">
        <v>0</v>
      </c>
      <c r="AI37" s="86" t="s">
        <v>478</v>
      </c>
      <c r="AJ37" s="86"/>
      <c r="AK37" s="94" t="s">
        <v>473</v>
      </c>
      <c r="AL37" s="86" t="b">
        <v>0</v>
      </c>
      <c r="AM37" s="86">
        <v>0</v>
      </c>
      <c r="AN37" s="94" t="s">
        <v>473</v>
      </c>
      <c r="AO37" s="86" t="s">
        <v>484</v>
      </c>
      <c r="AP37" s="86" t="b">
        <v>0</v>
      </c>
      <c r="AQ37" s="94" t="s">
        <v>450</v>
      </c>
      <c r="AR37" s="86" t="s">
        <v>176</v>
      </c>
      <c r="AS37" s="86">
        <v>0</v>
      </c>
      <c r="AT37" s="86">
        <v>0</v>
      </c>
      <c r="AU37" s="86"/>
      <c r="AV37" s="86"/>
      <c r="AW37" s="86"/>
      <c r="AX37" s="86"/>
      <c r="AY37" s="86"/>
      <c r="AZ37" s="86"/>
      <c r="BA37" s="86"/>
      <c r="BB37" s="86"/>
      <c r="BC37">
        <v>1</v>
      </c>
      <c r="BD37" s="85" t="str">
        <f>REPLACE(INDEX(GroupVertices[Group],MATCH(Edges[[#This Row],[Vertex 1]],GroupVertices[Vertex],0)),1,1,"")</f>
        <v>2</v>
      </c>
      <c r="BE37" s="85" t="str">
        <f>REPLACE(INDEX(GroupVertices[Group],MATCH(Edges[[#This Row],[Vertex 2]],GroupVertices[Vertex],0)),1,1,"")</f>
        <v>2</v>
      </c>
      <c r="BF37" s="51"/>
      <c r="BG37" s="52"/>
      <c r="BH37" s="51"/>
      <c r="BI37" s="52"/>
      <c r="BJ37" s="51"/>
      <c r="BK37" s="52"/>
      <c r="BL37" s="51"/>
      <c r="BM37" s="52"/>
      <c r="BN37" s="51"/>
    </row>
    <row r="38" spans="1:66" ht="15">
      <c r="A38" s="84" t="s">
        <v>232</v>
      </c>
      <c r="B38" s="84" t="s">
        <v>258</v>
      </c>
      <c r="C38" s="53" t="s">
        <v>1436</v>
      </c>
      <c r="D38" s="54">
        <v>3</v>
      </c>
      <c r="E38" s="65" t="s">
        <v>132</v>
      </c>
      <c r="F38" s="55">
        <v>32</v>
      </c>
      <c r="G38" s="53"/>
      <c r="H38" s="57"/>
      <c r="I38" s="56"/>
      <c r="J38" s="56"/>
      <c r="K38" s="36" t="s">
        <v>65</v>
      </c>
      <c r="L38" s="83">
        <v>38</v>
      </c>
      <c r="M38" s="83"/>
      <c r="N38" s="63"/>
      <c r="O38" s="86" t="s">
        <v>272</v>
      </c>
      <c r="P38" s="88">
        <v>43700.8915162037</v>
      </c>
      <c r="Q38" s="86" t="s">
        <v>282</v>
      </c>
      <c r="R38" s="86"/>
      <c r="S38" s="86"/>
      <c r="T38" s="86" t="s">
        <v>313</v>
      </c>
      <c r="U38" s="86"/>
      <c r="V38" s="89" t="s">
        <v>344</v>
      </c>
      <c r="W38" s="88">
        <v>43700.8915162037</v>
      </c>
      <c r="X38" s="92">
        <v>43700</v>
      </c>
      <c r="Y38" s="94" t="s">
        <v>378</v>
      </c>
      <c r="Z38" s="89" t="s">
        <v>414</v>
      </c>
      <c r="AA38" s="86"/>
      <c r="AB38" s="86"/>
      <c r="AC38" s="94" t="s">
        <v>450</v>
      </c>
      <c r="AD38" s="86"/>
      <c r="AE38" s="86" t="b">
        <v>0</v>
      </c>
      <c r="AF38" s="86">
        <v>0</v>
      </c>
      <c r="AG38" s="94" t="s">
        <v>473</v>
      </c>
      <c r="AH38" s="86" t="b">
        <v>0</v>
      </c>
      <c r="AI38" s="86" t="s">
        <v>478</v>
      </c>
      <c r="AJ38" s="86"/>
      <c r="AK38" s="94" t="s">
        <v>473</v>
      </c>
      <c r="AL38" s="86" t="b">
        <v>0</v>
      </c>
      <c r="AM38" s="86">
        <v>0</v>
      </c>
      <c r="AN38" s="94" t="s">
        <v>473</v>
      </c>
      <c r="AO38" s="86" t="s">
        <v>484</v>
      </c>
      <c r="AP38" s="86" t="b">
        <v>0</v>
      </c>
      <c r="AQ38" s="94" t="s">
        <v>450</v>
      </c>
      <c r="AR38" s="86" t="s">
        <v>176</v>
      </c>
      <c r="AS38" s="86">
        <v>0</v>
      </c>
      <c r="AT38" s="86">
        <v>0</v>
      </c>
      <c r="AU38" s="86"/>
      <c r="AV38" s="86"/>
      <c r="AW38" s="86"/>
      <c r="AX38" s="86"/>
      <c r="AY38" s="86"/>
      <c r="AZ38" s="86"/>
      <c r="BA38" s="86"/>
      <c r="BB38" s="86"/>
      <c r="BC38">
        <v>1</v>
      </c>
      <c r="BD38" s="85" t="str">
        <f>REPLACE(INDEX(GroupVertices[Group],MATCH(Edges[[#This Row],[Vertex 1]],GroupVertices[Vertex],0)),1,1,"")</f>
        <v>2</v>
      </c>
      <c r="BE38" s="85" t="str">
        <f>REPLACE(INDEX(GroupVertices[Group],MATCH(Edges[[#This Row],[Vertex 2]],GroupVertices[Vertex],0)),1,1,"")</f>
        <v>2</v>
      </c>
      <c r="BF38" s="51">
        <v>1</v>
      </c>
      <c r="BG38" s="52">
        <v>2.5</v>
      </c>
      <c r="BH38" s="51">
        <v>1</v>
      </c>
      <c r="BI38" s="52">
        <v>2.5</v>
      </c>
      <c r="BJ38" s="51">
        <v>0</v>
      </c>
      <c r="BK38" s="52">
        <v>0</v>
      </c>
      <c r="BL38" s="51">
        <v>38</v>
      </c>
      <c r="BM38" s="52">
        <v>95</v>
      </c>
      <c r="BN38" s="51">
        <v>40</v>
      </c>
    </row>
    <row r="39" spans="1:66" ht="15">
      <c r="A39" s="84" t="s">
        <v>232</v>
      </c>
      <c r="B39" s="84" t="s">
        <v>259</v>
      </c>
      <c r="C39" s="53" t="s">
        <v>1436</v>
      </c>
      <c r="D39" s="54">
        <v>3</v>
      </c>
      <c r="E39" s="65" t="s">
        <v>132</v>
      </c>
      <c r="F39" s="55">
        <v>32</v>
      </c>
      <c r="G39" s="53"/>
      <c r="H39" s="57"/>
      <c r="I39" s="56"/>
      <c r="J39" s="56"/>
      <c r="K39" s="36" t="s">
        <v>65</v>
      </c>
      <c r="L39" s="83">
        <v>39</v>
      </c>
      <c r="M39" s="83"/>
      <c r="N39" s="63"/>
      <c r="O39" s="86" t="s">
        <v>272</v>
      </c>
      <c r="P39" s="88">
        <v>43700.947430555556</v>
      </c>
      <c r="Q39" s="86" t="s">
        <v>283</v>
      </c>
      <c r="R39" s="86"/>
      <c r="S39" s="86"/>
      <c r="T39" s="86" t="s">
        <v>313</v>
      </c>
      <c r="U39" s="89" t="s">
        <v>327</v>
      </c>
      <c r="V39" s="89" t="s">
        <v>327</v>
      </c>
      <c r="W39" s="88">
        <v>43700.947430555556</v>
      </c>
      <c r="X39" s="92">
        <v>43700</v>
      </c>
      <c r="Y39" s="94" t="s">
        <v>379</v>
      </c>
      <c r="Z39" s="89" t="s">
        <v>415</v>
      </c>
      <c r="AA39" s="86"/>
      <c r="AB39" s="86"/>
      <c r="AC39" s="94" t="s">
        <v>451</v>
      </c>
      <c r="AD39" s="86"/>
      <c r="AE39" s="86" t="b">
        <v>0</v>
      </c>
      <c r="AF39" s="86">
        <v>1</v>
      </c>
      <c r="AG39" s="94" t="s">
        <v>473</v>
      </c>
      <c r="AH39" s="86" t="b">
        <v>0</v>
      </c>
      <c r="AI39" s="86" t="s">
        <v>478</v>
      </c>
      <c r="AJ39" s="86"/>
      <c r="AK39" s="94" t="s">
        <v>473</v>
      </c>
      <c r="AL39" s="86" t="b">
        <v>0</v>
      </c>
      <c r="AM39" s="86">
        <v>0</v>
      </c>
      <c r="AN39" s="94" t="s">
        <v>473</v>
      </c>
      <c r="AO39" s="86" t="s">
        <v>484</v>
      </c>
      <c r="AP39" s="86" t="b">
        <v>0</v>
      </c>
      <c r="AQ39" s="94" t="s">
        <v>451</v>
      </c>
      <c r="AR39" s="86" t="s">
        <v>176</v>
      </c>
      <c r="AS39" s="86">
        <v>0</v>
      </c>
      <c r="AT39" s="86">
        <v>0</v>
      </c>
      <c r="AU39" s="86"/>
      <c r="AV39" s="86"/>
      <c r="AW39" s="86"/>
      <c r="AX39" s="86"/>
      <c r="AY39" s="86"/>
      <c r="AZ39" s="86"/>
      <c r="BA39" s="86"/>
      <c r="BB39" s="86"/>
      <c r="BC39">
        <v>1</v>
      </c>
      <c r="BD39" s="85" t="str">
        <f>REPLACE(INDEX(GroupVertices[Group],MATCH(Edges[[#This Row],[Vertex 1]],GroupVertices[Vertex],0)),1,1,"")</f>
        <v>2</v>
      </c>
      <c r="BE39" s="85" t="str">
        <f>REPLACE(INDEX(GroupVertices[Group],MATCH(Edges[[#This Row],[Vertex 2]],GroupVertices[Vertex],0)),1,1,"")</f>
        <v>2</v>
      </c>
      <c r="BF39" s="51"/>
      <c r="BG39" s="52"/>
      <c r="BH39" s="51"/>
      <c r="BI39" s="52"/>
      <c r="BJ39" s="51"/>
      <c r="BK39" s="52"/>
      <c r="BL39" s="51"/>
      <c r="BM39" s="52"/>
      <c r="BN39" s="51"/>
    </row>
    <row r="40" spans="1:66" ht="15">
      <c r="A40" s="84" t="s">
        <v>232</v>
      </c>
      <c r="B40" s="84" t="s">
        <v>260</v>
      </c>
      <c r="C40" s="53" t="s">
        <v>1436</v>
      </c>
      <c r="D40" s="54">
        <v>3</v>
      </c>
      <c r="E40" s="65" t="s">
        <v>132</v>
      </c>
      <c r="F40" s="55">
        <v>32</v>
      </c>
      <c r="G40" s="53"/>
      <c r="H40" s="57"/>
      <c r="I40" s="56"/>
      <c r="J40" s="56"/>
      <c r="K40" s="36" t="s">
        <v>65</v>
      </c>
      <c r="L40" s="83">
        <v>40</v>
      </c>
      <c r="M40" s="83"/>
      <c r="N40" s="63"/>
      <c r="O40" s="86" t="s">
        <v>272</v>
      </c>
      <c r="P40" s="88">
        <v>43700.947430555556</v>
      </c>
      <c r="Q40" s="86" t="s">
        <v>283</v>
      </c>
      <c r="R40" s="86"/>
      <c r="S40" s="86"/>
      <c r="T40" s="86" t="s">
        <v>313</v>
      </c>
      <c r="U40" s="89" t="s">
        <v>327</v>
      </c>
      <c r="V40" s="89" t="s">
        <v>327</v>
      </c>
      <c r="W40" s="88">
        <v>43700.947430555556</v>
      </c>
      <c r="X40" s="92">
        <v>43700</v>
      </c>
      <c r="Y40" s="94" t="s">
        <v>379</v>
      </c>
      <c r="Z40" s="89" t="s">
        <v>415</v>
      </c>
      <c r="AA40" s="86"/>
      <c r="AB40" s="86"/>
      <c r="AC40" s="94" t="s">
        <v>451</v>
      </c>
      <c r="AD40" s="86"/>
      <c r="AE40" s="86" t="b">
        <v>0</v>
      </c>
      <c r="AF40" s="86">
        <v>1</v>
      </c>
      <c r="AG40" s="94" t="s">
        <v>473</v>
      </c>
      <c r="AH40" s="86" t="b">
        <v>0</v>
      </c>
      <c r="AI40" s="86" t="s">
        <v>478</v>
      </c>
      <c r="AJ40" s="86"/>
      <c r="AK40" s="94" t="s">
        <v>473</v>
      </c>
      <c r="AL40" s="86" t="b">
        <v>0</v>
      </c>
      <c r="AM40" s="86">
        <v>0</v>
      </c>
      <c r="AN40" s="94" t="s">
        <v>473</v>
      </c>
      <c r="AO40" s="86" t="s">
        <v>484</v>
      </c>
      <c r="AP40" s="86" t="b">
        <v>0</v>
      </c>
      <c r="AQ40" s="94" t="s">
        <v>451</v>
      </c>
      <c r="AR40" s="86" t="s">
        <v>176</v>
      </c>
      <c r="AS40" s="86">
        <v>0</v>
      </c>
      <c r="AT40" s="86">
        <v>0</v>
      </c>
      <c r="AU40" s="86"/>
      <c r="AV40" s="86"/>
      <c r="AW40" s="86"/>
      <c r="AX40" s="86"/>
      <c r="AY40" s="86"/>
      <c r="AZ40" s="86"/>
      <c r="BA40" s="86"/>
      <c r="BB40" s="86"/>
      <c r="BC40">
        <v>1</v>
      </c>
      <c r="BD40" s="85" t="str">
        <f>REPLACE(INDEX(GroupVertices[Group],MATCH(Edges[[#This Row],[Vertex 1]],GroupVertices[Vertex],0)),1,1,"")</f>
        <v>2</v>
      </c>
      <c r="BE40" s="85" t="str">
        <f>REPLACE(INDEX(GroupVertices[Group],MATCH(Edges[[#This Row],[Vertex 2]],GroupVertices[Vertex],0)),1,1,"")</f>
        <v>2</v>
      </c>
      <c r="BF40" s="51"/>
      <c r="BG40" s="52"/>
      <c r="BH40" s="51"/>
      <c r="BI40" s="52"/>
      <c r="BJ40" s="51"/>
      <c r="BK40" s="52"/>
      <c r="BL40" s="51"/>
      <c r="BM40" s="52"/>
      <c r="BN40" s="51"/>
    </row>
    <row r="41" spans="1:66" ht="15">
      <c r="A41" s="84" t="s">
        <v>232</v>
      </c>
      <c r="B41" s="84" t="s">
        <v>261</v>
      </c>
      <c r="C41" s="53" t="s">
        <v>1436</v>
      </c>
      <c r="D41" s="54">
        <v>3</v>
      </c>
      <c r="E41" s="65" t="s">
        <v>132</v>
      </c>
      <c r="F41" s="55">
        <v>32</v>
      </c>
      <c r="G41" s="53"/>
      <c r="H41" s="57"/>
      <c r="I41" s="56"/>
      <c r="J41" s="56"/>
      <c r="K41" s="36" t="s">
        <v>65</v>
      </c>
      <c r="L41" s="83">
        <v>41</v>
      </c>
      <c r="M41" s="83"/>
      <c r="N41" s="63"/>
      <c r="O41" s="86" t="s">
        <v>272</v>
      </c>
      <c r="P41" s="88">
        <v>43700.947430555556</v>
      </c>
      <c r="Q41" s="86" t="s">
        <v>283</v>
      </c>
      <c r="R41" s="86"/>
      <c r="S41" s="86"/>
      <c r="T41" s="86" t="s">
        <v>313</v>
      </c>
      <c r="U41" s="89" t="s">
        <v>327</v>
      </c>
      <c r="V41" s="89" t="s">
        <v>327</v>
      </c>
      <c r="W41" s="88">
        <v>43700.947430555556</v>
      </c>
      <c r="X41" s="92">
        <v>43700</v>
      </c>
      <c r="Y41" s="94" t="s">
        <v>379</v>
      </c>
      <c r="Z41" s="89" t="s">
        <v>415</v>
      </c>
      <c r="AA41" s="86"/>
      <c r="AB41" s="86"/>
      <c r="AC41" s="94" t="s">
        <v>451</v>
      </c>
      <c r="AD41" s="86"/>
      <c r="AE41" s="86" t="b">
        <v>0</v>
      </c>
      <c r="AF41" s="86">
        <v>1</v>
      </c>
      <c r="AG41" s="94" t="s">
        <v>473</v>
      </c>
      <c r="AH41" s="86" t="b">
        <v>0</v>
      </c>
      <c r="AI41" s="86" t="s">
        <v>478</v>
      </c>
      <c r="AJ41" s="86"/>
      <c r="AK41" s="94" t="s">
        <v>473</v>
      </c>
      <c r="AL41" s="86" t="b">
        <v>0</v>
      </c>
      <c r="AM41" s="86">
        <v>0</v>
      </c>
      <c r="AN41" s="94" t="s">
        <v>473</v>
      </c>
      <c r="AO41" s="86" t="s">
        <v>484</v>
      </c>
      <c r="AP41" s="86" t="b">
        <v>0</v>
      </c>
      <c r="AQ41" s="94" t="s">
        <v>451</v>
      </c>
      <c r="AR41" s="86" t="s">
        <v>176</v>
      </c>
      <c r="AS41" s="86">
        <v>0</v>
      </c>
      <c r="AT41" s="86">
        <v>0</v>
      </c>
      <c r="AU41" s="86"/>
      <c r="AV41" s="86"/>
      <c r="AW41" s="86"/>
      <c r="AX41" s="86"/>
      <c r="AY41" s="86"/>
      <c r="AZ41" s="86"/>
      <c r="BA41" s="86"/>
      <c r="BB41" s="86"/>
      <c r="BC41">
        <v>1</v>
      </c>
      <c r="BD41" s="85" t="str">
        <f>REPLACE(INDEX(GroupVertices[Group],MATCH(Edges[[#This Row],[Vertex 1]],GroupVertices[Vertex],0)),1,1,"")</f>
        <v>2</v>
      </c>
      <c r="BE41" s="85" t="str">
        <f>REPLACE(INDEX(GroupVertices[Group],MATCH(Edges[[#This Row],[Vertex 2]],GroupVertices[Vertex],0)),1,1,"")</f>
        <v>2</v>
      </c>
      <c r="BF41" s="51"/>
      <c r="BG41" s="52"/>
      <c r="BH41" s="51"/>
      <c r="BI41" s="52"/>
      <c r="BJ41" s="51"/>
      <c r="BK41" s="52"/>
      <c r="BL41" s="51"/>
      <c r="BM41" s="52"/>
      <c r="BN41" s="51"/>
    </row>
    <row r="42" spans="1:66" ht="15">
      <c r="A42" s="84" t="s">
        <v>232</v>
      </c>
      <c r="B42" s="84" t="s">
        <v>262</v>
      </c>
      <c r="C42" s="53" t="s">
        <v>1436</v>
      </c>
      <c r="D42" s="54">
        <v>3</v>
      </c>
      <c r="E42" s="65" t="s">
        <v>132</v>
      </c>
      <c r="F42" s="55">
        <v>32</v>
      </c>
      <c r="G42" s="53"/>
      <c r="H42" s="57"/>
      <c r="I42" s="56"/>
      <c r="J42" s="56"/>
      <c r="K42" s="36" t="s">
        <v>65</v>
      </c>
      <c r="L42" s="83">
        <v>42</v>
      </c>
      <c r="M42" s="83"/>
      <c r="N42" s="63"/>
      <c r="O42" s="86" t="s">
        <v>272</v>
      </c>
      <c r="P42" s="88">
        <v>43700.947430555556</v>
      </c>
      <c r="Q42" s="86" t="s">
        <v>283</v>
      </c>
      <c r="R42" s="86"/>
      <c r="S42" s="86"/>
      <c r="T42" s="86" t="s">
        <v>313</v>
      </c>
      <c r="U42" s="89" t="s">
        <v>327</v>
      </c>
      <c r="V42" s="89" t="s">
        <v>327</v>
      </c>
      <c r="W42" s="88">
        <v>43700.947430555556</v>
      </c>
      <c r="X42" s="92">
        <v>43700</v>
      </c>
      <c r="Y42" s="94" t="s">
        <v>379</v>
      </c>
      <c r="Z42" s="89" t="s">
        <v>415</v>
      </c>
      <c r="AA42" s="86"/>
      <c r="AB42" s="86"/>
      <c r="AC42" s="94" t="s">
        <v>451</v>
      </c>
      <c r="AD42" s="86"/>
      <c r="AE42" s="86" t="b">
        <v>0</v>
      </c>
      <c r="AF42" s="86">
        <v>1</v>
      </c>
      <c r="AG42" s="94" t="s">
        <v>473</v>
      </c>
      <c r="AH42" s="86" t="b">
        <v>0</v>
      </c>
      <c r="AI42" s="86" t="s">
        <v>478</v>
      </c>
      <c r="AJ42" s="86"/>
      <c r="AK42" s="94" t="s">
        <v>473</v>
      </c>
      <c r="AL42" s="86" t="b">
        <v>0</v>
      </c>
      <c r="AM42" s="86">
        <v>0</v>
      </c>
      <c r="AN42" s="94" t="s">
        <v>473</v>
      </c>
      <c r="AO42" s="86" t="s">
        <v>484</v>
      </c>
      <c r="AP42" s="86" t="b">
        <v>0</v>
      </c>
      <c r="AQ42" s="94" t="s">
        <v>451</v>
      </c>
      <c r="AR42" s="86" t="s">
        <v>176</v>
      </c>
      <c r="AS42" s="86">
        <v>0</v>
      </c>
      <c r="AT42" s="86">
        <v>0</v>
      </c>
      <c r="AU42" s="86"/>
      <c r="AV42" s="86"/>
      <c r="AW42" s="86"/>
      <c r="AX42" s="86"/>
      <c r="AY42" s="86"/>
      <c r="AZ42" s="86"/>
      <c r="BA42" s="86"/>
      <c r="BB42" s="86"/>
      <c r="BC42">
        <v>1</v>
      </c>
      <c r="BD42" s="85" t="str">
        <f>REPLACE(INDEX(GroupVertices[Group],MATCH(Edges[[#This Row],[Vertex 1]],GroupVertices[Vertex],0)),1,1,"")</f>
        <v>2</v>
      </c>
      <c r="BE42" s="85" t="str">
        <f>REPLACE(INDEX(GroupVertices[Group],MATCH(Edges[[#This Row],[Vertex 2]],GroupVertices[Vertex],0)),1,1,"")</f>
        <v>2</v>
      </c>
      <c r="BF42" s="51"/>
      <c r="BG42" s="52"/>
      <c r="BH42" s="51"/>
      <c r="BI42" s="52"/>
      <c r="BJ42" s="51"/>
      <c r="BK42" s="52"/>
      <c r="BL42" s="51"/>
      <c r="BM42" s="52"/>
      <c r="BN42" s="51"/>
    </row>
    <row r="43" spans="1:66" ht="15">
      <c r="A43" s="84" t="s">
        <v>232</v>
      </c>
      <c r="B43" s="84" t="s">
        <v>263</v>
      </c>
      <c r="C43" s="53" t="s">
        <v>1436</v>
      </c>
      <c r="D43" s="54">
        <v>3</v>
      </c>
      <c r="E43" s="65" t="s">
        <v>132</v>
      </c>
      <c r="F43" s="55">
        <v>32</v>
      </c>
      <c r="G43" s="53"/>
      <c r="H43" s="57"/>
      <c r="I43" s="56"/>
      <c r="J43" s="56"/>
      <c r="K43" s="36" t="s">
        <v>65</v>
      </c>
      <c r="L43" s="83">
        <v>43</v>
      </c>
      <c r="M43" s="83"/>
      <c r="N43" s="63"/>
      <c r="O43" s="86" t="s">
        <v>272</v>
      </c>
      <c r="P43" s="88">
        <v>43700.947430555556</v>
      </c>
      <c r="Q43" s="86" t="s">
        <v>283</v>
      </c>
      <c r="R43" s="86"/>
      <c r="S43" s="86"/>
      <c r="T43" s="86" t="s">
        <v>313</v>
      </c>
      <c r="U43" s="89" t="s">
        <v>327</v>
      </c>
      <c r="V43" s="89" t="s">
        <v>327</v>
      </c>
      <c r="W43" s="88">
        <v>43700.947430555556</v>
      </c>
      <c r="X43" s="92">
        <v>43700</v>
      </c>
      <c r="Y43" s="94" t="s">
        <v>379</v>
      </c>
      <c r="Z43" s="89" t="s">
        <v>415</v>
      </c>
      <c r="AA43" s="86"/>
      <c r="AB43" s="86"/>
      <c r="AC43" s="94" t="s">
        <v>451</v>
      </c>
      <c r="AD43" s="86"/>
      <c r="AE43" s="86" t="b">
        <v>0</v>
      </c>
      <c r="AF43" s="86">
        <v>1</v>
      </c>
      <c r="AG43" s="94" t="s">
        <v>473</v>
      </c>
      <c r="AH43" s="86" t="b">
        <v>0</v>
      </c>
      <c r="AI43" s="86" t="s">
        <v>478</v>
      </c>
      <c r="AJ43" s="86"/>
      <c r="AK43" s="94" t="s">
        <v>473</v>
      </c>
      <c r="AL43" s="86" t="b">
        <v>0</v>
      </c>
      <c r="AM43" s="86">
        <v>0</v>
      </c>
      <c r="AN43" s="94" t="s">
        <v>473</v>
      </c>
      <c r="AO43" s="86" t="s">
        <v>484</v>
      </c>
      <c r="AP43" s="86" t="b">
        <v>0</v>
      </c>
      <c r="AQ43" s="94" t="s">
        <v>451</v>
      </c>
      <c r="AR43" s="86" t="s">
        <v>176</v>
      </c>
      <c r="AS43" s="86">
        <v>0</v>
      </c>
      <c r="AT43" s="86">
        <v>0</v>
      </c>
      <c r="AU43" s="86"/>
      <c r="AV43" s="86"/>
      <c r="AW43" s="86"/>
      <c r="AX43" s="86"/>
      <c r="AY43" s="86"/>
      <c r="AZ43" s="86"/>
      <c r="BA43" s="86"/>
      <c r="BB43" s="86"/>
      <c r="BC43">
        <v>1</v>
      </c>
      <c r="BD43" s="85" t="str">
        <f>REPLACE(INDEX(GroupVertices[Group],MATCH(Edges[[#This Row],[Vertex 1]],GroupVertices[Vertex],0)),1,1,"")</f>
        <v>2</v>
      </c>
      <c r="BE43" s="85" t="str">
        <f>REPLACE(INDEX(GroupVertices[Group],MATCH(Edges[[#This Row],[Vertex 2]],GroupVertices[Vertex],0)),1,1,"")</f>
        <v>2</v>
      </c>
      <c r="BF43" s="51">
        <v>1</v>
      </c>
      <c r="BG43" s="52">
        <v>2.5641025641025643</v>
      </c>
      <c r="BH43" s="51">
        <v>1</v>
      </c>
      <c r="BI43" s="52">
        <v>2.5641025641025643</v>
      </c>
      <c r="BJ43" s="51">
        <v>0</v>
      </c>
      <c r="BK43" s="52">
        <v>0</v>
      </c>
      <c r="BL43" s="51">
        <v>37</v>
      </c>
      <c r="BM43" s="52">
        <v>94.87179487179488</v>
      </c>
      <c r="BN43" s="51">
        <v>39</v>
      </c>
    </row>
    <row r="44" spans="1:66" ht="30">
      <c r="A44" s="84" t="s">
        <v>232</v>
      </c>
      <c r="B44" s="84" t="s">
        <v>253</v>
      </c>
      <c r="C44" s="53" t="s">
        <v>1437</v>
      </c>
      <c r="D44" s="54">
        <v>3</v>
      </c>
      <c r="E44" s="65" t="s">
        <v>136</v>
      </c>
      <c r="F44" s="55">
        <v>6</v>
      </c>
      <c r="G44" s="53"/>
      <c r="H44" s="57"/>
      <c r="I44" s="56"/>
      <c r="J44" s="56"/>
      <c r="K44" s="36" t="s">
        <v>65</v>
      </c>
      <c r="L44" s="83">
        <v>44</v>
      </c>
      <c r="M44" s="83"/>
      <c r="N44" s="63"/>
      <c r="O44" s="86" t="s">
        <v>272</v>
      </c>
      <c r="P44" s="88">
        <v>43700.8915162037</v>
      </c>
      <c r="Q44" s="86" t="s">
        <v>282</v>
      </c>
      <c r="R44" s="86"/>
      <c r="S44" s="86"/>
      <c r="T44" s="86" t="s">
        <v>313</v>
      </c>
      <c r="U44" s="86"/>
      <c r="V44" s="89" t="s">
        <v>344</v>
      </c>
      <c r="W44" s="88">
        <v>43700.8915162037</v>
      </c>
      <c r="X44" s="92">
        <v>43700</v>
      </c>
      <c r="Y44" s="94" t="s">
        <v>378</v>
      </c>
      <c r="Z44" s="89" t="s">
        <v>414</v>
      </c>
      <c r="AA44" s="86"/>
      <c r="AB44" s="86"/>
      <c r="AC44" s="94" t="s">
        <v>450</v>
      </c>
      <c r="AD44" s="86"/>
      <c r="AE44" s="86" t="b">
        <v>0</v>
      </c>
      <c r="AF44" s="86">
        <v>0</v>
      </c>
      <c r="AG44" s="94" t="s">
        <v>473</v>
      </c>
      <c r="AH44" s="86" t="b">
        <v>0</v>
      </c>
      <c r="AI44" s="86" t="s">
        <v>478</v>
      </c>
      <c r="AJ44" s="86"/>
      <c r="AK44" s="94" t="s">
        <v>473</v>
      </c>
      <c r="AL44" s="86" t="b">
        <v>0</v>
      </c>
      <c r="AM44" s="86">
        <v>0</v>
      </c>
      <c r="AN44" s="94" t="s">
        <v>473</v>
      </c>
      <c r="AO44" s="86" t="s">
        <v>484</v>
      </c>
      <c r="AP44" s="86" t="b">
        <v>0</v>
      </c>
      <c r="AQ44" s="94" t="s">
        <v>450</v>
      </c>
      <c r="AR44" s="86" t="s">
        <v>176</v>
      </c>
      <c r="AS44" s="86">
        <v>0</v>
      </c>
      <c r="AT44" s="86">
        <v>0</v>
      </c>
      <c r="AU44" s="86"/>
      <c r="AV44" s="86"/>
      <c r="AW44" s="86"/>
      <c r="AX44" s="86"/>
      <c r="AY44" s="86"/>
      <c r="AZ44" s="86"/>
      <c r="BA44" s="86"/>
      <c r="BB44" s="86"/>
      <c r="BC44">
        <v>2</v>
      </c>
      <c r="BD44" s="85" t="str">
        <f>REPLACE(INDEX(GroupVertices[Group],MATCH(Edges[[#This Row],[Vertex 1]],GroupVertices[Vertex],0)),1,1,"")</f>
        <v>2</v>
      </c>
      <c r="BE44" s="85" t="str">
        <f>REPLACE(INDEX(GroupVertices[Group],MATCH(Edges[[#This Row],[Vertex 2]],GroupVertices[Vertex],0)),1,1,"")</f>
        <v>1</v>
      </c>
      <c r="BF44" s="51"/>
      <c r="BG44" s="52"/>
      <c r="BH44" s="51"/>
      <c r="BI44" s="52"/>
      <c r="BJ44" s="51"/>
      <c r="BK44" s="52"/>
      <c r="BL44" s="51"/>
      <c r="BM44" s="52"/>
      <c r="BN44" s="51"/>
    </row>
    <row r="45" spans="1:66" ht="30">
      <c r="A45" s="84" t="s">
        <v>232</v>
      </c>
      <c r="B45" s="84" t="s">
        <v>253</v>
      </c>
      <c r="C45" s="53" t="s">
        <v>1437</v>
      </c>
      <c r="D45" s="54">
        <v>3</v>
      </c>
      <c r="E45" s="65" t="s">
        <v>136</v>
      </c>
      <c r="F45" s="55">
        <v>6</v>
      </c>
      <c r="G45" s="53"/>
      <c r="H45" s="57"/>
      <c r="I45" s="56"/>
      <c r="J45" s="56"/>
      <c r="K45" s="36" t="s">
        <v>65</v>
      </c>
      <c r="L45" s="83">
        <v>45</v>
      </c>
      <c r="M45" s="83"/>
      <c r="N45" s="63"/>
      <c r="O45" s="86" t="s">
        <v>272</v>
      </c>
      <c r="P45" s="88">
        <v>43700.947430555556</v>
      </c>
      <c r="Q45" s="86" t="s">
        <v>283</v>
      </c>
      <c r="R45" s="86"/>
      <c r="S45" s="86"/>
      <c r="T45" s="86" t="s">
        <v>313</v>
      </c>
      <c r="U45" s="89" t="s">
        <v>327</v>
      </c>
      <c r="V45" s="89" t="s">
        <v>327</v>
      </c>
      <c r="W45" s="88">
        <v>43700.947430555556</v>
      </c>
      <c r="X45" s="92">
        <v>43700</v>
      </c>
      <c r="Y45" s="94" t="s">
        <v>379</v>
      </c>
      <c r="Z45" s="89" t="s">
        <v>415</v>
      </c>
      <c r="AA45" s="86"/>
      <c r="AB45" s="86"/>
      <c r="AC45" s="94" t="s">
        <v>451</v>
      </c>
      <c r="AD45" s="86"/>
      <c r="AE45" s="86" t="b">
        <v>0</v>
      </c>
      <c r="AF45" s="86">
        <v>1</v>
      </c>
      <c r="AG45" s="94" t="s">
        <v>473</v>
      </c>
      <c r="AH45" s="86" t="b">
        <v>0</v>
      </c>
      <c r="AI45" s="86" t="s">
        <v>478</v>
      </c>
      <c r="AJ45" s="86"/>
      <c r="AK45" s="94" t="s">
        <v>473</v>
      </c>
      <c r="AL45" s="86" t="b">
        <v>0</v>
      </c>
      <c r="AM45" s="86">
        <v>0</v>
      </c>
      <c r="AN45" s="94" t="s">
        <v>473</v>
      </c>
      <c r="AO45" s="86" t="s">
        <v>484</v>
      </c>
      <c r="AP45" s="86" t="b">
        <v>0</v>
      </c>
      <c r="AQ45" s="94" t="s">
        <v>451</v>
      </c>
      <c r="AR45" s="86" t="s">
        <v>176</v>
      </c>
      <c r="AS45" s="86">
        <v>0</v>
      </c>
      <c r="AT45" s="86">
        <v>0</v>
      </c>
      <c r="AU45" s="86"/>
      <c r="AV45" s="86"/>
      <c r="AW45" s="86"/>
      <c r="AX45" s="86"/>
      <c r="AY45" s="86"/>
      <c r="AZ45" s="86"/>
      <c r="BA45" s="86"/>
      <c r="BB45" s="86"/>
      <c r="BC45">
        <v>2</v>
      </c>
      <c r="BD45" s="85" t="str">
        <f>REPLACE(INDEX(GroupVertices[Group],MATCH(Edges[[#This Row],[Vertex 1]],GroupVertices[Vertex],0)),1,1,"")</f>
        <v>2</v>
      </c>
      <c r="BE45" s="85" t="str">
        <f>REPLACE(INDEX(GroupVertices[Group],MATCH(Edges[[#This Row],[Vertex 2]],GroupVertices[Vertex],0)),1,1,"")</f>
        <v>1</v>
      </c>
      <c r="BF45" s="51"/>
      <c r="BG45" s="52"/>
      <c r="BH45" s="51"/>
      <c r="BI45" s="52"/>
      <c r="BJ45" s="51"/>
      <c r="BK45" s="52"/>
      <c r="BL45" s="51"/>
      <c r="BM45" s="52"/>
      <c r="BN45" s="51"/>
    </row>
    <row r="46" spans="1:66" ht="15">
      <c r="A46" s="84" t="s">
        <v>233</v>
      </c>
      <c r="B46" s="84" t="s">
        <v>233</v>
      </c>
      <c r="C46" s="53" t="s">
        <v>1436</v>
      </c>
      <c r="D46" s="54">
        <v>3</v>
      </c>
      <c r="E46" s="65" t="s">
        <v>132</v>
      </c>
      <c r="F46" s="55">
        <v>32</v>
      </c>
      <c r="G46" s="53"/>
      <c r="H46" s="57"/>
      <c r="I46" s="56"/>
      <c r="J46" s="56"/>
      <c r="K46" s="36" t="s">
        <v>65</v>
      </c>
      <c r="L46" s="83">
        <v>46</v>
      </c>
      <c r="M46" s="83"/>
      <c r="N46" s="63"/>
      <c r="O46" s="86" t="s">
        <v>176</v>
      </c>
      <c r="P46" s="88">
        <v>43701.16993055555</v>
      </c>
      <c r="Q46" s="86" t="s">
        <v>284</v>
      </c>
      <c r="R46" s="89" t="s">
        <v>298</v>
      </c>
      <c r="S46" s="86" t="s">
        <v>304</v>
      </c>
      <c r="T46" s="86" t="s">
        <v>314</v>
      </c>
      <c r="U46" s="86"/>
      <c r="V46" s="89" t="s">
        <v>345</v>
      </c>
      <c r="W46" s="88">
        <v>43701.16993055555</v>
      </c>
      <c r="X46" s="92">
        <v>43701</v>
      </c>
      <c r="Y46" s="94" t="s">
        <v>380</v>
      </c>
      <c r="Z46" s="89" t="s">
        <v>416</v>
      </c>
      <c r="AA46" s="86"/>
      <c r="AB46" s="86"/>
      <c r="AC46" s="94" t="s">
        <v>452</v>
      </c>
      <c r="AD46" s="86"/>
      <c r="AE46" s="86" t="b">
        <v>0</v>
      </c>
      <c r="AF46" s="86">
        <v>1</v>
      </c>
      <c r="AG46" s="94" t="s">
        <v>473</v>
      </c>
      <c r="AH46" s="86" t="b">
        <v>1</v>
      </c>
      <c r="AI46" s="86" t="s">
        <v>478</v>
      </c>
      <c r="AJ46" s="86"/>
      <c r="AK46" s="94" t="s">
        <v>482</v>
      </c>
      <c r="AL46" s="86" t="b">
        <v>0</v>
      </c>
      <c r="AM46" s="86">
        <v>0</v>
      </c>
      <c r="AN46" s="94" t="s">
        <v>473</v>
      </c>
      <c r="AO46" s="86" t="s">
        <v>484</v>
      </c>
      <c r="AP46" s="86" t="b">
        <v>0</v>
      </c>
      <c r="AQ46" s="94" t="s">
        <v>452</v>
      </c>
      <c r="AR46" s="86" t="s">
        <v>176</v>
      </c>
      <c r="AS46" s="86">
        <v>0</v>
      </c>
      <c r="AT46" s="86">
        <v>0</v>
      </c>
      <c r="AU46" s="86"/>
      <c r="AV46" s="86"/>
      <c r="AW46" s="86"/>
      <c r="AX46" s="86"/>
      <c r="AY46" s="86"/>
      <c r="AZ46" s="86"/>
      <c r="BA46" s="86"/>
      <c r="BB46" s="86"/>
      <c r="BC46">
        <v>1</v>
      </c>
      <c r="BD46" s="85" t="str">
        <f>REPLACE(INDEX(GroupVertices[Group],MATCH(Edges[[#This Row],[Vertex 1]],GroupVertices[Vertex],0)),1,1,"")</f>
        <v>4</v>
      </c>
      <c r="BE46" s="85" t="str">
        <f>REPLACE(INDEX(GroupVertices[Group],MATCH(Edges[[#This Row],[Vertex 2]],GroupVertices[Vertex],0)),1,1,"")</f>
        <v>4</v>
      </c>
      <c r="BF46" s="51">
        <v>2</v>
      </c>
      <c r="BG46" s="52">
        <v>4.444444444444445</v>
      </c>
      <c r="BH46" s="51">
        <v>2</v>
      </c>
      <c r="BI46" s="52">
        <v>4.444444444444445</v>
      </c>
      <c r="BJ46" s="51">
        <v>0</v>
      </c>
      <c r="BK46" s="52">
        <v>0</v>
      </c>
      <c r="BL46" s="51">
        <v>41</v>
      </c>
      <c r="BM46" s="52">
        <v>91.11111111111111</v>
      </c>
      <c r="BN46" s="51">
        <v>45</v>
      </c>
    </row>
    <row r="47" spans="1:66" ht="15">
      <c r="A47" s="84" t="s">
        <v>234</v>
      </c>
      <c r="B47" s="84" t="s">
        <v>234</v>
      </c>
      <c r="C47" s="53" t="s">
        <v>1436</v>
      </c>
      <c r="D47" s="54">
        <v>3</v>
      </c>
      <c r="E47" s="65" t="s">
        <v>132</v>
      </c>
      <c r="F47" s="55">
        <v>32</v>
      </c>
      <c r="G47" s="53"/>
      <c r="H47" s="57"/>
      <c r="I47" s="56"/>
      <c r="J47" s="56"/>
      <c r="K47" s="36" t="s">
        <v>65</v>
      </c>
      <c r="L47" s="83">
        <v>47</v>
      </c>
      <c r="M47" s="83"/>
      <c r="N47" s="63"/>
      <c r="O47" s="86" t="s">
        <v>176</v>
      </c>
      <c r="P47" s="88">
        <v>43701.22857638889</v>
      </c>
      <c r="Q47" s="86" t="s">
        <v>285</v>
      </c>
      <c r="R47" s="86"/>
      <c r="S47" s="86"/>
      <c r="T47" s="86" t="s">
        <v>315</v>
      </c>
      <c r="U47" s="86"/>
      <c r="V47" s="89" t="s">
        <v>346</v>
      </c>
      <c r="W47" s="88">
        <v>43701.22857638889</v>
      </c>
      <c r="X47" s="92">
        <v>43701</v>
      </c>
      <c r="Y47" s="94" t="s">
        <v>381</v>
      </c>
      <c r="Z47" s="89" t="s">
        <v>417</v>
      </c>
      <c r="AA47" s="86"/>
      <c r="AB47" s="86"/>
      <c r="AC47" s="94" t="s">
        <v>453</v>
      </c>
      <c r="AD47" s="86"/>
      <c r="AE47" s="86" t="b">
        <v>0</v>
      </c>
      <c r="AF47" s="86">
        <v>0</v>
      </c>
      <c r="AG47" s="94" t="s">
        <v>473</v>
      </c>
      <c r="AH47" s="86" t="b">
        <v>0</v>
      </c>
      <c r="AI47" s="86" t="s">
        <v>478</v>
      </c>
      <c r="AJ47" s="86"/>
      <c r="AK47" s="94" t="s">
        <v>473</v>
      </c>
      <c r="AL47" s="86" t="b">
        <v>0</v>
      </c>
      <c r="AM47" s="86">
        <v>0</v>
      </c>
      <c r="AN47" s="94" t="s">
        <v>473</v>
      </c>
      <c r="AO47" s="86" t="s">
        <v>484</v>
      </c>
      <c r="AP47" s="86" t="b">
        <v>0</v>
      </c>
      <c r="AQ47" s="94" t="s">
        <v>453</v>
      </c>
      <c r="AR47" s="86" t="s">
        <v>176</v>
      </c>
      <c r="AS47" s="86">
        <v>0</v>
      </c>
      <c r="AT47" s="86">
        <v>0</v>
      </c>
      <c r="AU47" s="86"/>
      <c r="AV47" s="86"/>
      <c r="AW47" s="86"/>
      <c r="AX47" s="86"/>
      <c r="AY47" s="86"/>
      <c r="AZ47" s="86"/>
      <c r="BA47" s="86"/>
      <c r="BB47" s="86"/>
      <c r="BC47">
        <v>1</v>
      </c>
      <c r="BD47" s="85" t="str">
        <f>REPLACE(INDEX(GroupVertices[Group],MATCH(Edges[[#This Row],[Vertex 1]],GroupVertices[Vertex],0)),1,1,"")</f>
        <v>4</v>
      </c>
      <c r="BE47" s="85" t="str">
        <f>REPLACE(INDEX(GroupVertices[Group],MATCH(Edges[[#This Row],[Vertex 2]],GroupVertices[Vertex],0)),1,1,"")</f>
        <v>4</v>
      </c>
      <c r="BF47" s="51">
        <v>1</v>
      </c>
      <c r="BG47" s="52">
        <v>2.9411764705882355</v>
      </c>
      <c r="BH47" s="51">
        <v>0</v>
      </c>
      <c r="BI47" s="52">
        <v>0</v>
      </c>
      <c r="BJ47" s="51">
        <v>0</v>
      </c>
      <c r="BK47" s="52">
        <v>0</v>
      </c>
      <c r="BL47" s="51">
        <v>33</v>
      </c>
      <c r="BM47" s="52">
        <v>97.05882352941177</v>
      </c>
      <c r="BN47" s="51">
        <v>34</v>
      </c>
    </row>
    <row r="48" spans="1:66" ht="15">
      <c r="A48" s="84" t="s">
        <v>235</v>
      </c>
      <c r="B48" s="84" t="s">
        <v>264</v>
      </c>
      <c r="C48" s="53" t="s">
        <v>1436</v>
      </c>
      <c r="D48" s="54">
        <v>3</v>
      </c>
      <c r="E48" s="65" t="s">
        <v>132</v>
      </c>
      <c r="F48" s="55">
        <v>32</v>
      </c>
      <c r="G48" s="53"/>
      <c r="H48" s="57"/>
      <c r="I48" s="56"/>
      <c r="J48" s="56"/>
      <c r="K48" s="36" t="s">
        <v>65</v>
      </c>
      <c r="L48" s="83">
        <v>48</v>
      </c>
      <c r="M48" s="83"/>
      <c r="N48" s="63"/>
      <c r="O48" s="86" t="s">
        <v>274</v>
      </c>
      <c r="P48" s="88">
        <v>43701.39344907407</v>
      </c>
      <c r="Q48" s="86" t="s">
        <v>286</v>
      </c>
      <c r="R48" s="86"/>
      <c r="S48" s="86"/>
      <c r="T48" s="86" t="s">
        <v>316</v>
      </c>
      <c r="U48" s="86"/>
      <c r="V48" s="89" t="s">
        <v>347</v>
      </c>
      <c r="W48" s="88">
        <v>43701.39344907407</v>
      </c>
      <c r="X48" s="92">
        <v>43701</v>
      </c>
      <c r="Y48" s="94" t="s">
        <v>382</v>
      </c>
      <c r="Z48" s="89" t="s">
        <v>418</v>
      </c>
      <c r="AA48" s="86"/>
      <c r="AB48" s="86"/>
      <c r="AC48" s="94" t="s">
        <v>454</v>
      </c>
      <c r="AD48" s="94" t="s">
        <v>469</v>
      </c>
      <c r="AE48" s="86" t="b">
        <v>0</v>
      </c>
      <c r="AF48" s="86">
        <v>0</v>
      </c>
      <c r="AG48" s="94" t="s">
        <v>474</v>
      </c>
      <c r="AH48" s="86" t="b">
        <v>0</v>
      </c>
      <c r="AI48" s="86" t="s">
        <v>478</v>
      </c>
      <c r="AJ48" s="86"/>
      <c r="AK48" s="94" t="s">
        <v>473</v>
      </c>
      <c r="AL48" s="86" t="b">
        <v>0</v>
      </c>
      <c r="AM48" s="86">
        <v>0</v>
      </c>
      <c r="AN48" s="94" t="s">
        <v>473</v>
      </c>
      <c r="AO48" s="86" t="s">
        <v>484</v>
      </c>
      <c r="AP48" s="86" t="b">
        <v>0</v>
      </c>
      <c r="AQ48" s="94" t="s">
        <v>469</v>
      </c>
      <c r="AR48" s="86" t="s">
        <v>176</v>
      </c>
      <c r="AS48" s="86">
        <v>0</v>
      </c>
      <c r="AT48" s="86">
        <v>0</v>
      </c>
      <c r="AU48" s="86"/>
      <c r="AV48" s="86"/>
      <c r="AW48" s="86"/>
      <c r="AX48" s="86"/>
      <c r="AY48" s="86"/>
      <c r="AZ48" s="86"/>
      <c r="BA48" s="86"/>
      <c r="BB48" s="86"/>
      <c r="BC48">
        <v>1</v>
      </c>
      <c r="BD48" s="85" t="str">
        <f>REPLACE(INDEX(GroupVertices[Group],MATCH(Edges[[#This Row],[Vertex 1]],GroupVertices[Vertex],0)),1,1,"")</f>
        <v>3</v>
      </c>
      <c r="BE48" s="85" t="str">
        <f>REPLACE(INDEX(GroupVertices[Group],MATCH(Edges[[#This Row],[Vertex 2]],GroupVertices[Vertex],0)),1,1,"")</f>
        <v>3</v>
      </c>
      <c r="BF48" s="51"/>
      <c r="BG48" s="52"/>
      <c r="BH48" s="51"/>
      <c r="BI48" s="52"/>
      <c r="BJ48" s="51"/>
      <c r="BK48" s="52"/>
      <c r="BL48" s="51"/>
      <c r="BM48" s="52"/>
      <c r="BN48" s="51"/>
    </row>
    <row r="49" spans="1:66" ht="15">
      <c r="A49" s="84" t="s">
        <v>235</v>
      </c>
      <c r="B49" s="84" t="s">
        <v>265</v>
      </c>
      <c r="C49" s="53" t="s">
        <v>1436</v>
      </c>
      <c r="D49" s="54">
        <v>3</v>
      </c>
      <c r="E49" s="65" t="s">
        <v>132</v>
      </c>
      <c r="F49" s="55">
        <v>32</v>
      </c>
      <c r="G49" s="53"/>
      <c r="H49" s="57"/>
      <c r="I49" s="56"/>
      <c r="J49" s="56"/>
      <c r="K49" s="36" t="s">
        <v>65</v>
      </c>
      <c r="L49" s="83">
        <v>49</v>
      </c>
      <c r="M49" s="83"/>
      <c r="N49" s="63"/>
      <c r="O49" s="86" t="s">
        <v>272</v>
      </c>
      <c r="P49" s="88">
        <v>43701.39344907407</v>
      </c>
      <c r="Q49" s="86" t="s">
        <v>286</v>
      </c>
      <c r="R49" s="86"/>
      <c r="S49" s="86"/>
      <c r="T49" s="86" t="s">
        <v>316</v>
      </c>
      <c r="U49" s="86"/>
      <c r="V49" s="89" t="s">
        <v>347</v>
      </c>
      <c r="W49" s="88">
        <v>43701.39344907407</v>
      </c>
      <c r="X49" s="92">
        <v>43701</v>
      </c>
      <c r="Y49" s="94" t="s">
        <v>382</v>
      </c>
      <c r="Z49" s="89" t="s">
        <v>418</v>
      </c>
      <c r="AA49" s="86"/>
      <c r="AB49" s="86"/>
      <c r="AC49" s="94" t="s">
        <v>454</v>
      </c>
      <c r="AD49" s="94" t="s">
        <v>469</v>
      </c>
      <c r="AE49" s="86" t="b">
        <v>0</v>
      </c>
      <c r="AF49" s="86">
        <v>0</v>
      </c>
      <c r="AG49" s="94" t="s">
        <v>474</v>
      </c>
      <c r="AH49" s="86" t="b">
        <v>0</v>
      </c>
      <c r="AI49" s="86" t="s">
        <v>478</v>
      </c>
      <c r="AJ49" s="86"/>
      <c r="AK49" s="94" t="s">
        <v>473</v>
      </c>
      <c r="AL49" s="86" t="b">
        <v>0</v>
      </c>
      <c r="AM49" s="86">
        <v>0</v>
      </c>
      <c r="AN49" s="94" t="s">
        <v>473</v>
      </c>
      <c r="AO49" s="86" t="s">
        <v>484</v>
      </c>
      <c r="AP49" s="86" t="b">
        <v>0</v>
      </c>
      <c r="AQ49" s="94" t="s">
        <v>469</v>
      </c>
      <c r="AR49" s="86" t="s">
        <v>176</v>
      </c>
      <c r="AS49" s="86">
        <v>0</v>
      </c>
      <c r="AT49" s="86">
        <v>0</v>
      </c>
      <c r="AU49" s="86"/>
      <c r="AV49" s="86"/>
      <c r="AW49" s="86"/>
      <c r="AX49" s="86"/>
      <c r="AY49" s="86"/>
      <c r="AZ49" s="86"/>
      <c r="BA49" s="86"/>
      <c r="BB49" s="86"/>
      <c r="BC49">
        <v>1</v>
      </c>
      <c r="BD49" s="85" t="str">
        <f>REPLACE(INDEX(GroupVertices[Group],MATCH(Edges[[#This Row],[Vertex 1]],GroupVertices[Vertex],0)),1,1,"")</f>
        <v>3</v>
      </c>
      <c r="BE49" s="85" t="str">
        <f>REPLACE(INDEX(GroupVertices[Group],MATCH(Edges[[#This Row],[Vertex 2]],GroupVertices[Vertex],0)),1,1,"")</f>
        <v>3</v>
      </c>
      <c r="BF49" s="51">
        <v>1</v>
      </c>
      <c r="BG49" s="52">
        <v>2.127659574468085</v>
      </c>
      <c r="BH49" s="51">
        <v>1</v>
      </c>
      <c r="BI49" s="52">
        <v>2.127659574468085</v>
      </c>
      <c r="BJ49" s="51">
        <v>0</v>
      </c>
      <c r="BK49" s="52">
        <v>0</v>
      </c>
      <c r="BL49" s="51">
        <v>45</v>
      </c>
      <c r="BM49" s="52">
        <v>95.74468085106383</v>
      </c>
      <c r="BN49" s="51">
        <v>47</v>
      </c>
    </row>
    <row r="50" spans="1:66" ht="15">
      <c r="A50" s="84" t="s">
        <v>236</v>
      </c>
      <c r="B50" s="84" t="s">
        <v>236</v>
      </c>
      <c r="C50" s="53" t="s">
        <v>1436</v>
      </c>
      <c r="D50" s="54">
        <v>3</v>
      </c>
      <c r="E50" s="65" t="s">
        <v>132</v>
      </c>
      <c r="F50" s="55">
        <v>32</v>
      </c>
      <c r="G50" s="53"/>
      <c r="H50" s="57"/>
      <c r="I50" s="56"/>
      <c r="J50" s="56"/>
      <c r="K50" s="36" t="s">
        <v>65</v>
      </c>
      <c r="L50" s="83">
        <v>50</v>
      </c>
      <c r="M50" s="83"/>
      <c r="N50" s="63"/>
      <c r="O50" s="86" t="s">
        <v>176</v>
      </c>
      <c r="P50" s="88">
        <v>43701.37945601852</v>
      </c>
      <c r="Q50" s="86" t="s">
        <v>287</v>
      </c>
      <c r="R50" s="89" t="s">
        <v>299</v>
      </c>
      <c r="S50" s="86" t="s">
        <v>305</v>
      </c>
      <c r="T50" s="86" t="s">
        <v>317</v>
      </c>
      <c r="U50" s="86"/>
      <c r="V50" s="89" t="s">
        <v>348</v>
      </c>
      <c r="W50" s="88">
        <v>43701.37945601852</v>
      </c>
      <c r="X50" s="92">
        <v>43701</v>
      </c>
      <c r="Y50" s="94" t="s">
        <v>383</v>
      </c>
      <c r="Z50" s="89" t="s">
        <v>419</v>
      </c>
      <c r="AA50" s="86"/>
      <c r="AB50" s="86"/>
      <c r="AC50" s="94" t="s">
        <v>455</v>
      </c>
      <c r="AD50" s="86"/>
      <c r="AE50" s="86" t="b">
        <v>0</v>
      </c>
      <c r="AF50" s="86">
        <v>1</v>
      </c>
      <c r="AG50" s="94" t="s">
        <v>473</v>
      </c>
      <c r="AH50" s="86" t="b">
        <v>0</v>
      </c>
      <c r="AI50" s="86" t="s">
        <v>479</v>
      </c>
      <c r="AJ50" s="86"/>
      <c r="AK50" s="94" t="s">
        <v>473</v>
      </c>
      <c r="AL50" s="86" t="b">
        <v>0</v>
      </c>
      <c r="AM50" s="86">
        <v>1</v>
      </c>
      <c r="AN50" s="94" t="s">
        <v>473</v>
      </c>
      <c r="AO50" s="86" t="s">
        <v>487</v>
      </c>
      <c r="AP50" s="86" t="b">
        <v>0</v>
      </c>
      <c r="AQ50" s="94" t="s">
        <v>455</v>
      </c>
      <c r="AR50" s="86" t="s">
        <v>176</v>
      </c>
      <c r="AS50" s="86">
        <v>0</v>
      </c>
      <c r="AT50" s="86">
        <v>0</v>
      </c>
      <c r="AU50" s="86"/>
      <c r="AV50" s="86"/>
      <c r="AW50" s="86"/>
      <c r="AX50" s="86"/>
      <c r="AY50" s="86"/>
      <c r="AZ50" s="86"/>
      <c r="BA50" s="86"/>
      <c r="BB50" s="86"/>
      <c r="BC50">
        <v>1</v>
      </c>
      <c r="BD50" s="85" t="str">
        <f>REPLACE(INDEX(GroupVertices[Group],MATCH(Edges[[#This Row],[Vertex 1]],GroupVertices[Vertex],0)),1,1,"")</f>
        <v>8</v>
      </c>
      <c r="BE50" s="85" t="str">
        <f>REPLACE(INDEX(GroupVertices[Group],MATCH(Edges[[#This Row],[Vertex 2]],GroupVertices[Vertex],0)),1,1,"")</f>
        <v>8</v>
      </c>
      <c r="BF50" s="51">
        <v>0</v>
      </c>
      <c r="BG50" s="52">
        <v>0</v>
      </c>
      <c r="BH50" s="51">
        <v>0</v>
      </c>
      <c r="BI50" s="52">
        <v>0</v>
      </c>
      <c r="BJ50" s="51">
        <v>0</v>
      </c>
      <c r="BK50" s="52">
        <v>0</v>
      </c>
      <c r="BL50" s="51">
        <v>7</v>
      </c>
      <c r="BM50" s="52">
        <v>100</v>
      </c>
      <c r="BN50" s="51">
        <v>7</v>
      </c>
    </row>
    <row r="51" spans="1:66" ht="15">
      <c r="A51" s="84" t="s">
        <v>237</v>
      </c>
      <c r="B51" s="84" t="s">
        <v>236</v>
      </c>
      <c r="C51" s="53" t="s">
        <v>1436</v>
      </c>
      <c r="D51" s="54">
        <v>3</v>
      </c>
      <c r="E51" s="65" t="s">
        <v>132</v>
      </c>
      <c r="F51" s="55">
        <v>32</v>
      </c>
      <c r="G51" s="53"/>
      <c r="H51" s="57"/>
      <c r="I51" s="56"/>
      <c r="J51" s="56"/>
      <c r="K51" s="36" t="s">
        <v>65</v>
      </c>
      <c r="L51" s="83">
        <v>51</v>
      </c>
      <c r="M51" s="83"/>
      <c r="N51" s="63"/>
      <c r="O51" s="86" t="s">
        <v>273</v>
      </c>
      <c r="P51" s="88">
        <v>43701.40336805556</v>
      </c>
      <c r="Q51" s="86" t="s">
        <v>287</v>
      </c>
      <c r="R51" s="89" t="s">
        <v>299</v>
      </c>
      <c r="S51" s="86" t="s">
        <v>305</v>
      </c>
      <c r="T51" s="86" t="s">
        <v>317</v>
      </c>
      <c r="U51" s="86"/>
      <c r="V51" s="89" t="s">
        <v>349</v>
      </c>
      <c r="W51" s="88">
        <v>43701.40336805556</v>
      </c>
      <c r="X51" s="92">
        <v>43701</v>
      </c>
      <c r="Y51" s="94" t="s">
        <v>384</v>
      </c>
      <c r="Z51" s="89" t="s">
        <v>420</v>
      </c>
      <c r="AA51" s="86"/>
      <c r="AB51" s="86"/>
      <c r="AC51" s="94" t="s">
        <v>456</v>
      </c>
      <c r="AD51" s="86"/>
      <c r="AE51" s="86" t="b">
        <v>0</v>
      </c>
      <c r="AF51" s="86">
        <v>0</v>
      </c>
      <c r="AG51" s="94" t="s">
        <v>473</v>
      </c>
      <c r="AH51" s="86" t="b">
        <v>0</v>
      </c>
      <c r="AI51" s="86" t="s">
        <v>479</v>
      </c>
      <c r="AJ51" s="86"/>
      <c r="AK51" s="94" t="s">
        <v>473</v>
      </c>
      <c r="AL51" s="86" t="b">
        <v>0</v>
      </c>
      <c r="AM51" s="86">
        <v>1</v>
      </c>
      <c r="AN51" s="94" t="s">
        <v>455</v>
      </c>
      <c r="AO51" s="86" t="s">
        <v>485</v>
      </c>
      <c r="AP51" s="86" t="b">
        <v>0</v>
      </c>
      <c r="AQ51" s="94" t="s">
        <v>455</v>
      </c>
      <c r="AR51" s="86" t="s">
        <v>176</v>
      </c>
      <c r="AS51" s="86">
        <v>0</v>
      </c>
      <c r="AT51" s="86">
        <v>0</v>
      </c>
      <c r="AU51" s="86"/>
      <c r="AV51" s="86"/>
      <c r="AW51" s="86"/>
      <c r="AX51" s="86"/>
      <c r="AY51" s="86"/>
      <c r="AZ51" s="86"/>
      <c r="BA51" s="86"/>
      <c r="BB51" s="86"/>
      <c r="BC51">
        <v>1</v>
      </c>
      <c r="BD51" s="85" t="str">
        <f>REPLACE(INDEX(GroupVertices[Group],MATCH(Edges[[#This Row],[Vertex 1]],GroupVertices[Vertex],0)),1,1,"")</f>
        <v>8</v>
      </c>
      <c r="BE51" s="85" t="str">
        <f>REPLACE(INDEX(GroupVertices[Group],MATCH(Edges[[#This Row],[Vertex 2]],GroupVertices[Vertex],0)),1,1,"")</f>
        <v>8</v>
      </c>
      <c r="BF51" s="51">
        <v>0</v>
      </c>
      <c r="BG51" s="52">
        <v>0</v>
      </c>
      <c r="BH51" s="51">
        <v>0</v>
      </c>
      <c r="BI51" s="52">
        <v>0</v>
      </c>
      <c r="BJ51" s="51">
        <v>0</v>
      </c>
      <c r="BK51" s="52">
        <v>0</v>
      </c>
      <c r="BL51" s="51">
        <v>7</v>
      </c>
      <c r="BM51" s="52">
        <v>100</v>
      </c>
      <c r="BN51" s="51">
        <v>7</v>
      </c>
    </row>
    <row r="52" spans="1:66" ht="15">
      <c r="A52" s="84" t="s">
        <v>238</v>
      </c>
      <c r="B52" s="84" t="s">
        <v>242</v>
      </c>
      <c r="C52" s="53" t="s">
        <v>1436</v>
      </c>
      <c r="D52" s="54">
        <v>3</v>
      </c>
      <c r="E52" s="65" t="s">
        <v>132</v>
      </c>
      <c r="F52" s="55">
        <v>32</v>
      </c>
      <c r="G52" s="53"/>
      <c r="H52" s="57"/>
      <c r="I52" s="56"/>
      <c r="J52" s="56"/>
      <c r="K52" s="36" t="s">
        <v>65</v>
      </c>
      <c r="L52" s="83">
        <v>52</v>
      </c>
      <c r="M52" s="83"/>
      <c r="N52" s="63"/>
      <c r="O52" s="86" t="s">
        <v>273</v>
      </c>
      <c r="P52" s="88">
        <v>43701.508738425924</v>
      </c>
      <c r="Q52" s="86" t="s">
        <v>288</v>
      </c>
      <c r="R52" s="86"/>
      <c r="S52" s="86"/>
      <c r="T52" s="86" t="s">
        <v>266</v>
      </c>
      <c r="U52" s="86"/>
      <c r="V52" s="89" t="s">
        <v>350</v>
      </c>
      <c r="W52" s="88">
        <v>43701.508738425924</v>
      </c>
      <c r="X52" s="92">
        <v>43701</v>
      </c>
      <c r="Y52" s="94" t="s">
        <v>385</v>
      </c>
      <c r="Z52" s="89" t="s">
        <v>421</v>
      </c>
      <c r="AA52" s="86"/>
      <c r="AB52" s="86"/>
      <c r="AC52" s="94" t="s">
        <v>457</v>
      </c>
      <c r="AD52" s="86"/>
      <c r="AE52" s="86" t="b">
        <v>0</v>
      </c>
      <c r="AF52" s="86">
        <v>0</v>
      </c>
      <c r="AG52" s="94" t="s">
        <v>473</v>
      </c>
      <c r="AH52" s="86" t="b">
        <v>0</v>
      </c>
      <c r="AI52" s="86" t="s">
        <v>478</v>
      </c>
      <c r="AJ52" s="86"/>
      <c r="AK52" s="94" t="s">
        <v>473</v>
      </c>
      <c r="AL52" s="86" t="b">
        <v>0</v>
      </c>
      <c r="AM52" s="86">
        <v>2</v>
      </c>
      <c r="AN52" s="94" t="s">
        <v>461</v>
      </c>
      <c r="AO52" s="86" t="s">
        <v>484</v>
      </c>
      <c r="AP52" s="86" t="b">
        <v>0</v>
      </c>
      <c r="AQ52" s="94" t="s">
        <v>461</v>
      </c>
      <c r="AR52" s="86" t="s">
        <v>176</v>
      </c>
      <c r="AS52" s="86">
        <v>0</v>
      </c>
      <c r="AT52" s="86">
        <v>0</v>
      </c>
      <c r="AU52" s="86"/>
      <c r="AV52" s="86"/>
      <c r="AW52" s="86"/>
      <c r="AX52" s="86"/>
      <c r="AY52" s="86"/>
      <c r="AZ52" s="86"/>
      <c r="BA52" s="86"/>
      <c r="BB52" s="86"/>
      <c r="BC52">
        <v>1</v>
      </c>
      <c r="BD52" s="85" t="str">
        <f>REPLACE(INDEX(GroupVertices[Group],MATCH(Edges[[#This Row],[Vertex 1]],GroupVertices[Vertex],0)),1,1,"")</f>
        <v>5</v>
      </c>
      <c r="BE52" s="85" t="str">
        <f>REPLACE(INDEX(GroupVertices[Group],MATCH(Edges[[#This Row],[Vertex 2]],GroupVertices[Vertex],0)),1,1,"")</f>
        <v>5</v>
      </c>
      <c r="BF52" s="51"/>
      <c r="BG52" s="52"/>
      <c r="BH52" s="51"/>
      <c r="BI52" s="52"/>
      <c r="BJ52" s="51"/>
      <c r="BK52" s="52"/>
      <c r="BL52" s="51"/>
      <c r="BM52" s="52"/>
      <c r="BN52" s="51"/>
    </row>
    <row r="53" spans="1:66" ht="15">
      <c r="A53" s="84" t="s">
        <v>238</v>
      </c>
      <c r="B53" s="84" t="s">
        <v>266</v>
      </c>
      <c r="C53" s="53" t="s">
        <v>1436</v>
      </c>
      <c r="D53" s="54">
        <v>3</v>
      </c>
      <c r="E53" s="65" t="s">
        <v>132</v>
      </c>
      <c r="F53" s="55">
        <v>32</v>
      </c>
      <c r="G53" s="53"/>
      <c r="H53" s="57"/>
      <c r="I53" s="56"/>
      <c r="J53" s="56"/>
      <c r="K53" s="36" t="s">
        <v>65</v>
      </c>
      <c r="L53" s="83">
        <v>53</v>
      </c>
      <c r="M53" s="83"/>
      <c r="N53" s="63"/>
      <c r="O53" s="86" t="s">
        <v>272</v>
      </c>
      <c r="P53" s="88">
        <v>43701.508738425924</v>
      </c>
      <c r="Q53" s="86" t="s">
        <v>288</v>
      </c>
      <c r="R53" s="86"/>
      <c r="S53" s="86"/>
      <c r="T53" s="86" t="s">
        <v>266</v>
      </c>
      <c r="U53" s="86"/>
      <c r="V53" s="89" t="s">
        <v>350</v>
      </c>
      <c r="W53" s="88">
        <v>43701.508738425924</v>
      </c>
      <c r="X53" s="92">
        <v>43701</v>
      </c>
      <c r="Y53" s="94" t="s">
        <v>385</v>
      </c>
      <c r="Z53" s="89" t="s">
        <v>421</v>
      </c>
      <c r="AA53" s="86"/>
      <c r="AB53" s="86"/>
      <c r="AC53" s="94" t="s">
        <v>457</v>
      </c>
      <c r="AD53" s="86"/>
      <c r="AE53" s="86" t="b">
        <v>0</v>
      </c>
      <c r="AF53" s="86">
        <v>0</v>
      </c>
      <c r="AG53" s="94" t="s">
        <v>473</v>
      </c>
      <c r="AH53" s="86" t="b">
        <v>0</v>
      </c>
      <c r="AI53" s="86" t="s">
        <v>478</v>
      </c>
      <c r="AJ53" s="86"/>
      <c r="AK53" s="94" t="s">
        <v>473</v>
      </c>
      <c r="AL53" s="86" t="b">
        <v>0</v>
      </c>
      <c r="AM53" s="86">
        <v>2</v>
      </c>
      <c r="AN53" s="94" t="s">
        <v>461</v>
      </c>
      <c r="AO53" s="86" t="s">
        <v>484</v>
      </c>
      <c r="AP53" s="86" t="b">
        <v>0</v>
      </c>
      <c r="AQ53" s="94" t="s">
        <v>461</v>
      </c>
      <c r="AR53" s="86" t="s">
        <v>176</v>
      </c>
      <c r="AS53" s="86">
        <v>0</v>
      </c>
      <c r="AT53" s="86">
        <v>0</v>
      </c>
      <c r="AU53" s="86"/>
      <c r="AV53" s="86"/>
      <c r="AW53" s="86"/>
      <c r="AX53" s="86"/>
      <c r="AY53" s="86"/>
      <c r="AZ53" s="86"/>
      <c r="BA53" s="86"/>
      <c r="BB53" s="86"/>
      <c r="BC53">
        <v>1</v>
      </c>
      <c r="BD53" s="85" t="str">
        <f>REPLACE(INDEX(GroupVertices[Group],MATCH(Edges[[#This Row],[Vertex 1]],GroupVertices[Vertex],0)),1,1,"")</f>
        <v>5</v>
      </c>
      <c r="BE53" s="85" t="str">
        <f>REPLACE(INDEX(GroupVertices[Group],MATCH(Edges[[#This Row],[Vertex 2]],GroupVertices[Vertex],0)),1,1,"")</f>
        <v>5</v>
      </c>
      <c r="BF53" s="51"/>
      <c r="BG53" s="52"/>
      <c r="BH53" s="51"/>
      <c r="BI53" s="52"/>
      <c r="BJ53" s="51"/>
      <c r="BK53" s="52"/>
      <c r="BL53" s="51"/>
      <c r="BM53" s="52"/>
      <c r="BN53" s="51"/>
    </row>
    <row r="54" spans="1:66" ht="15">
      <c r="A54" s="84" t="s">
        <v>238</v>
      </c>
      <c r="B54" s="84" t="s">
        <v>267</v>
      </c>
      <c r="C54" s="53" t="s">
        <v>1436</v>
      </c>
      <c r="D54" s="54">
        <v>3</v>
      </c>
      <c r="E54" s="65" t="s">
        <v>132</v>
      </c>
      <c r="F54" s="55">
        <v>32</v>
      </c>
      <c r="G54" s="53"/>
      <c r="H54" s="57"/>
      <c r="I54" s="56"/>
      <c r="J54" s="56"/>
      <c r="K54" s="36" t="s">
        <v>65</v>
      </c>
      <c r="L54" s="83">
        <v>54</v>
      </c>
      <c r="M54" s="83"/>
      <c r="N54" s="63"/>
      <c r="O54" s="86" t="s">
        <v>272</v>
      </c>
      <c r="P54" s="88">
        <v>43701.508738425924</v>
      </c>
      <c r="Q54" s="86" t="s">
        <v>288</v>
      </c>
      <c r="R54" s="86"/>
      <c r="S54" s="86"/>
      <c r="T54" s="86" t="s">
        <v>266</v>
      </c>
      <c r="U54" s="86"/>
      <c r="V54" s="89" t="s">
        <v>350</v>
      </c>
      <c r="W54" s="88">
        <v>43701.508738425924</v>
      </c>
      <c r="X54" s="92">
        <v>43701</v>
      </c>
      <c r="Y54" s="94" t="s">
        <v>385</v>
      </c>
      <c r="Z54" s="89" t="s">
        <v>421</v>
      </c>
      <c r="AA54" s="86"/>
      <c r="AB54" s="86"/>
      <c r="AC54" s="94" t="s">
        <v>457</v>
      </c>
      <c r="AD54" s="86"/>
      <c r="AE54" s="86" t="b">
        <v>0</v>
      </c>
      <c r="AF54" s="86">
        <v>0</v>
      </c>
      <c r="AG54" s="94" t="s">
        <v>473</v>
      </c>
      <c r="AH54" s="86" t="b">
        <v>0</v>
      </c>
      <c r="AI54" s="86" t="s">
        <v>478</v>
      </c>
      <c r="AJ54" s="86"/>
      <c r="AK54" s="94" t="s">
        <v>473</v>
      </c>
      <c r="AL54" s="86" t="b">
        <v>0</v>
      </c>
      <c r="AM54" s="86">
        <v>2</v>
      </c>
      <c r="AN54" s="94" t="s">
        <v>461</v>
      </c>
      <c r="AO54" s="86" t="s">
        <v>484</v>
      </c>
      <c r="AP54" s="86" t="b">
        <v>0</v>
      </c>
      <c r="AQ54" s="94" t="s">
        <v>461</v>
      </c>
      <c r="AR54" s="86" t="s">
        <v>176</v>
      </c>
      <c r="AS54" s="86">
        <v>0</v>
      </c>
      <c r="AT54" s="86">
        <v>0</v>
      </c>
      <c r="AU54" s="86"/>
      <c r="AV54" s="86"/>
      <c r="AW54" s="86"/>
      <c r="AX54" s="86"/>
      <c r="AY54" s="86"/>
      <c r="AZ54" s="86"/>
      <c r="BA54" s="86"/>
      <c r="BB54" s="86"/>
      <c r="BC54">
        <v>1</v>
      </c>
      <c r="BD54" s="85" t="str">
        <f>REPLACE(INDEX(GroupVertices[Group],MATCH(Edges[[#This Row],[Vertex 1]],GroupVertices[Vertex],0)),1,1,"")</f>
        <v>5</v>
      </c>
      <c r="BE54" s="85" t="str">
        <f>REPLACE(INDEX(GroupVertices[Group],MATCH(Edges[[#This Row],[Vertex 2]],GroupVertices[Vertex],0)),1,1,"")</f>
        <v>5</v>
      </c>
      <c r="BF54" s="51"/>
      <c r="BG54" s="52"/>
      <c r="BH54" s="51"/>
      <c r="BI54" s="52"/>
      <c r="BJ54" s="51"/>
      <c r="BK54" s="52"/>
      <c r="BL54" s="51"/>
      <c r="BM54" s="52"/>
      <c r="BN54" s="51"/>
    </row>
    <row r="55" spans="1:66" ht="15">
      <c r="A55" s="84" t="s">
        <v>238</v>
      </c>
      <c r="B55" s="84" t="s">
        <v>253</v>
      </c>
      <c r="C55" s="53" t="s">
        <v>1436</v>
      </c>
      <c r="D55" s="54">
        <v>3</v>
      </c>
      <c r="E55" s="65" t="s">
        <v>132</v>
      </c>
      <c r="F55" s="55">
        <v>32</v>
      </c>
      <c r="G55" s="53"/>
      <c r="H55" s="57"/>
      <c r="I55" s="56"/>
      <c r="J55" s="56"/>
      <c r="K55" s="36" t="s">
        <v>65</v>
      </c>
      <c r="L55" s="83">
        <v>55</v>
      </c>
      <c r="M55" s="83"/>
      <c r="N55" s="63"/>
      <c r="O55" s="86" t="s">
        <v>272</v>
      </c>
      <c r="P55" s="88">
        <v>43701.508738425924</v>
      </c>
      <c r="Q55" s="86" t="s">
        <v>288</v>
      </c>
      <c r="R55" s="86"/>
      <c r="S55" s="86"/>
      <c r="T55" s="86" t="s">
        <v>266</v>
      </c>
      <c r="U55" s="86"/>
      <c r="V55" s="89" t="s">
        <v>350</v>
      </c>
      <c r="W55" s="88">
        <v>43701.508738425924</v>
      </c>
      <c r="X55" s="92">
        <v>43701</v>
      </c>
      <c r="Y55" s="94" t="s">
        <v>385</v>
      </c>
      <c r="Z55" s="89" t="s">
        <v>421</v>
      </c>
      <c r="AA55" s="86"/>
      <c r="AB55" s="86"/>
      <c r="AC55" s="94" t="s">
        <v>457</v>
      </c>
      <c r="AD55" s="86"/>
      <c r="AE55" s="86" t="b">
        <v>0</v>
      </c>
      <c r="AF55" s="86">
        <v>0</v>
      </c>
      <c r="AG55" s="94" t="s">
        <v>473</v>
      </c>
      <c r="AH55" s="86" t="b">
        <v>0</v>
      </c>
      <c r="AI55" s="86" t="s">
        <v>478</v>
      </c>
      <c r="AJ55" s="86"/>
      <c r="AK55" s="94" t="s">
        <v>473</v>
      </c>
      <c r="AL55" s="86" t="b">
        <v>0</v>
      </c>
      <c r="AM55" s="86">
        <v>2</v>
      </c>
      <c r="AN55" s="94" t="s">
        <v>461</v>
      </c>
      <c r="AO55" s="86" t="s">
        <v>484</v>
      </c>
      <c r="AP55" s="86" t="b">
        <v>0</v>
      </c>
      <c r="AQ55" s="94" t="s">
        <v>461</v>
      </c>
      <c r="AR55" s="86" t="s">
        <v>176</v>
      </c>
      <c r="AS55" s="86">
        <v>0</v>
      </c>
      <c r="AT55" s="86">
        <v>0</v>
      </c>
      <c r="AU55" s="86"/>
      <c r="AV55" s="86"/>
      <c r="AW55" s="86"/>
      <c r="AX55" s="86"/>
      <c r="AY55" s="86"/>
      <c r="AZ55" s="86"/>
      <c r="BA55" s="86"/>
      <c r="BB55" s="86"/>
      <c r="BC55">
        <v>1</v>
      </c>
      <c r="BD55" s="85" t="str">
        <f>REPLACE(INDEX(GroupVertices[Group],MATCH(Edges[[#This Row],[Vertex 1]],GroupVertices[Vertex],0)),1,1,"")</f>
        <v>5</v>
      </c>
      <c r="BE55" s="85" t="str">
        <f>REPLACE(INDEX(GroupVertices[Group],MATCH(Edges[[#This Row],[Vertex 2]],GroupVertices[Vertex],0)),1,1,"")</f>
        <v>1</v>
      </c>
      <c r="BF55" s="51"/>
      <c r="BG55" s="52"/>
      <c r="BH55" s="51"/>
      <c r="BI55" s="52"/>
      <c r="BJ55" s="51"/>
      <c r="BK55" s="52"/>
      <c r="BL55" s="51"/>
      <c r="BM55" s="52"/>
      <c r="BN55" s="51"/>
    </row>
    <row r="56" spans="1:66" ht="15">
      <c r="A56" s="84" t="s">
        <v>238</v>
      </c>
      <c r="B56" s="84" t="s">
        <v>268</v>
      </c>
      <c r="C56" s="53" t="s">
        <v>1436</v>
      </c>
      <c r="D56" s="54">
        <v>3</v>
      </c>
      <c r="E56" s="65" t="s">
        <v>132</v>
      </c>
      <c r="F56" s="55">
        <v>32</v>
      </c>
      <c r="G56" s="53"/>
      <c r="H56" s="57"/>
      <c r="I56" s="56"/>
      <c r="J56" s="56"/>
      <c r="K56" s="36" t="s">
        <v>65</v>
      </c>
      <c r="L56" s="83">
        <v>56</v>
      </c>
      <c r="M56" s="83"/>
      <c r="N56" s="63"/>
      <c r="O56" s="86" t="s">
        <v>274</v>
      </c>
      <c r="P56" s="88">
        <v>43701.508738425924</v>
      </c>
      <c r="Q56" s="86" t="s">
        <v>288</v>
      </c>
      <c r="R56" s="86"/>
      <c r="S56" s="86"/>
      <c r="T56" s="86" t="s">
        <v>266</v>
      </c>
      <c r="U56" s="86"/>
      <c r="V56" s="89" t="s">
        <v>350</v>
      </c>
      <c r="W56" s="88">
        <v>43701.508738425924</v>
      </c>
      <c r="X56" s="92">
        <v>43701</v>
      </c>
      <c r="Y56" s="94" t="s">
        <v>385</v>
      </c>
      <c r="Z56" s="89" t="s">
        <v>421</v>
      </c>
      <c r="AA56" s="86"/>
      <c r="AB56" s="86"/>
      <c r="AC56" s="94" t="s">
        <v>457</v>
      </c>
      <c r="AD56" s="86"/>
      <c r="AE56" s="86" t="b">
        <v>0</v>
      </c>
      <c r="AF56" s="86">
        <v>0</v>
      </c>
      <c r="AG56" s="94" t="s">
        <v>473</v>
      </c>
      <c r="AH56" s="86" t="b">
        <v>0</v>
      </c>
      <c r="AI56" s="86" t="s">
        <v>478</v>
      </c>
      <c r="AJ56" s="86"/>
      <c r="AK56" s="94" t="s">
        <v>473</v>
      </c>
      <c r="AL56" s="86" t="b">
        <v>0</v>
      </c>
      <c r="AM56" s="86">
        <v>2</v>
      </c>
      <c r="AN56" s="94" t="s">
        <v>461</v>
      </c>
      <c r="AO56" s="86" t="s">
        <v>484</v>
      </c>
      <c r="AP56" s="86" t="b">
        <v>0</v>
      </c>
      <c r="AQ56" s="94" t="s">
        <v>461</v>
      </c>
      <c r="AR56" s="86" t="s">
        <v>176</v>
      </c>
      <c r="AS56" s="86">
        <v>0</v>
      </c>
      <c r="AT56" s="86">
        <v>0</v>
      </c>
      <c r="AU56" s="86"/>
      <c r="AV56" s="86"/>
      <c r="AW56" s="86"/>
      <c r="AX56" s="86"/>
      <c r="AY56" s="86"/>
      <c r="AZ56" s="86"/>
      <c r="BA56" s="86"/>
      <c r="BB56" s="86"/>
      <c r="BC56">
        <v>1</v>
      </c>
      <c r="BD56" s="85" t="str">
        <f>REPLACE(INDEX(GroupVertices[Group],MATCH(Edges[[#This Row],[Vertex 1]],GroupVertices[Vertex],0)),1,1,"")</f>
        <v>5</v>
      </c>
      <c r="BE56" s="85" t="str">
        <f>REPLACE(INDEX(GroupVertices[Group],MATCH(Edges[[#This Row],[Vertex 2]],GroupVertices[Vertex],0)),1,1,"")</f>
        <v>5</v>
      </c>
      <c r="BF56" s="51">
        <v>1</v>
      </c>
      <c r="BG56" s="52">
        <v>2.3255813953488373</v>
      </c>
      <c r="BH56" s="51">
        <v>3</v>
      </c>
      <c r="BI56" s="52">
        <v>6.976744186046512</v>
      </c>
      <c r="BJ56" s="51">
        <v>0</v>
      </c>
      <c r="BK56" s="52">
        <v>0</v>
      </c>
      <c r="BL56" s="51">
        <v>39</v>
      </c>
      <c r="BM56" s="52">
        <v>90.69767441860465</v>
      </c>
      <c r="BN56" s="51">
        <v>43</v>
      </c>
    </row>
    <row r="57" spans="1:66" ht="15">
      <c r="A57" s="84" t="s">
        <v>239</v>
      </c>
      <c r="B57" s="84" t="s">
        <v>239</v>
      </c>
      <c r="C57" s="53" t="s">
        <v>1436</v>
      </c>
      <c r="D57" s="54">
        <v>3</v>
      </c>
      <c r="E57" s="65" t="s">
        <v>132</v>
      </c>
      <c r="F57" s="55">
        <v>32</v>
      </c>
      <c r="G57" s="53"/>
      <c r="H57" s="57"/>
      <c r="I57" s="56"/>
      <c r="J57" s="56"/>
      <c r="K57" s="36" t="s">
        <v>65</v>
      </c>
      <c r="L57" s="83">
        <v>57</v>
      </c>
      <c r="M57" s="83"/>
      <c r="N57" s="63"/>
      <c r="O57" s="86" t="s">
        <v>176</v>
      </c>
      <c r="P57" s="88">
        <v>43701.774930555555</v>
      </c>
      <c r="Q57" s="86" t="s">
        <v>289</v>
      </c>
      <c r="R57" s="86"/>
      <c r="S57" s="86"/>
      <c r="T57" s="86" t="s">
        <v>318</v>
      </c>
      <c r="U57" s="86"/>
      <c r="V57" s="89" t="s">
        <v>351</v>
      </c>
      <c r="W57" s="88">
        <v>43701.774930555555</v>
      </c>
      <c r="X57" s="92">
        <v>43701</v>
      </c>
      <c r="Y57" s="94" t="s">
        <v>386</v>
      </c>
      <c r="Z57" s="89" t="s">
        <v>422</v>
      </c>
      <c r="AA57" s="86"/>
      <c r="AB57" s="86"/>
      <c r="AC57" s="94" t="s">
        <v>458</v>
      </c>
      <c r="AD57" s="86"/>
      <c r="AE57" s="86" t="b">
        <v>0</v>
      </c>
      <c r="AF57" s="86">
        <v>0</v>
      </c>
      <c r="AG57" s="94" t="s">
        <v>473</v>
      </c>
      <c r="AH57" s="86" t="b">
        <v>0</v>
      </c>
      <c r="AI57" s="86" t="s">
        <v>477</v>
      </c>
      <c r="AJ57" s="86"/>
      <c r="AK57" s="94" t="s">
        <v>473</v>
      </c>
      <c r="AL57" s="86" t="b">
        <v>0</v>
      </c>
      <c r="AM57" s="86">
        <v>0</v>
      </c>
      <c r="AN57" s="94" t="s">
        <v>473</v>
      </c>
      <c r="AO57" s="86" t="s">
        <v>487</v>
      </c>
      <c r="AP57" s="86" t="b">
        <v>0</v>
      </c>
      <c r="AQ57" s="94" t="s">
        <v>458</v>
      </c>
      <c r="AR57" s="86" t="s">
        <v>176</v>
      </c>
      <c r="AS57" s="86">
        <v>0</v>
      </c>
      <c r="AT57" s="86">
        <v>0</v>
      </c>
      <c r="AU57" s="86"/>
      <c r="AV57" s="86"/>
      <c r="AW57" s="86"/>
      <c r="AX57" s="86"/>
      <c r="AY57" s="86"/>
      <c r="AZ57" s="86"/>
      <c r="BA57" s="86"/>
      <c r="BB57" s="86"/>
      <c r="BC57">
        <v>1</v>
      </c>
      <c r="BD57" s="85" t="str">
        <f>REPLACE(INDEX(GroupVertices[Group],MATCH(Edges[[#This Row],[Vertex 1]],GroupVertices[Vertex],0)),1,1,"")</f>
        <v>4</v>
      </c>
      <c r="BE57" s="85" t="str">
        <f>REPLACE(INDEX(GroupVertices[Group],MATCH(Edges[[#This Row],[Vertex 2]],GroupVertices[Vertex],0)),1,1,"")</f>
        <v>4</v>
      </c>
      <c r="BF57" s="51">
        <v>1</v>
      </c>
      <c r="BG57" s="52">
        <v>2.9411764705882355</v>
      </c>
      <c r="BH57" s="51">
        <v>0</v>
      </c>
      <c r="BI57" s="52">
        <v>0</v>
      </c>
      <c r="BJ57" s="51">
        <v>0</v>
      </c>
      <c r="BK57" s="52">
        <v>0</v>
      </c>
      <c r="BL57" s="51">
        <v>33</v>
      </c>
      <c r="BM57" s="52">
        <v>97.05882352941177</v>
      </c>
      <c r="BN57" s="51">
        <v>34</v>
      </c>
    </row>
    <row r="58" spans="1:66" ht="15">
      <c r="A58" s="84" t="s">
        <v>240</v>
      </c>
      <c r="B58" s="84" t="s">
        <v>240</v>
      </c>
      <c r="C58" s="53" t="s">
        <v>1436</v>
      </c>
      <c r="D58" s="54">
        <v>3</v>
      </c>
      <c r="E58" s="65" t="s">
        <v>132</v>
      </c>
      <c r="F58" s="55">
        <v>32</v>
      </c>
      <c r="G58" s="53"/>
      <c r="H58" s="57"/>
      <c r="I58" s="56"/>
      <c r="J58" s="56"/>
      <c r="K58" s="36" t="s">
        <v>65</v>
      </c>
      <c r="L58" s="83">
        <v>58</v>
      </c>
      <c r="M58" s="83"/>
      <c r="N58" s="63"/>
      <c r="O58" s="86" t="s">
        <v>176</v>
      </c>
      <c r="P58" s="88">
        <v>43701.89144675926</v>
      </c>
      <c r="Q58" s="86" t="s">
        <v>290</v>
      </c>
      <c r="R58" s="89" t="s">
        <v>300</v>
      </c>
      <c r="S58" s="86" t="s">
        <v>304</v>
      </c>
      <c r="T58" s="86" t="s">
        <v>319</v>
      </c>
      <c r="U58" s="86"/>
      <c r="V58" s="89" t="s">
        <v>352</v>
      </c>
      <c r="W58" s="88">
        <v>43701.89144675926</v>
      </c>
      <c r="X58" s="92">
        <v>43701</v>
      </c>
      <c r="Y58" s="94" t="s">
        <v>387</v>
      </c>
      <c r="Z58" s="89" t="s">
        <v>423</v>
      </c>
      <c r="AA58" s="86"/>
      <c r="AB58" s="86"/>
      <c r="AC58" s="94" t="s">
        <v>459</v>
      </c>
      <c r="AD58" s="86"/>
      <c r="AE58" s="86" t="b">
        <v>0</v>
      </c>
      <c r="AF58" s="86">
        <v>1</v>
      </c>
      <c r="AG58" s="94" t="s">
        <v>473</v>
      </c>
      <c r="AH58" s="86" t="b">
        <v>1</v>
      </c>
      <c r="AI58" s="86" t="s">
        <v>478</v>
      </c>
      <c r="AJ58" s="86"/>
      <c r="AK58" s="94" t="s">
        <v>483</v>
      </c>
      <c r="AL58" s="86" t="b">
        <v>0</v>
      </c>
      <c r="AM58" s="86">
        <v>0</v>
      </c>
      <c r="AN58" s="94" t="s">
        <v>473</v>
      </c>
      <c r="AO58" s="86" t="s">
        <v>485</v>
      </c>
      <c r="AP58" s="86" t="b">
        <v>0</v>
      </c>
      <c r="AQ58" s="94" t="s">
        <v>459</v>
      </c>
      <c r="AR58" s="86" t="s">
        <v>176</v>
      </c>
      <c r="AS58" s="86">
        <v>0</v>
      </c>
      <c r="AT58" s="86">
        <v>0</v>
      </c>
      <c r="AU58" s="86"/>
      <c r="AV58" s="86"/>
      <c r="AW58" s="86"/>
      <c r="AX58" s="86"/>
      <c r="AY58" s="86"/>
      <c r="AZ58" s="86"/>
      <c r="BA58" s="86"/>
      <c r="BB58" s="86"/>
      <c r="BC58">
        <v>1</v>
      </c>
      <c r="BD58" s="85" t="str">
        <f>REPLACE(INDEX(GroupVertices[Group],MATCH(Edges[[#This Row],[Vertex 1]],GroupVertices[Vertex],0)),1,1,"")</f>
        <v>4</v>
      </c>
      <c r="BE58" s="85" t="str">
        <f>REPLACE(INDEX(GroupVertices[Group],MATCH(Edges[[#This Row],[Vertex 2]],GroupVertices[Vertex],0)),1,1,"")</f>
        <v>4</v>
      </c>
      <c r="BF58" s="51">
        <v>1</v>
      </c>
      <c r="BG58" s="52">
        <v>2.272727272727273</v>
      </c>
      <c r="BH58" s="51">
        <v>1</v>
      </c>
      <c r="BI58" s="52">
        <v>2.272727272727273</v>
      </c>
      <c r="BJ58" s="51">
        <v>0</v>
      </c>
      <c r="BK58" s="52">
        <v>0</v>
      </c>
      <c r="BL58" s="51">
        <v>42</v>
      </c>
      <c r="BM58" s="52">
        <v>95.45454545454545</v>
      </c>
      <c r="BN58" s="51">
        <v>44</v>
      </c>
    </row>
    <row r="59" spans="1:66" ht="15">
      <c r="A59" s="84" t="s">
        <v>241</v>
      </c>
      <c r="B59" s="84" t="s">
        <v>246</v>
      </c>
      <c r="C59" s="53" t="s">
        <v>1436</v>
      </c>
      <c r="D59" s="54">
        <v>3</v>
      </c>
      <c r="E59" s="65" t="s">
        <v>132</v>
      </c>
      <c r="F59" s="55">
        <v>32</v>
      </c>
      <c r="G59" s="53"/>
      <c r="H59" s="57"/>
      <c r="I59" s="56"/>
      <c r="J59" s="56"/>
      <c r="K59" s="36" t="s">
        <v>65</v>
      </c>
      <c r="L59" s="83">
        <v>59</v>
      </c>
      <c r="M59" s="83"/>
      <c r="N59" s="63"/>
      <c r="O59" s="86" t="s">
        <v>273</v>
      </c>
      <c r="P59" s="88">
        <v>43701.89407407407</v>
      </c>
      <c r="Q59" s="86" t="s">
        <v>291</v>
      </c>
      <c r="R59" s="86"/>
      <c r="S59" s="86"/>
      <c r="T59" s="86" t="s">
        <v>320</v>
      </c>
      <c r="U59" s="86"/>
      <c r="V59" s="89" t="s">
        <v>353</v>
      </c>
      <c r="W59" s="88">
        <v>43701.89407407407</v>
      </c>
      <c r="X59" s="92">
        <v>43701</v>
      </c>
      <c r="Y59" s="94" t="s">
        <v>388</v>
      </c>
      <c r="Z59" s="89" t="s">
        <v>424</v>
      </c>
      <c r="AA59" s="86"/>
      <c r="AB59" s="86"/>
      <c r="AC59" s="94" t="s">
        <v>460</v>
      </c>
      <c r="AD59" s="86"/>
      <c r="AE59" s="86" t="b">
        <v>0</v>
      </c>
      <c r="AF59" s="86">
        <v>0</v>
      </c>
      <c r="AG59" s="94" t="s">
        <v>473</v>
      </c>
      <c r="AH59" s="86" t="b">
        <v>0</v>
      </c>
      <c r="AI59" s="86" t="s">
        <v>480</v>
      </c>
      <c r="AJ59" s="86"/>
      <c r="AK59" s="94" t="s">
        <v>473</v>
      </c>
      <c r="AL59" s="86" t="b">
        <v>0</v>
      </c>
      <c r="AM59" s="86">
        <v>3</v>
      </c>
      <c r="AN59" s="94" t="s">
        <v>465</v>
      </c>
      <c r="AO59" s="86" t="s">
        <v>485</v>
      </c>
      <c r="AP59" s="86" t="b">
        <v>0</v>
      </c>
      <c r="AQ59" s="94" t="s">
        <v>465</v>
      </c>
      <c r="AR59" s="86" t="s">
        <v>176</v>
      </c>
      <c r="AS59" s="86">
        <v>0</v>
      </c>
      <c r="AT59" s="86">
        <v>0</v>
      </c>
      <c r="AU59" s="86"/>
      <c r="AV59" s="86"/>
      <c r="AW59" s="86"/>
      <c r="AX59" s="86"/>
      <c r="AY59" s="86"/>
      <c r="AZ59" s="86"/>
      <c r="BA59" s="86"/>
      <c r="BB59" s="86"/>
      <c r="BC59">
        <v>1</v>
      </c>
      <c r="BD59" s="85" t="str">
        <f>REPLACE(INDEX(GroupVertices[Group],MATCH(Edges[[#This Row],[Vertex 1]],GroupVertices[Vertex],0)),1,1,"")</f>
        <v>7</v>
      </c>
      <c r="BE59" s="85" t="str">
        <f>REPLACE(INDEX(GroupVertices[Group],MATCH(Edges[[#This Row],[Vertex 2]],GroupVertices[Vertex],0)),1,1,"")</f>
        <v>7</v>
      </c>
      <c r="BF59" s="51">
        <v>2</v>
      </c>
      <c r="BG59" s="52">
        <v>5.128205128205129</v>
      </c>
      <c r="BH59" s="51">
        <v>0</v>
      </c>
      <c r="BI59" s="52">
        <v>0</v>
      </c>
      <c r="BJ59" s="51">
        <v>0</v>
      </c>
      <c r="BK59" s="52">
        <v>0</v>
      </c>
      <c r="BL59" s="51">
        <v>37</v>
      </c>
      <c r="BM59" s="52">
        <v>94.87179487179488</v>
      </c>
      <c r="BN59" s="51">
        <v>39</v>
      </c>
    </row>
    <row r="60" spans="1:66" ht="15">
      <c r="A60" s="84" t="s">
        <v>242</v>
      </c>
      <c r="B60" s="84" t="s">
        <v>266</v>
      </c>
      <c r="C60" s="53" t="s">
        <v>1436</v>
      </c>
      <c r="D60" s="54">
        <v>3</v>
      </c>
      <c r="E60" s="65" t="s">
        <v>132</v>
      </c>
      <c r="F60" s="55">
        <v>32</v>
      </c>
      <c r="G60" s="53"/>
      <c r="H60" s="57"/>
      <c r="I60" s="56"/>
      <c r="J60" s="56"/>
      <c r="K60" s="36" t="s">
        <v>65</v>
      </c>
      <c r="L60" s="83">
        <v>60</v>
      </c>
      <c r="M60" s="83"/>
      <c r="N60" s="63"/>
      <c r="O60" s="86" t="s">
        <v>272</v>
      </c>
      <c r="P60" s="88">
        <v>43701.47519675926</v>
      </c>
      <c r="Q60" s="86" t="s">
        <v>288</v>
      </c>
      <c r="R60" s="86"/>
      <c r="S60" s="86"/>
      <c r="T60" s="86" t="s">
        <v>266</v>
      </c>
      <c r="U60" s="86"/>
      <c r="V60" s="89" t="s">
        <v>354</v>
      </c>
      <c r="W60" s="88">
        <v>43701.47519675926</v>
      </c>
      <c r="X60" s="92">
        <v>43701</v>
      </c>
      <c r="Y60" s="94" t="s">
        <v>389</v>
      </c>
      <c r="Z60" s="89" t="s">
        <v>425</v>
      </c>
      <c r="AA60" s="86"/>
      <c r="AB60" s="86"/>
      <c r="AC60" s="94" t="s">
        <v>461</v>
      </c>
      <c r="AD60" s="94" t="s">
        <v>470</v>
      </c>
      <c r="AE60" s="86" t="b">
        <v>0</v>
      </c>
      <c r="AF60" s="86">
        <v>24</v>
      </c>
      <c r="AG60" s="94" t="s">
        <v>475</v>
      </c>
      <c r="AH60" s="86" t="b">
        <v>0</v>
      </c>
      <c r="AI60" s="86" t="s">
        <v>478</v>
      </c>
      <c r="AJ60" s="86"/>
      <c r="AK60" s="94" t="s">
        <v>473</v>
      </c>
      <c r="AL60" s="86" t="b">
        <v>0</v>
      </c>
      <c r="AM60" s="86">
        <v>2</v>
      </c>
      <c r="AN60" s="94" t="s">
        <v>473</v>
      </c>
      <c r="AO60" s="86" t="s">
        <v>484</v>
      </c>
      <c r="AP60" s="86" t="b">
        <v>0</v>
      </c>
      <c r="AQ60" s="94" t="s">
        <v>470</v>
      </c>
      <c r="AR60" s="86" t="s">
        <v>176</v>
      </c>
      <c r="AS60" s="86">
        <v>0</v>
      </c>
      <c r="AT60" s="86">
        <v>0</v>
      </c>
      <c r="AU60" s="86"/>
      <c r="AV60" s="86"/>
      <c r="AW60" s="86"/>
      <c r="AX60" s="86"/>
      <c r="AY60" s="86"/>
      <c r="AZ60" s="86"/>
      <c r="BA60" s="86"/>
      <c r="BB60" s="86"/>
      <c r="BC60">
        <v>1</v>
      </c>
      <c r="BD60" s="85" t="str">
        <f>REPLACE(INDEX(GroupVertices[Group],MATCH(Edges[[#This Row],[Vertex 1]],GroupVertices[Vertex],0)),1,1,"")</f>
        <v>5</v>
      </c>
      <c r="BE60" s="85" t="str">
        <f>REPLACE(INDEX(GroupVertices[Group],MATCH(Edges[[#This Row],[Vertex 2]],GroupVertices[Vertex],0)),1,1,"")</f>
        <v>5</v>
      </c>
      <c r="BF60" s="51"/>
      <c r="BG60" s="52"/>
      <c r="BH60" s="51"/>
      <c r="BI60" s="52"/>
      <c r="BJ60" s="51"/>
      <c r="BK60" s="52"/>
      <c r="BL60" s="51"/>
      <c r="BM60" s="52"/>
      <c r="BN60" s="51"/>
    </row>
    <row r="61" spans="1:66" ht="15">
      <c r="A61" s="84" t="s">
        <v>242</v>
      </c>
      <c r="B61" s="84" t="s">
        <v>267</v>
      </c>
      <c r="C61" s="53" t="s">
        <v>1436</v>
      </c>
      <c r="D61" s="54">
        <v>3</v>
      </c>
      <c r="E61" s="65" t="s">
        <v>132</v>
      </c>
      <c r="F61" s="55">
        <v>32</v>
      </c>
      <c r="G61" s="53"/>
      <c r="H61" s="57"/>
      <c r="I61" s="56"/>
      <c r="J61" s="56"/>
      <c r="K61" s="36" t="s">
        <v>65</v>
      </c>
      <c r="L61" s="83">
        <v>61</v>
      </c>
      <c r="M61" s="83"/>
      <c r="N61" s="63"/>
      <c r="O61" s="86" t="s">
        <v>272</v>
      </c>
      <c r="P61" s="88">
        <v>43701.47519675926</v>
      </c>
      <c r="Q61" s="86" t="s">
        <v>288</v>
      </c>
      <c r="R61" s="86"/>
      <c r="S61" s="86"/>
      <c r="T61" s="86" t="s">
        <v>266</v>
      </c>
      <c r="U61" s="86"/>
      <c r="V61" s="89" t="s">
        <v>354</v>
      </c>
      <c r="W61" s="88">
        <v>43701.47519675926</v>
      </c>
      <c r="X61" s="92">
        <v>43701</v>
      </c>
      <c r="Y61" s="94" t="s">
        <v>389</v>
      </c>
      <c r="Z61" s="89" t="s">
        <v>425</v>
      </c>
      <c r="AA61" s="86"/>
      <c r="AB61" s="86"/>
      <c r="AC61" s="94" t="s">
        <v>461</v>
      </c>
      <c r="AD61" s="94" t="s">
        <v>470</v>
      </c>
      <c r="AE61" s="86" t="b">
        <v>0</v>
      </c>
      <c r="AF61" s="86">
        <v>24</v>
      </c>
      <c r="AG61" s="94" t="s">
        <v>475</v>
      </c>
      <c r="AH61" s="86" t="b">
        <v>0</v>
      </c>
      <c r="AI61" s="86" t="s">
        <v>478</v>
      </c>
      <c r="AJ61" s="86"/>
      <c r="AK61" s="94" t="s">
        <v>473</v>
      </c>
      <c r="AL61" s="86" t="b">
        <v>0</v>
      </c>
      <c r="AM61" s="86">
        <v>2</v>
      </c>
      <c r="AN61" s="94" t="s">
        <v>473</v>
      </c>
      <c r="AO61" s="86" t="s">
        <v>484</v>
      </c>
      <c r="AP61" s="86" t="b">
        <v>0</v>
      </c>
      <c r="AQ61" s="94" t="s">
        <v>470</v>
      </c>
      <c r="AR61" s="86" t="s">
        <v>176</v>
      </c>
      <c r="AS61" s="86">
        <v>0</v>
      </c>
      <c r="AT61" s="86">
        <v>0</v>
      </c>
      <c r="AU61" s="86"/>
      <c r="AV61" s="86"/>
      <c r="AW61" s="86"/>
      <c r="AX61" s="86"/>
      <c r="AY61" s="86"/>
      <c r="AZ61" s="86"/>
      <c r="BA61" s="86"/>
      <c r="BB61" s="86"/>
      <c r="BC61">
        <v>1</v>
      </c>
      <c r="BD61" s="85" t="str">
        <f>REPLACE(INDEX(GroupVertices[Group],MATCH(Edges[[#This Row],[Vertex 1]],GroupVertices[Vertex],0)),1,1,"")</f>
        <v>5</v>
      </c>
      <c r="BE61" s="85" t="str">
        <f>REPLACE(INDEX(GroupVertices[Group],MATCH(Edges[[#This Row],[Vertex 2]],GroupVertices[Vertex],0)),1,1,"")</f>
        <v>5</v>
      </c>
      <c r="BF61" s="51"/>
      <c r="BG61" s="52"/>
      <c r="BH61" s="51"/>
      <c r="BI61" s="52"/>
      <c r="BJ61" s="51"/>
      <c r="BK61" s="52"/>
      <c r="BL61" s="51"/>
      <c r="BM61" s="52"/>
      <c r="BN61" s="51"/>
    </row>
    <row r="62" spans="1:66" ht="15">
      <c r="A62" s="84" t="s">
        <v>242</v>
      </c>
      <c r="B62" s="84" t="s">
        <v>253</v>
      </c>
      <c r="C62" s="53" t="s">
        <v>1436</v>
      </c>
      <c r="D62" s="54">
        <v>3</v>
      </c>
      <c r="E62" s="65" t="s">
        <v>132</v>
      </c>
      <c r="F62" s="55">
        <v>32</v>
      </c>
      <c r="G62" s="53"/>
      <c r="H62" s="57"/>
      <c r="I62" s="56"/>
      <c r="J62" s="56"/>
      <c r="K62" s="36" t="s">
        <v>65</v>
      </c>
      <c r="L62" s="83">
        <v>62</v>
      </c>
      <c r="M62" s="83"/>
      <c r="N62" s="63"/>
      <c r="O62" s="86" t="s">
        <v>272</v>
      </c>
      <c r="P62" s="88">
        <v>43701.47519675926</v>
      </c>
      <c r="Q62" s="86" t="s">
        <v>288</v>
      </c>
      <c r="R62" s="86"/>
      <c r="S62" s="86"/>
      <c r="T62" s="86" t="s">
        <v>266</v>
      </c>
      <c r="U62" s="86"/>
      <c r="V62" s="89" t="s">
        <v>354</v>
      </c>
      <c r="W62" s="88">
        <v>43701.47519675926</v>
      </c>
      <c r="X62" s="92">
        <v>43701</v>
      </c>
      <c r="Y62" s="94" t="s">
        <v>389</v>
      </c>
      <c r="Z62" s="89" t="s">
        <v>425</v>
      </c>
      <c r="AA62" s="86"/>
      <c r="AB62" s="86"/>
      <c r="AC62" s="94" t="s">
        <v>461</v>
      </c>
      <c r="AD62" s="94" t="s">
        <v>470</v>
      </c>
      <c r="AE62" s="86" t="b">
        <v>0</v>
      </c>
      <c r="AF62" s="86">
        <v>24</v>
      </c>
      <c r="AG62" s="94" t="s">
        <v>475</v>
      </c>
      <c r="AH62" s="86" t="b">
        <v>0</v>
      </c>
      <c r="AI62" s="86" t="s">
        <v>478</v>
      </c>
      <c r="AJ62" s="86"/>
      <c r="AK62" s="94" t="s">
        <v>473</v>
      </c>
      <c r="AL62" s="86" t="b">
        <v>0</v>
      </c>
      <c r="AM62" s="86">
        <v>2</v>
      </c>
      <c r="AN62" s="94" t="s">
        <v>473</v>
      </c>
      <c r="AO62" s="86" t="s">
        <v>484</v>
      </c>
      <c r="AP62" s="86" t="b">
        <v>0</v>
      </c>
      <c r="AQ62" s="94" t="s">
        <v>470</v>
      </c>
      <c r="AR62" s="86" t="s">
        <v>176</v>
      </c>
      <c r="AS62" s="86">
        <v>0</v>
      </c>
      <c r="AT62" s="86">
        <v>0</v>
      </c>
      <c r="AU62" s="86"/>
      <c r="AV62" s="86"/>
      <c r="AW62" s="86"/>
      <c r="AX62" s="86"/>
      <c r="AY62" s="86"/>
      <c r="AZ62" s="86"/>
      <c r="BA62" s="86"/>
      <c r="BB62" s="86"/>
      <c r="BC62">
        <v>1</v>
      </c>
      <c r="BD62" s="85" t="str">
        <f>REPLACE(INDEX(GroupVertices[Group],MATCH(Edges[[#This Row],[Vertex 1]],GroupVertices[Vertex],0)),1,1,"")</f>
        <v>5</v>
      </c>
      <c r="BE62" s="85" t="str">
        <f>REPLACE(INDEX(GroupVertices[Group],MATCH(Edges[[#This Row],[Vertex 2]],GroupVertices[Vertex],0)),1,1,"")</f>
        <v>1</v>
      </c>
      <c r="BF62" s="51"/>
      <c r="BG62" s="52"/>
      <c r="BH62" s="51"/>
      <c r="BI62" s="52"/>
      <c r="BJ62" s="51"/>
      <c r="BK62" s="52"/>
      <c r="BL62" s="51"/>
      <c r="BM62" s="52"/>
      <c r="BN62" s="51"/>
    </row>
    <row r="63" spans="1:66" ht="15">
      <c r="A63" s="84" t="s">
        <v>242</v>
      </c>
      <c r="B63" s="84" t="s">
        <v>268</v>
      </c>
      <c r="C63" s="53" t="s">
        <v>1436</v>
      </c>
      <c r="D63" s="54">
        <v>3</v>
      </c>
      <c r="E63" s="65" t="s">
        <v>132</v>
      </c>
      <c r="F63" s="55">
        <v>32</v>
      </c>
      <c r="G63" s="53"/>
      <c r="H63" s="57"/>
      <c r="I63" s="56"/>
      <c r="J63" s="56"/>
      <c r="K63" s="36" t="s">
        <v>65</v>
      </c>
      <c r="L63" s="83">
        <v>63</v>
      </c>
      <c r="M63" s="83"/>
      <c r="N63" s="63"/>
      <c r="O63" s="86" t="s">
        <v>274</v>
      </c>
      <c r="P63" s="88">
        <v>43701.47519675926</v>
      </c>
      <c r="Q63" s="86" t="s">
        <v>288</v>
      </c>
      <c r="R63" s="86"/>
      <c r="S63" s="86"/>
      <c r="T63" s="86" t="s">
        <v>266</v>
      </c>
      <c r="U63" s="86"/>
      <c r="V63" s="89" t="s">
        <v>354</v>
      </c>
      <c r="W63" s="88">
        <v>43701.47519675926</v>
      </c>
      <c r="X63" s="92">
        <v>43701</v>
      </c>
      <c r="Y63" s="94" t="s">
        <v>389</v>
      </c>
      <c r="Z63" s="89" t="s">
        <v>425</v>
      </c>
      <c r="AA63" s="86"/>
      <c r="AB63" s="86"/>
      <c r="AC63" s="94" t="s">
        <v>461</v>
      </c>
      <c r="AD63" s="94" t="s">
        <v>470</v>
      </c>
      <c r="AE63" s="86" t="b">
        <v>0</v>
      </c>
      <c r="AF63" s="86">
        <v>24</v>
      </c>
      <c r="AG63" s="94" t="s">
        <v>475</v>
      </c>
      <c r="AH63" s="86" t="b">
        <v>0</v>
      </c>
      <c r="AI63" s="86" t="s">
        <v>478</v>
      </c>
      <c r="AJ63" s="86"/>
      <c r="AK63" s="94" t="s">
        <v>473</v>
      </c>
      <c r="AL63" s="86" t="b">
        <v>0</v>
      </c>
      <c r="AM63" s="86">
        <v>2</v>
      </c>
      <c r="AN63" s="94" t="s">
        <v>473</v>
      </c>
      <c r="AO63" s="86" t="s">
        <v>484</v>
      </c>
      <c r="AP63" s="86" t="b">
        <v>0</v>
      </c>
      <c r="AQ63" s="94" t="s">
        <v>470</v>
      </c>
      <c r="AR63" s="86" t="s">
        <v>176</v>
      </c>
      <c r="AS63" s="86">
        <v>0</v>
      </c>
      <c r="AT63" s="86">
        <v>0</v>
      </c>
      <c r="AU63" s="86"/>
      <c r="AV63" s="86"/>
      <c r="AW63" s="86"/>
      <c r="AX63" s="86"/>
      <c r="AY63" s="86"/>
      <c r="AZ63" s="86"/>
      <c r="BA63" s="86"/>
      <c r="BB63" s="86"/>
      <c r="BC63">
        <v>1</v>
      </c>
      <c r="BD63" s="85" t="str">
        <f>REPLACE(INDEX(GroupVertices[Group],MATCH(Edges[[#This Row],[Vertex 1]],GroupVertices[Vertex],0)),1,1,"")</f>
        <v>5</v>
      </c>
      <c r="BE63" s="85" t="str">
        <f>REPLACE(INDEX(GroupVertices[Group],MATCH(Edges[[#This Row],[Vertex 2]],GroupVertices[Vertex],0)),1,1,"")</f>
        <v>5</v>
      </c>
      <c r="BF63" s="51">
        <v>1</v>
      </c>
      <c r="BG63" s="52">
        <v>2.3255813953488373</v>
      </c>
      <c r="BH63" s="51">
        <v>3</v>
      </c>
      <c r="BI63" s="52">
        <v>6.976744186046512</v>
      </c>
      <c r="BJ63" s="51">
        <v>0</v>
      </c>
      <c r="BK63" s="52">
        <v>0</v>
      </c>
      <c r="BL63" s="51">
        <v>39</v>
      </c>
      <c r="BM63" s="52">
        <v>90.69767441860465</v>
      </c>
      <c r="BN63" s="51">
        <v>43</v>
      </c>
    </row>
    <row r="64" spans="1:66" ht="15">
      <c r="A64" s="84" t="s">
        <v>243</v>
      </c>
      <c r="B64" s="84" t="s">
        <v>242</v>
      </c>
      <c r="C64" s="53" t="s">
        <v>1436</v>
      </c>
      <c r="D64" s="54">
        <v>3</v>
      </c>
      <c r="E64" s="65" t="s">
        <v>132</v>
      </c>
      <c r="F64" s="55">
        <v>32</v>
      </c>
      <c r="G64" s="53"/>
      <c r="H64" s="57"/>
      <c r="I64" s="56"/>
      <c r="J64" s="56"/>
      <c r="K64" s="36" t="s">
        <v>65</v>
      </c>
      <c r="L64" s="83">
        <v>64</v>
      </c>
      <c r="M64" s="83"/>
      <c r="N64" s="63"/>
      <c r="O64" s="86" t="s">
        <v>273</v>
      </c>
      <c r="P64" s="88">
        <v>43702.10236111111</v>
      </c>
      <c r="Q64" s="86" t="s">
        <v>288</v>
      </c>
      <c r="R64" s="86"/>
      <c r="S64" s="86"/>
      <c r="T64" s="86" t="s">
        <v>266</v>
      </c>
      <c r="U64" s="86"/>
      <c r="V64" s="89" t="s">
        <v>355</v>
      </c>
      <c r="W64" s="88">
        <v>43702.10236111111</v>
      </c>
      <c r="X64" s="92">
        <v>43702</v>
      </c>
      <c r="Y64" s="94" t="s">
        <v>390</v>
      </c>
      <c r="Z64" s="89" t="s">
        <v>426</v>
      </c>
      <c r="AA64" s="86"/>
      <c r="AB64" s="86"/>
      <c r="AC64" s="94" t="s">
        <v>462</v>
      </c>
      <c r="AD64" s="86"/>
      <c r="AE64" s="86" t="b">
        <v>0</v>
      </c>
      <c r="AF64" s="86">
        <v>0</v>
      </c>
      <c r="AG64" s="94" t="s">
        <v>473</v>
      </c>
      <c r="AH64" s="86" t="b">
        <v>0</v>
      </c>
      <c r="AI64" s="86" t="s">
        <v>478</v>
      </c>
      <c r="AJ64" s="86"/>
      <c r="AK64" s="94" t="s">
        <v>473</v>
      </c>
      <c r="AL64" s="86" t="b">
        <v>0</v>
      </c>
      <c r="AM64" s="86">
        <v>2</v>
      </c>
      <c r="AN64" s="94" t="s">
        <v>461</v>
      </c>
      <c r="AO64" s="86" t="s">
        <v>487</v>
      </c>
      <c r="AP64" s="86" t="b">
        <v>0</v>
      </c>
      <c r="AQ64" s="94" t="s">
        <v>461</v>
      </c>
      <c r="AR64" s="86" t="s">
        <v>176</v>
      </c>
      <c r="AS64" s="86">
        <v>0</v>
      </c>
      <c r="AT64" s="86">
        <v>0</v>
      </c>
      <c r="AU64" s="86"/>
      <c r="AV64" s="86"/>
      <c r="AW64" s="86"/>
      <c r="AX64" s="86"/>
      <c r="AY64" s="86"/>
      <c r="AZ64" s="86"/>
      <c r="BA64" s="86"/>
      <c r="BB64" s="86"/>
      <c r="BC64">
        <v>1</v>
      </c>
      <c r="BD64" s="85" t="str">
        <f>REPLACE(INDEX(GroupVertices[Group],MATCH(Edges[[#This Row],[Vertex 1]],GroupVertices[Vertex],0)),1,1,"")</f>
        <v>5</v>
      </c>
      <c r="BE64" s="85" t="str">
        <f>REPLACE(INDEX(GroupVertices[Group],MATCH(Edges[[#This Row],[Vertex 2]],GroupVertices[Vertex],0)),1,1,"")</f>
        <v>5</v>
      </c>
      <c r="BF64" s="51"/>
      <c r="BG64" s="52"/>
      <c r="BH64" s="51"/>
      <c r="BI64" s="52"/>
      <c r="BJ64" s="51"/>
      <c r="BK64" s="52"/>
      <c r="BL64" s="51"/>
      <c r="BM64" s="52"/>
      <c r="BN64" s="51"/>
    </row>
    <row r="65" spans="1:66" ht="15">
      <c r="A65" s="84" t="s">
        <v>243</v>
      </c>
      <c r="B65" s="84" t="s">
        <v>266</v>
      </c>
      <c r="C65" s="53" t="s">
        <v>1436</v>
      </c>
      <c r="D65" s="54">
        <v>3</v>
      </c>
      <c r="E65" s="65" t="s">
        <v>132</v>
      </c>
      <c r="F65" s="55">
        <v>32</v>
      </c>
      <c r="G65" s="53"/>
      <c r="H65" s="57"/>
      <c r="I65" s="56"/>
      <c r="J65" s="56"/>
      <c r="K65" s="36" t="s">
        <v>65</v>
      </c>
      <c r="L65" s="83">
        <v>65</v>
      </c>
      <c r="M65" s="83"/>
      <c r="N65" s="63"/>
      <c r="O65" s="86" t="s">
        <v>272</v>
      </c>
      <c r="P65" s="88">
        <v>43702.10236111111</v>
      </c>
      <c r="Q65" s="86" t="s">
        <v>288</v>
      </c>
      <c r="R65" s="86"/>
      <c r="S65" s="86"/>
      <c r="T65" s="86" t="s">
        <v>266</v>
      </c>
      <c r="U65" s="86"/>
      <c r="V65" s="89" t="s">
        <v>355</v>
      </c>
      <c r="W65" s="88">
        <v>43702.10236111111</v>
      </c>
      <c r="X65" s="92">
        <v>43702</v>
      </c>
      <c r="Y65" s="94" t="s">
        <v>390</v>
      </c>
      <c r="Z65" s="89" t="s">
        <v>426</v>
      </c>
      <c r="AA65" s="86"/>
      <c r="AB65" s="86"/>
      <c r="AC65" s="94" t="s">
        <v>462</v>
      </c>
      <c r="AD65" s="86"/>
      <c r="AE65" s="86" t="b">
        <v>0</v>
      </c>
      <c r="AF65" s="86">
        <v>0</v>
      </c>
      <c r="AG65" s="94" t="s">
        <v>473</v>
      </c>
      <c r="AH65" s="86" t="b">
        <v>0</v>
      </c>
      <c r="AI65" s="86" t="s">
        <v>478</v>
      </c>
      <c r="AJ65" s="86"/>
      <c r="AK65" s="94" t="s">
        <v>473</v>
      </c>
      <c r="AL65" s="86" t="b">
        <v>0</v>
      </c>
      <c r="AM65" s="86">
        <v>2</v>
      </c>
      <c r="AN65" s="94" t="s">
        <v>461</v>
      </c>
      <c r="AO65" s="86" t="s">
        <v>487</v>
      </c>
      <c r="AP65" s="86" t="b">
        <v>0</v>
      </c>
      <c r="AQ65" s="94" t="s">
        <v>461</v>
      </c>
      <c r="AR65" s="86" t="s">
        <v>176</v>
      </c>
      <c r="AS65" s="86">
        <v>0</v>
      </c>
      <c r="AT65" s="86">
        <v>0</v>
      </c>
      <c r="AU65" s="86"/>
      <c r="AV65" s="86"/>
      <c r="AW65" s="86"/>
      <c r="AX65" s="86"/>
      <c r="AY65" s="86"/>
      <c r="AZ65" s="86"/>
      <c r="BA65" s="86"/>
      <c r="BB65" s="86"/>
      <c r="BC65">
        <v>1</v>
      </c>
      <c r="BD65" s="85" t="str">
        <f>REPLACE(INDEX(GroupVertices[Group],MATCH(Edges[[#This Row],[Vertex 1]],GroupVertices[Vertex],0)),1,1,"")</f>
        <v>5</v>
      </c>
      <c r="BE65" s="85" t="str">
        <f>REPLACE(INDEX(GroupVertices[Group],MATCH(Edges[[#This Row],[Vertex 2]],GroupVertices[Vertex],0)),1,1,"")</f>
        <v>5</v>
      </c>
      <c r="BF65" s="51"/>
      <c r="BG65" s="52"/>
      <c r="BH65" s="51"/>
      <c r="BI65" s="52"/>
      <c r="BJ65" s="51"/>
      <c r="BK65" s="52"/>
      <c r="BL65" s="51"/>
      <c r="BM65" s="52"/>
      <c r="BN65" s="51"/>
    </row>
    <row r="66" spans="1:66" ht="15">
      <c r="A66" s="84" t="s">
        <v>243</v>
      </c>
      <c r="B66" s="84" t="s">
        <v>267</v>
      </c>
      <c r="C66" s="53" t="s">
        <v>1436</v>
      </c>
      <c r="D66" s="54">
        <v>3</v>
      </c>
      <c r="E66" s="65" t="s">
        <v>132</v>
      </c>
      <c r="F66" s="55">
        <v>32</v>
      </c>
      <c r="G66" s="53"/>
      <c r="H66" s="57"/>
      <c r="I66" s="56"/>
      <c r="J66" s="56"/>
      <c r="K66" s="36" t="s">
        <v>65</v>
      </c>
      <c r="L66" s="83">
        <v>66</v>
      </c>
      <c r="M66" s="83"/>
      <c r="N66" s="63"/>
      <c r="O66" s="86" t="s">
        <v>272</v>
      </c>
      <c r="P66" s="88">
        <v>43702.10236111111</v>
      </c>
      <c r="Q66" s="86" t="s">
        <v>288</v>
      </c>
      <c r="R66" s="86"/>
      <c r="S66" s="86"/>
      <c r="T66" s="86" t="s">
        <v>266</v>
      </c>
      <c r="U66" s="86"/>
      <c r="V66" s="89" t="s">
        <v>355</v>
      </c>
      <c r="W66" s="88">
        <v>43702.10236111111</v>
      </c>
      <c r="X66" s="92">
        <v>43702</v>
      </c>
      <c r="Y66" s="94" t="s">
        <v>390</v>
      </c>
      <c r="Z66" s="89" t="s">
        <v>426</v>
      </c>
      <c r="AA66" s="86"/>
      <c r="AB66" s="86"/>
      <c r="AC66" s="94" t="s">
        <v>462</v>
      </c>
      <c r="AD66" s="86"/>
      <c r="AE66" s="86" t="b">
        <v>0</v>
      </c>
      <c r="AF66" s="86">
        <v>0</v>
      </c>
      <c r="AG66" s="94" t="s">
        <v>473</v>
      </c>
      <c r="AH66" s="86" t="b">
        <v>0</v>
      </c>
      <c r="AI66" s="86" t="s">
        <v>478</v>
      </c>
      <c r="AJ66" s="86"/>
      <c r="AK66" s="94" t="s">
        <v>473</v>
      </c>
      <c r="AL66" s="86" t="b">
        <v>0</v>
      </c>
      <c r="AM66" s="86">
        <v>2</v>
      </c>
      <c r="AN66" s="94" t="s">
        <v>461</v>
      </c>
      <c r="AO66" s="86" t="s">
        <v>487</v>
      </c>
      <c r="AP66" s="86" t="b">
        <v>0</v>
      </c>
      <c r="AQ66" s="94" t="s">
        <v>461</v>
      </c>
      <c r="AR66" s="86" t="s">
        <v>176</v>
      </c>
      <c r="AS66" s="86">
        <v>0</v>
      </c>
      <c r="AT66" s="86">
        <v>0</v>
      </c>
      <c r="AU66" s="86"/>
      <c r="AV66" s="86"/>
      <c r="AW66" s="86"/>
      <c r="AX66" s="86"/>
      <c r="AY66" s="86"/>
      <c r="AZ66" s="86"/>
      <c r="BA66" s="86"/>
      <c r="BB66" s="86"/>
      <c r="BC66">
        <v>1</v>
      </c>
      <c r="BD66" s="85" t="str">
        <f>REPLACE(INDEX(GroupVertices[Group],MATCH(Edges[[#This Row],[Vertex 1]],GroupVertices[Vertex],0)),1,1,"")</f>
        <v>5</v>
      </c>
      <c r="BE66" s="85" t="str">
        <f>REPLACE(INDEX(GroupVertices[Group],MATCH(Edges[[#This Row],[Vertex 2]],GroupVertices[Vertex],0)),1,1,"")</f>
        <v>5</v>
      </c>
      <c r="BF66" s="51"/>
      <c r="BG66" s="52"/>
      <c r="BH66" s="51"/>
      <c r="BI66" s="52"/>
      <c r="BJ66" s="51"/>
      <c r="BK66" s="52"/>
      <c r="BL66" s="51"/>
      <c r="BM66" s="52"/>
      <c r="BN66" s="51"/>
    </row>
    <row r="67" spans="1:66" ht="15">
      <c r="A67" s="84" t="s">
        <v>243</v>
      </c>
      <c r="B67" s="84" t="s">
        <v>253</v>
      </c>
      <c r="C67" s="53" t="s">
        <v>1436</v>
      </c>
      <c r="D67" s="54">
        <v>3</v>
      </c>
      <c r="E67" s="65" t="s">
        <v>132</v>
      </c>
      <c r="F67" s="55">
        <v>32</v>
      </c>
      <c r="G67" s="53"/>
      <c r="H67" s="57"/>
      <c r="I67" s="56"/>
      <c r="J67" s="56"/>
      <c r="K67" s="36" t="s">
        <v>65</v>
      </c>
      <c r="L67" s="83">
        <v>67</v>
      </c>
      <c r="M67" s="83"/>
      <c r="N67" s="63"/>
      <c r="O67" s="86" t="s">
        <v>272</v>
      </c>
      <c r="P67" s="88">
        <v>43702.10236111111</v>
      </c>
      <c r="Q67" s="86" t="s">
        <v>288</v>
      </c>
      <c r="R67" s="86"/>
      <c r="S67" s="86"/>
      <c r="T67" s="86" t="s">
        <v>266</v>
      </c>
      <c r="U67" s="86"/>
      <c r="V67" s="89" t="s">
        <v>355</v>
      </c>
      <c r="W67" s="88">
        <v>43702.10236111111</v>
      </c>
      <c r="X67" s="92">
        <v>43702</v>
      </c>
      <c r="Y67" s="94" t="s">
        <v>390</v>
      </c>
      <c r="Z67" s="89" t="s">
        <v>426</v>
      </c>
      <c r="AA67" s="86"/>
      <c r="AB67" s="86"/>
      <c r="AC67" s="94" t="s">
        <v>462</v>
      </c>
      <c r="AD67" s="86"/>
      <c r="AE67" s="86" t="b">
        <v>0</v>
      </c>
      <c r="AF67" s="86">
        <v>0</v>
      </c>
      <c r="AG67" s="94" t="s">
        <v>473</v>
      </c>
      <c r="AH67" s="86" t="b">
        <v>0</v>
      </c>
      <c r="AI67" s="86" t="s">
        <v>478</v>
      </c>
      <c r="AJ67" s="86"/>
      <c r="AK67" s="94" t="s">
        <v>473</v>
      </c>
      <c r="AL67" s="86" t="b">
        <v>0</v>
      </c>
      <c r="AM67" s="86">
        <v>2</v>
      </c>
      <c r="AN67" s="94" t="s">
        <v>461</v>
      </c>
      <c r="AO67" s="86" t="s">
        <v>487</v>
      </c>
      <c r="AP67" s="86" t="b">
        <v>0</v>
      </c>
      <c r="AQ67" s="94" t="s">
        <v>461</v>
      </c>
      <c r="AR67" s="86" t="s">
        <v>176</v>
      </c>
      <c r="AS67" s="86">
        <v>0</v>
      </c>
      <c r="AT67" s="86">
        <v>0</v>
      </c>
      <c r="AU67" s="86"/>
      <c r="AV67" s="86"/>
      <c r="AW67" s="86"/>
      <c r="AX67" s="86"/>
      <c r="AY67" s="86"/>
      <c r="AZ67" s="86"/>
      <c r="BA67" s="86"/>
      <c r="BB67" s="86"/>
      <c r="BC67">
        <v>1</v>
      </c>
      <c r="BD67" s="85" t="str">
        <f>REPLACE(INDEX(GroupVertices[Group],MATCH(Edges[[#This Row],[Vertex 1]],GroupVertices[Vertex],0)),1,1,"")</f>
        <v>5</v>
      </c>
      <c r="BE67" s="85" t="str">
        <f>REPLACE(INDEX(GroupVertices[Group],MATCH(Edges[[#This Row],[Vertex 2]],GroupVertices[Vertex],0)),1,1,"")</f>
        <v>1</v>
      </c>
      <c r="BF67" s="51"/>
      <c r="BG67" s="52"/>
      <c r="BH67" s="51"/>
      <c r="BI67" s="52"/>
      <c r="BJ67" s="51"/>
      <c r="BK67" s="52"/>
      <c r="BL67" s="51"/>
      <c r="BM67" s="52"/>
      <c r="BN67" s="51"/>
    </row>
    <row r="68" spans="1:66" ht="15">
      <c r="A68" s="84" t="s">
        <v>243</v>
      </c>
      <c r="B68" s="84" t="s">
        <v>268</v>
      </c>
      <c r="C68" s="53" t="s">
        <v>1436</v>
      </c>
      <c r="D68" s="54">
        <v>3</v>
      </c>
      <c r="E68" s="65" t="s">
        <v>132</v>
      </c>
      <c r="F68" s="55">
        <v>32</v>
      </c>
      <c r="G68" s="53"/>
      <c r="H68" s="57"/>
      <c r="I68" s="56"/>
      <c r="J68" s="56"/>
      <c r="K68" s="36" t="s">
        <v>65</v>
      </c>
      <c r="L68" s="83">
        <v>68</v>
      </c>
      <c r="M68" s="83"/>
      <c r="N68" s="63"/>
      <c r="O68" s="86" t="s">
        <v>274</v>
      </c>
      <c r="P68" s="88">
        <v>43702.10236111111</v>
      </c>
      <c r="Q68" s="86" t="s">
        <v>288</v>
      </c>
      <c r="R68" s="86"/>
      <c r="S68" s="86"/>
      <c r="T68" s="86" t="s">
        <v>266</v>
      </c>
      <c r="U68" s="86"/>
      <c r="V68" s="89" t="s">
        <v>355</v>
      </c>
      <c r="W68" s="88">
        <v>43702.10236111111</v>
      </c>
      <c r="X68" s="92">
        <v>43702</v>
      </c>
      <c r="Y68" s="94" t="s">
        <v>390</v>
      </c>
      <c r="Z68" s="89" t="s">
        <v>426</v>
      </c>
      <c r="AA68" s="86"/>
      <c r="AB68" s="86"/>
      <c r="AC68" s="94" t="s">
        <v>462</v>
      </c>
      <c r="AD68" s="86"/>
      <c r="AE68" s="86" t="b">
        <v>0</v>
      </c>
      <c r="AF68" s="86">
        <v>0</v>
      </c>
      <c r="AG68" s="94" t="s">
        <v>473</v>
      </c>
      <c r="AH68" s="86" t="b">
        <v>0</v>
      </c>
      <c r="AI68" s="86" t="s">
        <v>478</v>
      </c>
      <c r="AJ68" s="86"/>
      <c r="AK68" s="94" t="s">
        <v>473</v>
      </c>
      <c r="AL68" s="86" t="b">
        <v>0</v>
      </c>
      <c r="AM68" s="86">
        <v>2</v>
      </c>
      <c r="AN68" s="94" t="s">
        <v>461</v>
      </c>
      <c r="AO68" s="86" t="s">
        <v>487</v>
      </c>
      <c r="AP68" s="86" t="b">
        <v>0</v>
      </c>
      <c r="AQ68" s="94" t="s">
        <v>461</v>
      </c>
      <c r="AR68" s="86" t="s">
        <v>176</v>
      </c>
      <c r="AS68" s="86">
        <v>0</v>
      </c>
      <c r="AT68" s="86">
        <v>0</v>
      </c>
      <c r="AU68" s="86"/>
      <c r="AV68" s="86"/>
      <c r="AW68" s="86"/>
      <c r="AX68" s="86"/>
      <c r="AY68" s="86"/>
      <c r="AZ68" s="86"/>
      <c r="BA68" s="86"/>
      <c r="BB68" s="86"/>
      <c r="BC68">
        <v>1</v>
      </c>
      <c r="BD68" s="85" t="str">
        <f>REPLACE(INDEX(GroupVertices[Group],MATCH(Edges[[#This Row],[Vertex 1]],GroupVertices[Vertex],0)),1,1,"")</f>
        <v>5</v>
      </c>
      <c r="BE68" s="85" t="str">
        <f>REPLACE(INDEX(GroupVertices[Group],MATCH(Edges[[#This Row],[Vertex 2]],GroupVertices[Vertex],0)),1,1,"")</f>
        <v>5</v>
      </c>
      <c r="BF68" s="51">
        <v>1</v>
      </c>
      <c r="BG68" s="52">
        <v>2.3255813953488373</v>
      </c>
      <c r="BH68" s="51">
        <v>3</v>
      </c>
      <c r="BI68" s="52">
        <v>6.976744186046512</v>
      </c>
      <c r="BJ68" s="51">
        <v>0</v>
      </c>
      <c r="BK68" s="52">
        <v>0</v>
      </c>
      <c r="BL68" s="51">
        <v>39</v>
      </c>
      <c r="BM68" s="52">
        <v>90.69767441860465</v>
      </c>
      <c r="BN68" s="51">
        <v>43</v>
      </c>
    </row>
    <row r="69" spans="1:66" ht="15">
      <c r="A69" s="84" t="s">
        <v>244</v>
      </c>
      <c r="B69" s="84" t="s">
        <v>246</v>
      </c>
      <c r="C69" s="53" t="s">
        <v>1436</v>
      </c>
      <c r="D69" s="54">
        <v>3</v>
      </c>
      <c r="E69" s="65" t="s">
        <v>132</v>
      </c>
      <c r="F69" s="55">
        <v>32</v>
      </c>
      <c r="G69" s="53"/>
      <c r="H69" s="57"/>
      <c r="I69" s="56"/>
      <c r="J69" s="56"/>
      <c r="K69" s="36" t="s">
        <v>65</v>
      </c>
      <c r="L69" s="83">
        <v>69</v>
      </c>
      <c r="M69" s="83"/>
      <c r="N69" s="63"/>
      <c r="O69" s="86" t="s">
        <v>273</v>
      </c>
      <c r="P69" s="88">
        <v>43702.165925925925</v>
      </c>
      <c r="Q69" s="86" t="s">
        <v>291</v>
      </c>
      <c r="R69" s="86"/>
      <c r="S69" s="86"/>
      <c r="T69" s="86" t="s">
        <v>320</v>
      </c>
      <c r="U69" s="86"/>
      <c r="V69" s="89" t="s">
        <v>356</v>
      </c>
      <c r="W69" s="88">
        <v>43702.165925925925</v>
      </c>
      <c r="X69" s="92">
        <v>43702</v>
      </c>
      <c r="Y69" s="94" t="s">
        <v>391</v>
      </c>
      <c r="Z69" s="89" t="s">
        <v>427</v>
      </c>
      <c r="AA69" s="86"/>
      <c r="AB69" s="86"/>
      <c r="AC69" s="94" t="s">
        <v>463</v>
      </c>
      <c r="AD69" s="86"/>
      <c r="AE69" s="86" t="b">
        <v>0</v>
      </c>
      <c r="AF69" s="86">
        <v>0</v>
      </c>
      <c r="AG69" s="94" t="s">
        <v>473</v>
      </c>
      <c r="AH69" s="86" t="b">
        <v>0</v>
      </c>
      <c r="AI69" s="86" t="s">
        <v>480</v>
      </c>
      <c r="AJ69" s="86"/>
      <c r="AK69" s="94" t="s">
        <v>473</v>
      </c>
      <c r="AL69" s="86" t="b">
        <v>0</v>
      </c>
      <c r="AM69" s="86">
        <v>3</v>
      </c>
      <c r="AN69" s="94" t="s">
        <v>465</v>
      </c>
      <c r="AO69" s="86" t="s">
        <v>487</v>
      </c>
      <c r="AP69" s="86" t="b">
        <v>0</v>
      </c>
      <c r="AQ69" s="94" t="s">
        <v>465</v>
      </c>
      <c r="AR69" s="86" t="s">
        <v>176</v>
      </c>
      <c r="AS69" s="86">
        <v>0</v>
      </c>
      <c r="AT69" s="86">
        <v>0</v>
      </c>
      <c r="AU69" s="86"/>
      <c r="AV69" s="86"/>
      <c r="AW69" s="86"/>
      <c r="AX69" s="86"/>
      <c r="AY69" s="86"/>
      <c r="AZ69" s="86"/>
      <c r="BA69" s="86"/>
      <c r="BB69" s="86"/>
      <c r="BC69">
        <v>1</v>
      </c>
      <c r="BD69" s="85" t="str">
        <f>REPLACE(INDEX(GroupVertices[Group],MATCH(Edges[[#This Row],[Vertex 1]],GroupVertices[Vertex],0)),1,1,"")</f>
        <v>7</v>
      </c>
      <c r="BE69" s="85" t="str">
        <f>REPLACE(INDEX(GroupVertices[Group],MATCH(Edges[[#This Row],[Vertex 2]],GroupVertices[Vertex],0)),1,1,"")</f>
        <v>7</v>
      </c>
      <c r="BF69" s="51">
        <v>2</v>
      </c>
      <c r="BG69" s="52">
        <v>5.128205128205129</v>
      </c>
      <c r="BH69" s="51">
        <v>0</v>
      </c>
      <c r="BI69" s="52">
        <v>0</v>
      </c>
      <c r="BJ69" s="51">
        <v>0</v>
      </c>
      <c r="BK69" s="52">
        <v>0</v>
      </c>
      <c r="BL69" s="51">
        <v>37</v>
      </c>
      <c r="BM69" s="52">
        <v>94.87179487179488</v>
      </c>
      <c r="BN69" s="51">
        <v>39</v>
      </c>
    </row>
    <row r="70" spans="1:66" ht="15">
      <c r="A70" s="84" t="s">
        <v>245</v>
      </c>
      <c r="B70" s="84" t="s">
        <v>245</v>
      </c>
      <c r="C70" s="53" t="s">
        <v>1436</v>
      </c>
      <c r="D70" s="54">
        <v>3</v>
      </c>
      <c r="E70" s="65" t="s">
        <v>132</v>
      </c>
      <c r="F70" s="55">
        <v>32</v>
      </c>
      <c r="G70" s="53"/>
      <c r="H70" s="57"/>
      <c r="I70" s="56"/>
      <c r="J70" s="56"/>
      <c r="K70" s="36" t="s">
        <v>65</v>
      </c>
      <c r="L70" s="83">
        <v>70</v>
      </c>
      <c r="M70" s="83"/>
      <c r="N70" s="63"/>
      <c r="O70" s="86" t="s">
        <v>176</v>
      </c>
      <c r="P70" s="88">
        <v>43702.44012731482</v>
      </c>
      <c r="Q70" s="86" t="s">
        <v>292</v>
      </c>
      <c r="R70" s="86"/>
      <c r="S70" s="86"/>
      <c r="T70" s="86" t="s">
        <v>321</v>
      </c>
      <c r="U70" s="86"/>
      <c r="V70" s="89" t="s">
        <v>357</v>
      </c>
      <c r="W70" s="88">
        <v>43702.44012731482</v>
      </c>
      <c r="X70" s="92">
        <v>43702</v>
      </c>
      <c r="Y70" s="94" t="s">
        <v>392</v>
      </c>
      <c r="Z70" s="89" t="s">
        <v>428</v>
      </c>
      <c r="AA70" s="86"/>
      <c r="AB70" s="86"/>
      <c r="AC70" s="94" t="s">
        <v>464</v>
      </c>
      <c r="AD70" s="86"/>
      <c r="AE70" s="86" t="b">
        <v>0</v>
      </c>
      <c r="AF70" s="86">
        <v>1</v>
      </c>
      <c r="AG70" s="94" t="s">
        <v>473</v>
      </c>
      <c r="AH70" s="86" t="b">
        <v>0</v>
      </c>
      <c r="AI70" s="86" t="s">
        <v>479</v>
      </c>
      <c r="AJ70" s="86"/>
      <c r="AK70" s="94" t="s">
        <v>473</v>
      </c>
      <c r="AL70" s="86" t="b">
        <v>0</v>
      </c>
      <c r="AM70" s="86">
        <v>0</v>
      </c>
      <c r="AN70" s="94" t="s">
        <v>473</v>
      </c>
      <c r="AO70" s="86" t="s">
        <v>484</v>
      </c>
      <c r="AP70" s="86" t="b">
        <v>0</v>
      </c>
      <c r="AQ70" s="94" t="s">
        <v>464</v>
      </c>
      <c r="AR70" s="86" t="s">
        <v>176</v>
      </c>
      <c r="AS70" s="86">
        <v>0</v>
      </c>
      <c r="AT70" s="86">
        <v>0</v>
      </c>
      <c r="AU70" s="86"/>
      <c r="AV70" s="86"/>
      <c r="AW70" s="86"/>
      <c r="AX70" s="86"/>
      <c r="AY70" s="86"/>
      <c r="AZ70" s="86"/>
      <c r="BA70" s="86"/>
      <c r="BB70" s="86"/>
      <c r="BC70">
        <v>1</v>
      </c>
      <c r="BD70" s="85" t="str">
        <f>REPLACE(INDEX(GroupVertices[Group],MATCH(Edges[[#This Row],[Vertex 1]],GroupVertices[Vertex],0)),1,1,"")</f>
        <v>4</v>
      </c>
      <c r="BE70" s="85" t="str">
        <f>REPLACE(INDEX(GroupVertices[Group],MATCH(Edges[[#This Row],[Vertex 2]],GroupVertices[Vertex],0)),1,1,"")</f>
        <v>4</v>
      </c>
      <c r="BF70" s="51">
        <v>1</v>
      </c>
      <c r="BG70" s="52">
        <v>3.125</v>
      </c>
      <c r="BH70" s="51">
        <v>1</v>
      </c>
      <c r="BI70" s="52">
        <v>3.125</v>
      </c>
      <c r="BJ70" s="51">
        <v>0</v>
      </c>
      <c r="BK70" s="52">
        <v>0</v>
      </c>
      <c r="BL70" s="51">
        <v>30</v>
      </c>
      <c r="BM70" s="52">
        <v>93.75</v>
      </c>
      <c r="BN70" s="51">
        <v>32</v>
      </c>
    </row>
    <row r="71" spans="1:66" ht="15">
      <c r="A71" s="84" t="s">
        <v>246</v>
      </c>
      <c r="B71" s="84" t="s">
        <v>246</v>
      </c>
      <c r="C71" s="53" t="s">
        <v>1436</v>
      </c>
      <c r="D71" s="54">
        <v>3</v>
      </c>
      <c r="E71" s="65" t="s">
        <v>132</v>
      </c>
      <c r="F71" s="55">
        <v>32</v>
      </c>
      <c r="G71" s="53"/>
      <c r="H71" s="57"/>
      <c r="I71" s="56"/>
      <c r="J71" s="56"/>
      <c r="K71" s="36" t="s">
        <v>65</v>
      </c>
      <c r="L71" s="83">
        <v>71</v>
      </c>
      <c r="M71" s="83"/>
      <c r="N71" s="63"/>
      <c r="O71" s="86" t="s">
        <v>176</v>
      </c>
      <c r="P71" s="88">
        <v>43701.88545138889</v>
      </c>
      <c r="Q71" s="86" t="s">
        <v>291</v>
      </c>
      <c r="R71" s="86"/>
      <c r="S71" s="86"/>
      <c r="T71" s="86" t="s">
        <v>322</v>
      </c>
      <c r="U71" s="89" t="s">
        <v>328</v>
      </c>
      <c r="V71" s="89" t="s">
        <v>328</v>
      </c>
      <c r="W71" s="88">
        <v>43701.88545138889</v>
      </c>
      <c r="X71" s="92">
        <v>43701</v>
      </c>
      <c r="Y71" s="94" t="s">
        <v>393</v>
      </c>
      <c r="Z71" s="89" t="s">
        <v>429</v>
      </c>
      <c r="AA71" s="86"/>
      <c r="AB71" s="86"/>
      <c r="AC71" s="94" t="s">
        <v>465</v>
      </c>
      <c r="AD71" s="86"/>
      <c r="AE71" s="86" t="b">
        <v>0</v>
      </c>
      <c r="AF71" s="86">
        <v>19</v>
      </c>
      <c r="AG71" s="94" t="s">
        <v>473</v>
      </c>
      <c r="AH71" s="86" t="b">
        <v>0</v>
      </c>
      <c r="AI71" s="86" t="s">
        <v>480</v>
      </c>
      <c r="AJ71" s="86"/>
      <c r="AK71" s="94" t="s">
        <v>473</v>
      </c>
      <c r="AL71" s="86" t="b">
        <v>0</v>
      </c>
      <c r="AM71" s="86">
        <v>3</v>
      </c>
      <c r="AN71" s="94" t="s">
        <v>473</v>
      </c>
      <c r="AO71" s="86" t="s">
        <v>487</v>
      </c>
      <c r="AP71" s="86" t="b">
        <v>0</v>
      </c>
      <c r="AQ71" s="94" t="s">
        <v>465</v>
      </c>
      <c r="AR71" s="86" t="s">
        <v>176</v>
      </c>
      <c r="AS71" s="86">
        <v>0</v>
      </c>
      <c r="AT71" s="86">
        <v>0</v>
      </c>
      <c r="AU71" s="86"/>
      <c r="AV71" s="86"/>
      <c r="AW71" s="86"/>
      <c r="AX71" s="86"/>
      <c r="AY71" s="86"/>
      <c r="AZ71" s="86"/>
      <c r="BA71" s="86"/>
      <c r="BB71" s="86"/>
      <c r="BC71">
        <v>1</v>
      </c>
      <c r="BD71" s="85" t="str">
        <f>REPLACE(INDEX(GroupVertices[Group],MATCH(Edges[[#This Row],[Vertex 1]],GroupVertices[Vertex],0)),1,1,"")</f>
        <v>7</v>
      </c>
      <c r="BE71" s="85" t="str">
        <f>REPLACE(INDEX(GroupVertices[Group],MATCH(Edges[[#This Row],[Vertex 2]],GroupVertices[Vertex],0)),1,1,"")</f>
        <v>7</v>
      </c>
      <c r="BF71" s="51">
        <v>2</v>
      </c>
      <c r="BG71" s="52">
        <v>5.128205128205129</v>
      </c>
      <c r="BH71" s="51">
        <v>0</v>
      </c>
      <c r="BI71" s="52">
        <v>0</v>
      </c>
      <c r="BJ71" s="51">
        <v>0</v>
      </c>
      <c r="BK71" s="52">
        <v>0</v>
      </c>
      <c r="BL71" s="51">
        <v>37</v>
      </c>
      <c r="BM71" s="52">
        <v>94.87179487179488</v>
      </c>
      <c r="BN71" s="51">
        <v>39</v>
      </c>
    </row>
    <row r="72" spans="1:66" ht="15">
      <c r="A72" s="84" t="s">
        <v>246</v>
      </c>
      <c r="B72" s="84" t="s">
        <v>246</v>
      </c>
      <c r="C72" s="53" t="s">
        <v>1436</v>
      </c>
      <c r="D72" s="54">
        <v>3</v>
      </c>
      <c r="E72" s="65" t="s">
        <v>132</v>
      </c>
      <c r="F72" s="55">
        <v>32</v>
      </c>
      <c r="G72" s="53"/>
      <c r="H72" s="57"/>
      <c r="I72" s="56"/>
      <c r="J72" s="56"/>
      <c r="K72" s="36" t="s">
        <v>65</v>
      </c>
      <c r="L72" s="83">
        <v>72</v>
      </c>
      <c r="M72" s="83"/>
      <c r="N72" s="63"/>
      <c r="O72" s="86" t="s">
        <v>273</v>
      </c>
      <c r="P72" s="88">
        <v>43702.49901620371</v>
      </c>
      <c r="Q72" s="86" t="s">
        <v>291</v>
      </c>
      <c r="R72" s="86"/>
      <c r="S72" s="86"/>
      <c r="T72" s="86" t="s">
        <v>320</v>
      </c>
      <c r="U72" s="86"/>
      <c r="V72" s="89" t="s">
        <v>358</v>
      </c>
      <c r="W72" s="88">
        <v>43702.49901620371</v>
      </c>
      <c r="X72" s="92">
        <v>43702</v>
      </c>
      <c r="Y72" s="94" t="s">
        <v>394</v>
      </c>
      <c r="Z72" s="89" t="s">
        <v>430</v>
      </c>
      <c r="AA72" s="86"/>
      <c r="AB72" s="86"/>
      <c r="AC72" s="94" t="s">
        <v>466</v>
      </c>
      <c r="AD72" s="86"/>
      <c r="AE72" s="86" t="b">
        <v>0</v>
      </c>
      <c r="AF72" s="86">
        <v>0</v>
      </c>
      <c r="AG72" s="94" t="s">
        <v>473</v>
      </c>
      <c r="AH72" s="86" t="b">
        <v>0</v>
      </c>
      <c r="AI72" s="86" t="s">
        <v>480</v>
      </c>
      <c r="AJ72" s="86"/>
      <c r="AK72" s="94" t="s">
        <v>473</v>
      </c>
      <c r="AL72" s="86" t="b">
        <v>0</v>
      </c>
      <c r="AM72" s="86">
        <v>3</v>
      </c>
      <c r="AN72" s="94" t="s">
        <v>465</v>
      </c>
      <c r="AO72" s="86" t="s">
        <v>487</v>
      </c>
      <c r="AP72" s="86" t="b">
        <v>0</v>
      </c>
      <c r="AQ72" s="94" t="s">
        <v>465</v>
      </c>
      <c r="AR72" s="86" t="s">
        <v>176</v>
      </c>
      <c r="AS72" s="86">
        <v>0</v>
      </c>
      <c r="AT72" s="86">
        <v>0</v>
      </c>
      <c r="AU72" s="86"/>
      <c r="AV72" s="86"/>
      <c r="AW72" s="86"/>
      <c r="AX72" s="86"/>
      <c r="AY72" s="86"/>
      <c r="AZ72" s="86"/>
      <c r="BA72" s="86"/>
      <c r="BB72" s="86"/>
      <c r="BC72">
        <v>1</v>
      </c>
      <c r="BD72" s="85" t="str">
        <f>REPLACE(INDEX(GroupVertices[Group],MATCH(Edges[[#This Row],[Vertex 1]],GroupVertices[Vertex],0)),1,1,"")</f>
        <v>7</v>
      </c>
      <c r="BE72" s="85" t="str">
        <f>REPLACE(INDEX(GroupVertices[Group],MATCH(Edges[[#This Row],[Vertex 2]],GroupVertices[Vertex],0)),1,1,"")</f>
        <v>7</v>
      </c>
      <c r="BF72" s="51">
        <v>2</v>
      </c>
      <c r="BG72" s="52">
        <v>5.128205128205129</v>
      </c>
      <c r="BH72" s="51">
        <v>0</v>
      </c>
      <c r="BI72" s="52">
        <v>0</v>
      </c>
      <c r="BJ72" s="51">
        <v>0</v>
      </c>
      <c r="BK72" s="52">
        <v>0</v>
      </c>
      <c r="BL72" s="51">
        <v>37</v>
      </c>
      <c r="BM72" s="52">
        <v>94.87179487179488</v>
      </c>
      <c r="BN72" s="51">
        <v>39</v>
      </c>
    </row>
    <row r="73" spans="1:66" ht="15">
      <c r="A73" s="84" t="s">
        <v>247</v>
      </c>
      <c r="B73" s="84" t="s">
        <v>269</v>
      </c>
      <c r="C73" s="53" t="s">
        <v>1436</v>
      </c>
      <c r="D73" s="54">
        <v>3</v>
      </c>
      <c r="E73" s="65" t="s">
        <v>132</v>
      </c>
      <c r="F73" s="55">
        <v>32</v>
      </c>
      <c r="G73" s="53"/>
      <c r="H73" s="57"/>
      <c r="I73" s="56"/>
      <c r="J73" s="56"/>
      <c r="K73" s="36" t="s">
        <v>65</v>
      </c>
      <c r="L73" s="83">
        <v>73</v>
      </c>
      <c r="M73" s="83"/>
      <c r="N73" s="63"/>
      <c r="O73" s="86" t="s">
        <v>272</v>
      </c>
      <c r="P73" s="88">
        <v>43702.59663194444</v>
      </c>
      <c r="Q73" s="86" t="s">
        <v>293</v>
      </c>
      <c r="R73" s="86"/>
      <c r="S73" s="86"/>
      <c r="T73" s="86" t="s">
        <v>323</v>
      </c>
      <c r="U73" s="86"/>
      <c r="V73" s="89" t="s">
        <v>359</v>
      </c>
      <c r="W73" s="88">
        <v>43702.59663194444</v>
      </c>
      <c r="X73" s="92">
        <v>43702</v>
      </c>
      <c r="Y73" s="94" t="s">
        <v>395</v>
      </c>
      <c r="Z73" s="89" t="s">
        <v>431</v>
      </c>
      <c r="AA73" s="86"/>
      <c r="AB73" s="86"/>
      <c r="AC73" s="94" t="s">
        <v>467</v>
      </c>
      <c r="AD73" s="94" t="s">
        <v>471</v>
      </c>
      <c r="AE73" s="86" t="b">
        <v>0</v>
      </c>
      <c r="AF73" s="86">
        <v>1</v>
      </c>
      <c r="AG73" s="94" t="s">
        <v>476</v>
      </c>
      <c r="AH73" s="86" t="b">
        <v>0</v>
      </c>
      <c r="AI73" s="86" t="s">
        <v>478</v>
      </c>
      <c r="AJ73" s="86"/>
      <c r="AK73" s="94" t="s">
        <v>473</v>
      </c>
      <c r="AL73" s="86" t="b">
        <v>0</v>
      </c>
      <c r="AM73" s="86">
        <v>0</v>
      </c>
      <c r="AN73" s="94" t="s">
        <v>473</v>
      </c>
      <c r="AO73" s="86" t="s">
        <v>487</v>
      </c>
      <c r="AP73" s="86" t="b">
        <v>0</v>
      </c>
      <c r="AQ73" s="94" t="s">
        <v>471</v>
      </c>
      <c r="AR73" s="86" t="s">
        <v>176</v>
      </c>
      <c r="AS73" s="86">
        <v>0</v>
      </c>
      <c r="AT73" s="86">
        <v>0</v>
      </c>
      <c r="AU73" s="86"/>
      <c r="AV73" s="86"/>
      <c r="AW73" s="86"/>
      <c r="AX73" s="86"/>
      <c r="AY73" s="86"/>
      <c r="AZ73" s="86"/>
      <c r="BA73" s="86"/>
      <c r="BB73" s="86"/>
      <c r="BC73">
        <v>1</v>
      </c>
      <c r="BD73" s="85" t="str">
        <f>REPLACE(INDEX(GroupVertices[Group],MATCH(Edges[[#This Row],[Vertex 1]],GroupVertices[Vertex],0)),1,1,"")</f>
        <v>3</v>
      </c>
      <c r="BE73" s="85" t="str">
        <f>REPLACE(INDEX(GroupVertices[Group],MATCH(Edges[[#This Row],[Vertex 2]],GroupVertices[Vertex],0)),1,1,"")</f>
        <v>3</v>
      </c>
      <c r="BF73" s="51"/>
      <c r="BG73" s="52"/>
      <c r="BH73" s="51"/>
      <c r="BI73" s="52"/>
      <c r="BJ73" s="51"/>
      <c r="BK73" s="52"/>
      <c r="BL73" s="51"/>
      <c r="BM73" s="52"/>
      <c r="BN73" s="51"/>
    </row>
    <row r="74" spans="1:66" ht="15">
      <c r="A74" s="84" t="s">
        <v>247</v>
      </c>
      <c r="B74" s="84" t="s">
        <v>270</v>
      </c>
      <c r="C74" s="53" t="s">
        <v>1436</v>
      </c>
      <c r="D74" s="54">
        <v>3</v>
      </c>
      <c r="E74" s="65" t="s">
        <v>132</v>
      </c>
      <c r="F74" s="55">
        <v>32</v>
      </c>
      <c r="G74" s="53"/>
      <c r="H74" s="57"/>
      <c r="I74" s="56"/>
      <c r="J74" s="56"/>
      <c r="K74" s="36" t="s">
        <v>65</v>
      </c>
      <c r="L74" s="83">
        <v>74</v>
      </c>
      <c r="M74" s="83"/>
      <c r="N74" s="63"/>
      <c r="O74" s="86" t="s">
        <v>272</v>
      </c>
      <c r="P74" s="88">
        <v>43702.59663194444</v>
      </c>
      <c r="Q74" s="86" t="s">
        <v>293</v>
      </c>
      <c r="R74" s="86"/>
      <c r="S74" s="86"/>
      <c r="T74" s="86" t="s">
        <v>323</v>
      </c>
      <c r="U74" s="86"/>
      <c r="V74" s="89" t="s">
        <v>359</v>
      </c>
      <c r="W74" s="88">
        <v>43702.59663194444</v>
      </c>
      <c r="X74" s="92">
        <v>43702</v>
      </c>
      <c r="Y74" s="94" t="s">
        <v>395</v>
      </c>
      <c r="Z74" s="89" t="s">
        <v>431</v>
      </c>
      <c r="AA74" s="86"/>
      <c r="AB74" s="86"/>
      <c r="AC74" s="94" t="s">
        <v>467</v>
      </c>
      <c r="AD74" s="94" t="s">
        <v>471</v>
      </c>
      <c r="AE74" s="86" t="b">
        <v>0</v>
      </c>
      <c r="AF74" s="86">
        <v>1</v>
      </c>
      <c r="AG74" s="94" t="s">
        <v>476</v>
      </c>
      <c r="AH74" s="86" t="b">
        <v>0</v>
      </c>
      <c r="AI74" s="86" t="s">
        <v>478</v>
      </c>
      <c r="AJ74" s="86"/>
      <c r="AK74" s="94" t="s">
        <v>473</v>
      </c>
      <c r="AL74" s="86" t="b">
        <v>0</v>
      </c>
      <c r="AM74" s="86">
        <v>0</v>
      </c>
      <c r="AN74" s="94" t="s">
        <v>473</v>
      </c>
      <c r="AO74" s="86" t="s">
        <v>487</v>
      </c>
      <c r="AP74" s="86" t="b">
        <v>0</v>
      </c>
      <c r="AQ74" s="94" t="s">
        <v>471</v>
      </c>
      <c r="AR74" s="86" t="s">
        <v>176</v>
      </c>
      <c r="AS74" s="86">
        <v>0</v>
      </c>
      <c r="AT74" s="86">
        <v>0</v>
      </c>
      <c r="AU74" s="86"/>
      <c r="AV74" s="86"/>
      <c r="AW74" s="86"/>
      <c r="AX74" s="86"/>
      <c r="AY74" s="86"/>
      <c r="AZ74" s="86"/>
      <c r="BA74" s="86"/>
      <c r="BB74" s="86"/>
      <c r="BC74">
        <v>1</v>
      </c>
      <c r="BD74" s="85" t="str">
        <f>REPLACE(INDEX(GroupVertices[Group],MATCH(Edges[[#This Row],[Vertex 1]],GroupVertices[Vertex],0)),1,1,"")</f>
        <v>3</v>
      </c>
      <c r="BE74" s="85" t="str">
        <f>REPLACE(INDEX(GroupVertices[Group],MATCH(Edges[[#This Row],[Vertex 2]],GroupVertices[Vertex],0)),1,1,"")</f>
        <v>3</v>
      </c>
      <c r="BF74" s="51"/>
      <c r="BG74" s="52"/>
      <c r="BH74" s="51"/>
      <c r="BI74" s="52"/>
      <c r="BJ74" s="51"/>
      <c r="BK74" s="52"/>
      <c r="BL74" s="51"/>
      <c r="BM74" s="52"/>
      <c r="BN74" s="51"/>
    </row>
    <row r="75" spans="1:66" ht="15">
      <c r="A75" s="84" t="s">
        <v>247</v>
      </c>
      <c r="B75" s="84" t="s">
        <v>265</v>
      </c>
      <c r="C75" s="53" t="s">
        <v>1436</v>
      </c>
      <c r="D75" s="54">
        <v>3</v>
      </c>
      <c r="E75" s="65" t="s">
        <v>132</v>
      </c>
      <c r="F75" s="55">
        <v>32</v>
      </c>
      <c r="G75" s="53"/>
      <c r="H75" s="57"/>
      <c r="I75" s="56"/>
      <c r="J75" s="56"/>
      <c r="K75" s="36" t="s">
        <v>65</v>
      </c>
      <c r="L75" s="83">
        <v>75</v>
      </c>
      <c r="M75" s="83"/>
      <c r="N75" s="63"/>
      <c r="O75" s="86" t="s">
        <v>272</v>
      </c>
      <c r="P75" s="88">
        <v>43702.59663194444</v>
      </c>
      <c r="Q75" s="86" t="s">
        <v>293</v>
      </c>
      <c r="R75" s="86"/>
      <c r="S75" s="86"/>
      <c r="T75" s="86" t="s">
        <v>323</v>
      </c>
      <c r="U75" s="86"/>
      <c r="V75" s="89" t="s">
        <v>359</v>
      </c>
      <c r="W75" s="88">
        <v>43702.59663194444</v>
      </c>
      <c r="X75" s="92">
        <v>43702</v>
      </c>
      <c r="Y75" s="94" t="s">
        <v>395</v>
      </c>
      <c r="Z75" s="89" t="s">
        <v>431</v>
      </c>
      <c r="AA75" s="86"/>
      <c r="AB75" s="86"/>
      <c r="AC75" s="94" t="s">
        <v>467</v>
      </c>
      <c r="AD75" s="94" t="s">
        <v>471</v>
      </c>
      <c r="AE75" s="86" t="b">
        <v>0</v>
      </c>
      <c r="AF75" s="86">
        <v>1</v>
      </c>
      <c r="AG75" s="94" t="s">
        <v>476</v>
      </c>
      <c r="AH75" s="86" t="b">
        <v>0</v>
      </c>
      <c r="AI75" s="86" t="s">
        <v>478</v>
      </c>
      <c r="AJ75" s="86"/>
      <c r="AK75" s="94" t="s">
        <v>473</v>
      </c>
      <c r="AL75" s="86" t="b">
        <v>0</v>
      </c>
      <c r="AM75" s="86">
        <v>0</v>
      </c>
      <c r="AN75" s="94" t="s">
        <v>473</v>
      </c>
      <c r="AO75" s="86" t="s">
        <v>487</v>
      </c>
      <c r="AP75" s="86" t="b">
        <v>0</v>
      </c>
      <c r="AQ75" s="94" t="s">
        <v>471</v>
      </c>
      <c r="AR75" s="86" t="s">
        <v>176</v>
      </c>
      <c r="AS75" s="86">
        <v>0</v>
      </c>
      <c r="AT75" s="86">
        <v>0</v>
      </c>
      <c r="AU75" s="86"/>
      <c r="AV75" s="86"/>
      <c r="AW75" s="86"/>
      <c r="AX75" s="86"/>
      <c r="AY75" s="86"/>
      <c r="AZ75" s="86"/>
      <c r="BA75" s="86"/>
      <c r="BB75" s="86"/>
      <c r="BC75">
        <v>1</v>
      </c>
      <c r="BD75" s="85" t="str">
        <f>REPLACE(INDEX(GroupVertices[Group],MATCH(Edges[[#This Row],[Vertex 1]],GroupVertices[Vertex],0)),1,1,"")</f>
        <v>3</v>
      </c>
      <c r="BE75" s="85" t="str">
        <f>REPLACE(INDEX(GroupVertices[Group],MATCH(Edges[[#This Row],[Vertex 2]],GroupVertices[Vertex],0)),1,1,"")</f>
        <v>3</v>
      </c>
      <c r="BF75" s="51"/>
      <c r="BG75" s="52"/>
      <c r="BH75" s="51"/>
      <c r="BI75" s="52"/>
      <c r="BJ75" s="51"/>
      <c r="BK75" s="52"/>
      <c r="BL75" s="51"/>
      <c r="BM75" s="52"/>
      <c r="BN75" s="51"/>
    </row>
    <row r="76" spans="1:66" ht="15">
      <c r="A76" s="84" t="s">
        <v>247</v>
      </c>
      <c r="B76" s="84" t="s">
        <v>271</v>
      </c>
      <c r="C76" s="53" t="s">
        <v>1436</v>
      </c>
      <c r="D76" s="54">
        <v>3</v>
      </c>
      <c r="E76" s="65" t="s">
        <v>132</v>
      </c>
      <c r="F76" s="55">
        <v>32</v>
      </c>
      <c r="G76" s="53"/>
      <c r="H76" s="57"/>
      <c r="I76" s="56"/>
      <c r="J76" s="56"/>
      <c r="K76" s="36" t="s">
        <v>65</v>
      </c>
      <c r="L76" s="83">
        <v>76</v>
      </c>
      <c r="M76" s="83"/>
      <c r="N76" s="63"/>
      <c r="O76" s="86" t="s">
        <v>274</v>
      </c>
      <c r="P76" s="88">
        <v>43702.59663194444</v>
      </c>
      <c r="Q76" s="86" t="s">
        <v>293</v>
      </c>
      <c r="R76" s="86"/>
      <c r="S76" s="86"/>
      <c r="T76" s="86" t="s">
        <v>323</v>
      </c>
      <c r="U76" s="86"/>
      <c r="V76" s="89" t="s">
        <v>359</v>
      </c>
      <c r="W76" s="88">
        <v>43702.59663194444</v>
      </c>
      <c r="X76" s="92">
        <v>43702</v>
      </c>
      <c r="Y76" s="94" t="s">
        <v>395</v>
      </c>
      <c r="Z76" s="89" t="s">
        <v>431</v>
      </c>
      <c r="AA76" s="86"/>
      <c r="AB76" s="86"/>
      <c r="AC76" s="94" t="s">
        <v>467</v>
      </c>
      <c r="AD76" s="94" t="s">
        <v>471</v>
      </c>
      <c r="AE76" s="86" t="b">
        <v>0</v>
      </c>
      <c r="AF76" s="86">
        <v>1</v>
      </c>
      <c r="AG76" s="94" t="s">
        <v>476</v>
      </c>
      <c r="AH76" s="86" t="b">
        <v>0</v>
      </c>
      <c r="AI76" s="86" t="s">
        <v>478</v>
      </c>
      <c r="AJ76" s="86"/>
      <c r="AK76" s="94" t="s">
        <v>473</v>
      </c>
      <c r="AL76" s="86" t="b">
        <v>0</v>
      </c>
      <c r="AM76" s="86">
        <v>0</v>
      </c>
      <c r="AN76" s="94" t="s">
        <v>473</v>
      </c>
      <c r="AO76" s="86" t="s">
        <v>487</v>
      </c>
      <c r="AP76" s="86" t="b">
        <v>0</v>
      </c>
      <c r="AQ76" s="94" t="s">
        <v>471</v>
      </c>
      <c r="AR76" s="86" t="s">
        <v>176</v>
      </c>
      <c r="AS76" s="86">
        <v>0</v>
      </c>
      <c r="AT76" s="86">
        <v>0</v>
      </c>
      <c r="AU76" s="86"/>
      <c r="AV76" s="86"/>
      <c r="AW76" s="86"/>
      <c r="AX76" s="86"/>
      <c r="AY76" s="86"/>
      <c r="AZ76" s="86"/>
      <c r="BA76" s="86"/>
      <c r="BB76" s="86"/>
      <c r="BC76">
        <v>1</v>
      </c>
      <c r="BD76" s="85" t="str">
        <f>REPLACE(INDEX(GroupVertices[Group],MATCH(Edges[[#This Row],[Vertex 1]],GroupVertices[Vertex],0)),1,1,"")</f>
        <v>3</v>
      </c>
      <c r="BE76" s="85" t="str">
        <f>REPLACE(INDEX(GroupVertices[Group],MATCH(Edges[[#This Row],[Vertex 2]],GroupVertices[Vertex],0)),1,1,"")</f>
        <v>3</v>
      </c>
      <c r="BF76" s="51">
        <v>3</v>
      </c>
      <c r="BG76" s="52">
        <v>7.6923076923076925</v>
      </c>
      <c r="BH76" s="51">
        <v>1</v>
      </c>
      <c r="BI76" s="52">
        <v>2.5641025641025643</v>
      </c>
      <c r="BJ76" s="51">
        <v>0</v>
      </c>
      <c r="BK76" s="52">
        <v>0</v>
      </c>
      <c r="BL76" s="51">
        <v>35</v>
      </c>
      <c r="BM76" s="52">
        <v>89.74358974358974</v>
      </c>
      <c r="BN76" s="51">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ErrorMessage="1" sqref="N2:N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Color" prompt="To select an optional edge color, right-click and select Select Color on the right-click menu." sqref="C3:C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Opacity" prompt="Enter an optional edge opacity between 0 (transparent) and 100 (opaque)." errorTitle="Invalid Edge Opacity" error="The optional edge opacity must be a whole number between 0 and 10." sqref="F3:F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showErrorMessage="1" promptTitle="Vertex 1 Name" prompt="Enter the name of the edge's first vertex." sqref="A3:A76"/>
    <dataValidation allowBlank="1" showInputMessage="1" showErrorMessage="1" promptTitle="Vertex 2 Name" prompt="Enter the name of the edge's second vertex." sqref="B3:B76"/>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6"/>
  </dataValidations>
  <hyperlinks>
    <hyperlink ref="R7" r:id="rId1" display="https://www.lemonde.fr/international/article/2019/08/22/le-tres-difficile-g7-d-emmanuel-macron_5501466_3210.html"/>
    <hyperlink ref="R28" r:id="rId2" display="https://news.yahoo.com/china-hits-back-trump-tariffs-134558521.html"/>
    <hyperlink ref="R31" r:id="rId3" display="https://www.lci.fr/international/en-direct-g7-a-biarritz-macron-trump-iran-arrivee-surprise-du-ministre-iranien-des-affaires-etrangeres-2130103.html"/>
    <hyperlink ref="R32" r:id="rId4" display="https://www.lci.fr/international/en-direct-g7-a-biarritz-macron-trump-iran-arrivee-surprise-du-ministre-iranien-des-affaires-etrangeres-2130103.html"/>
    <hyperlink ref="R33" r:id="rId5" display="https://twitter.com/mostwiselatina/status/1165010062118572032"/>
    <hyperlink ref="R46" r:id="rId6" display="https://twitter.com/realDonaldTrump/status/1165067335604023296"/>
    <hyperlink ref="R50" r:id="rId7" display="https://trib.al/QMS6N4q"/>
    <hyperlink ref="R51" r:id="rId8" display="https://trib.al/QMS6N4q"/>
    <hyperlink ref="R58" r:id="rId9" display="https://twitter.com/ColinKahl/status/1165051146144141315"/>
    <hyperlink ref="U3" r:id="rId10" display="https://pbs.twimg.com/media/ECEnJXwU4AEEwOf.jpg"/>
    <hyperlink ref="U4" r:id="rId11" display="https://pbs.twimg.com/media/ECEnJXwU4AEEwOf.jpg"/>
    <hyperlink ref="U5" r:id="rId12" display="https://pbs.twimg.com/media/ECEnJXwU4AEEwOf.jpg"/>
    <hyperlink ref="U6" r:id="rId13" display="https://pbs.twimg.com/media/ECEnJXwU4AEEwOf.jpg"/>
    <hyperlink ref="U8" r:id="rId14" display="https://pbs.twimg.com/tweet_video_thumb/ECpEceGVUAAH8L3.jpg"/>
    <hyperlink ref="U31" r:id="rId15" display="https://pbs.twimg.com/media/ECkS-VDWsAA4K3S.jpg"/>
    <hyperlink ref="U39" r:id="rId16" display="https://pbs.twimg.com/media/ECsGcz8XoAgGWt0.jpg"/>
    <hyperlink ref="U40" r:id="rId17" display="https://pbs.twimg.com/media/ECsGcz8XoAgGWt0.jpg"/>
    <hyperlink ref="U41" r:id="rId18" display="https://pbs.twimg.com/media/ECsGcz8XoAgGWt0.jpg"/>
    <hyperlink ref="U42" r:id="rId19" display="https://pbs.twimg.com/media/ECsGcz8XoAgGWt0.jpg"/>
    <hyperlink ref="U43" r:id="rId20" display="https://pbs.twimg.com/media/ECsGcz8XoAgGWt0.jpg"/>
    <hyperlink ref="U45" r:id="rId21" display="https://pbs.twimg.com/media/ECsGcz8XoAgGWt0.jpg"/>
    <hyperlink ref="U71" r:id="rId22" display="https://pbs.twimg.com/media/ECw7lpeXsAEtdt8.jpg"/>
    <hyperlink ref="V3" r:id="rId23" display="https://pbs.twimg.com/media/ECEnJXwU4AEEwOf.jpg"/>
    <hyperlink ref="V4" r:id="rId24" display="https://pbs.twimg.com/media/ECEnJXwU4AEEwOf.jpg"/>
    <hyperlink ref="V5" r:id="rId25" display="https://pbs.twimg.com/media/ECEnJXwU4AEEwOf.jpg"/>
    <hyperlink ref="V6" r:id="rId26" display="https://pbs.twimg.com/media/ECEnJXwU4AEEwOf.jpg"/>
    <hyperlink ref="V7" r:id="rId27" display="http://pbs.twimg.com/profile_images/835517858062819328/kqdj_1yA_normal.jpg"/>
    <hyperlink ref="V8" r:id="rId28" display="https://pbs.twimg.com/tweet_video_thumb/ECpEceGVUAAH8L3.jpg"/>
    <hyperlink ref="V9" r:id="rId29" display="http://abs.twimg.com/sticky/default_profile_images/default_profile_normal.png"/>
    <hyperlink ref="V10" r:id="rId30" display="http://abs.twimg.com/sticky/default_profile_images/default_profile_normal.png"/>
    <hyperlink ref="V11" r:id="rId31" display="http://pbs.twimg.com/profile_images/1079195666960781312/Oe8SvdYr_normal.jpg"/>
    <hyperlink ref="V12" r:id="rId32" display="http://pbs.twimg.com/profile_images/1079195666960781312/Oe8SvdYr_normal.jpg"/>
    <hyperlink ref="V13" r:id="rId33" display="http://pbs.twimg.com/profile_images/1131411139550679040/MOM31AHu_normal.png"/>
    <hyperlink ref="V14" r:id="rId34" display="http://pbs.twimg.com/profile_images/1131411139550679040/MOM31AHu_normal.png"/>
    <hyperlink ref="V15" r:id="rId35" display="http://pbs.twimg.com/profile_images/641343241862836224/8udKFi8C_normal.jpg"/>
    <hyperlink ref="V16" r:id="rId36" display="http://pbs.twimg.com/profile_images/641343241862836224/8udKFi8C_normal.jpg"/>
    <hyperlink ref="V17" r:id="rId37" display="http://pbs.twimg.com/profile_images/985212580565151745/lPIr8IUO_normal.jpg"/>
    <hyperlink ref="V18" r:id="rId38" display="http://pbs.twimg.com/profile_images/985212580565151745/lPIr8IUO_normal.jpg"/>
    <hyperlink ref="V19" r:id="rId39" display="http://pbs.twimg.com/profile_images/1152208689375449092/oTehv3PT_normal.jpg"/>
    <hyperlink ref="V20" r:id="rId40" display="http://pbs.twimg.com/profile_images/1152208689375449092/oTehv3PT_normal.jpg"/>
    <hyperlink ref="V21" r:id="rId41" display="http://pbs.twimg.com/profile_images/1135663559122272258/FS0KVRd2_normal.jpg"/>
    <hyperlink ref="V22" r:id="rId42" display="http://pbs.twimg.com/profile_images/1125430370000723968/NS3P0DBt_normal.jpg"/>
    <hyperlink ref="V23" r:id="rId43" display="http://pbs.twimg.com/profile_images/1125430370000723968/NS3P0DBt_normal.jpg"/>
    <hyperlink ref="V24" r:id="rId44" display="http://pbs.twimg.com/profile_images/1163871659297837056/Cc0OLqOx_normal.jpg"/>
    <hyperlink ref="V25" r:id="rId45" display="http://pbs.twimg.com/profile_images/1163871659297837056/Cc0OLqOx_normal.jpg"/>
    <hyperlink ref="V26" r:id="rId46" display="http://pbs.twimg.com/profile_images/785927038595059713/9nK9afoq_normal.jpg"/>
    <hyperlink ref="V27" r:id="rId47" display="http://pbs.twimg.com/profile_images/785927038595059713/9nK9afoq_normal.jpg"/>
    <hyperlink ref="V28" r:id="rId48" display="http://pbs.twimg.com/profile_images/1126190324563480583/VvB_z1nd_normal.jpg"/>
    <hyperlink ref="V29" r:id="rId49" display="http://pbs.twimg.com/profile_images/1157084460984102912/TXAJXCJ5_normal.jpg"/>
    <hyperlink ref="V30" r:id="rId50" display="http://pbs.twimg.com/profile_images/1157084460984102912/TXAJXCJ5_normal.jpg"/>
    <hyperlink ref="V31" r:id="rId51" display="https://pbs.twimg.com/media/ECkS-VDWsAA4K3S.jpg"/>
    <hyperlink ref="V32" r:id="rId52" display="http://pbs.twimg.com/profile_images/1162118035488092160/HPwcHzwB_normal.png"/>
    <hyperlink ref="V33" r:id="rId53" display="http://pbs.twimg.com/profile_images/1080601986733551616/pyfygbOt_normal.jpg"/>
    <hyperlink ref="V34" r:id="rId54" display="http://pbs.twimg.com/profile_images/958995047839682560/9lUiKujL_normal.jpg"/>
    <hyperlink ref="V35" r:id="rId55" display="http://pbs.twimg.com/profile_images/958995047839682560/9lUiKujL_normal.jpg"/>
    <hyperlink ref="V36" r:id="rId56" display="http://pbs.twimg.com/profile_images/958995047839682560/9lUiKujL_normal.jpg"/>
    <hyperlink ref="V37" r:id="rId57" display="http://pbs.twimg.com/profile_images/958995047839682560/9lUiKujL_normal.jpg"/>
    <hyperlink ref="V38" r:id="rId58" display="http://pbs.twimg.com/profile_images/958995047839682560/9lUiKujL_normal.jpg"/>
    <hyperlink ref="V39" r:id="rId59" display="https://pbs.twimg.com/media/ECsGcz8XoAgGWt0.jpg"/>
    <hyperlink ref="V40" r:id="rId60" display="https://pbs.twimg.com/media/ECsGcz8XoAgGWt0.jpg"/>
    <hyperlink ref="V41" r:id="rId61" display="https://pbs.twimg.com/media/ECsGcz8XoAgGWt0.jpg"/>
    <hyperlink ref="V42" r:id="rId62" display="https://pbs.twimg.com/media/ECsGcz8XoAgGWt0.jpg"/>
    <hyperlink ref="V43" r:id="rId63" display="https://pbs.twimg.com/media/ECsGcz8XoAgGWt0.jpg"/>
    <hyperlink ref="V44" r:id="rId64" display="http://pbs.twimg.com/profile_images/958995047839682560/9lUiKujL_normal.jpg"/>
    <hyperlink ref="V45" r:id="rId65" display="https://pbs.twimg.com/media/ECsGcz8XoAgGWt0.jpg"/>
    <hyperlink ref="V46" r:id="rId66" display="http://pbs.twimg.com/profile_images/1156529715798323201/CFAEpT2s_normal.jpg"/>
    <hyperlink ref="V47" r:id="rId67" display="http://pbs.twimg.com/profile_images/817418841487601666/dIPvp_m__normal.jpg"/>
    <hyperlink ref="V48" r:id="rId68" display="http://pbs.twimg.com/profile_images/3075883492/67558c4c03c1ebea57e50098e920fcf5_normal.jpeg"/>
    <hyperlink ref="V49" r:id="rId69" display="http://pbs.twimg.com/profile_images/3075883492/67558c4c03c1ebea57e50098e920fcf5_normal.jpeg"/>
    <hyperlink ref="V50" r:id="rId70" display="http://pbs.twimg.com/profile_images/965295625897234433/g13N7-TC_normal.jpg"/>
    <hyperlink ref="V51" r:id="rId71" display="http://pbs.twimg.com/profile_images/1163147063141511174/JF5_Tvzz_normal.jpg"/>
    <hyperlink ref="V52" r:id="rId72" display="http://pbs.twimg.com/profile_images/1162998198983696384/v4Kncg5A_normal.jpg"/>
    <hyperlink ref="V53" r:id="rId73" display="http://pbs.twimg.com/profile_images/1162998198983696384/v4Kncg5A_normal.jpg"/>
    <hyperlink ref="V54" r:id="rId74" display="http://pbs.twimg.com/profile_images/1162998198983696384/v4Kncg5A_normal.jpg"/>
    <hyperlink ref="V55" r:id="rId75" display="http://pbs.twimg.com/profile_images/1162998198983696384/v4Kncg5A_normal.jpg"/>
    <hyperlink ref="V56" r:id="rId76" display="http://pbs.twimg.com/profile_images/1162998198983696384/v4Kncg5A_normal.jpg"/>
    <hyperlink ref="V57" r:id="rId77" display="http://pbs.twimg.com/profile_images/1105051170589065216/huaah2bl_normal.jpg"/>
    <hyperlink ref="V58" r:id="rId78" display="http://pbs.twimg.com/profile_images/806139392435757057/UYoud1B-_normal.jpg"/>
    <hyperlink ref="V59" r:id="rId79" display="http://pbs.twimg.com/profile_images/1158828673006481409/-TYn5RHJ_normal.jpg"/>
    <hyperlink ref="V60" r:id="rId80" display="http://pbs.twimg.com/profile_images/788875411212107777/lqxxa0vm_normal.jpg"/>
    <hyperlink ref="V61" r:id="rId81" display="http://pbs.twimg.com/profile_images/788875411212107777/lqxxa0vm_normal.jpg"/>
    <hyperlink ref="V62" r:id="rId82" display="http://pbs.twimg.com/profile_images/788875411212107777/lqxxa0vm_normal.jpg"/>
    <hyperlink ref="V63" r:id="rId83" display="http://pbs.twimg.com/profile_images/788875411212107777/lqxxa0vm_normal.jpg"/>
    <hyperlink ref="V64" r:id="rId84" display="http://pbs.twimg.com/profile_images/893506105954844672/s0yXX-m6_normal.jpg"/>
    <hyperlink ref="V65" r:id="rId85" display="http://pbs.twimg.com/profile_images/893506105954844672/s0yXX-m6_normal.jpg"/>
    <hyperlink ref="V66" r:id="rId86" display="http://pbs.twimg.com/profile_images/893506105954844672/s0yXX-m6_normal.jpg"/>
    <hyperlink ref="V67" r:id="rId87" display="http://pbs.twimg.com/profile_images/893506105954844672/s0yXX-m6_normal.jpg"/>
    <hyperlink ref="V68" r:id="rId88" display="http://pbs.twimg.com/profile_images/893506105954844672/s0yXX-m6_normal.jpg"/>
    <hyperlink ref="V69" r:id="rId89" display="http://pbs.twimg.com/profile_images/1576486272/twitter_icin_2_normal.jpg"/>
    <hyperlink ref="V70" r:id="rId90" display="http://pbs.twimg.com/profile_images/566245398373621760/_dgndagG_normal.png"/>
    <hyperlink ref="V71" r:id="rId91" display="https://pbs.twimg.com/media/ECw7lpeXsAEtdt8.jpg"/>
    <hyperlink ref="V72" r:id="rId92" display="http://pbs.twimg.com/profile_images/1159510197557190662/xzpkTLnj_normal.jpg"/>
    <hyperlink ref="V73" r:id="rId93" display="http://pbs.twimg.com/profile_images/567795145915895808/J5_Phn6b_normal.jpeg"/>
    <hyperlink ref="V74" r:id="rId94" display="http://pbs.twimg.com/profile_images/567795145915895808/J5_Phn6b_normal.jpeg"/>
    <hyperlink ref="V75" r:id="rId95" display="http://pbs.twimg.com/profile_images/567795145915895808/J5_Phn6b_normal.jpeg"/>
    <hyperlink ref="V76" r:id="rId96" display="http://pbs.twimg.com/profile_images/567795145915895808/J5_Phn6b_normal.jpeg"/>
    <hyperlink ref="Z3" r:id="rId97" display="https://twitter.com/regionsudpaca/status/1162253256149499905"/>
    <hyperlink ref="Z4" r:id="rId98" display="https://twitter.com/regionsudpaca/status/1162253256149499905"/>
    <hyperlink ref="Z5" r:id="rId99" display="https://twitter.com/regionsudpaca/status/1162253256149499905"/>
    <hyperlink ref="Z6" r:id="rId100" display="https://twitter.com/regionsudpaca/status/1162253256149499905"/>
    <hyperlink ref="Z7" r:id="rId101" display="https://twitter.com/pat7boy/status/1164416449902858246"/>
    <hyperlink ref="Z8" r:id="rId102" display="https://twitter.com/messvillosaurus/status/1164818717701623808"/>
    <hyperlink ref="Z9" r:id="rId103" display="https://twitter.com/ems2613/status/1164923675654742017"/>
    <hyperlink ref="Z10" r:id="rId104" display="https://twitter.com/ems2613/status/1164923675654742017"/>
    <hyperlink ref="Z11" r:id="rId105" display="https://twitter.com/cactusflower81/status/1164924698456678400"/>
    <hyperlink ref="Z12" r:id="rId106" display="https://twitter.com/cactusflower81/status/1164924698456678400"/>
    <hyperlink ref="Z13" r:id="rId107" display="https://twitter.com/msnightwriter/status/1164926626120908801"/>
    <hyperlink ref="Z14" r:id="rId108" display="https://twitter.com/msnightwriter/status/1164926626120908801"/>
    <hyperlink ref="Z15" r:id="rId109" display="https://twitter.com/silentrunning12/status/1164927850878767104"/>
    <hyperlink ref="Z16" r:id="rId110" display="https://twitter.com/silentrunning12/status/1164927850878767104"/>
    <hyperlink ref="Z17" r:id="rId111" display="https://twitter.com/silverfoxoo7/status/1164934976128847872"/>
    <hyperlink ref="Z18" r:id="rId112" display="https://twitter.com/silverfoxoo7/status/1164934976128847872"/>
    <hyperlink ref="Z19" r:id="rId113" display="https://twitter.com/jock_samurai/status/1164938014574858240"/>
    <hyperlink ref="Z20" r:id="rId114" display="https://twitter.com/jock_samurai/status/1164938014574858240"/>
    <hyperlink ref="Z21" r:id="rId115" display="https://twitter.com/destroy_time/status/1164939078699233282"/>
    <hyperlink ref="Z22" r:id="rId116" display="https://twitter.com/badov49/status/1164941653615890433"/>
    <hyperlink ref="Z23" r:id="rId117" display="https://twitter.com/badov49/status/1164941653615890433"/>
    <hyperlink ref="Z24" r:id="rId118" display="https://twitter.com/amuses/status/1164943376980021249"/>
    <hyperlink ref="Z25" r:id="rId119" display="https://twitter.com/amuses/status/1164943376980021249"/>
    <hyperlink ref="Z26" r:id="rId120" display="https://twitter.com/suz_stone/status/1164944055144292352"/>
    <hyperlink ref="Z27" r:id="rId121" display="https://twitter.com/suz_stone/status/1164944055144292352"/>
    <hyperlink ref="Z28" r:id="rId122" display="https://twitter.com/xtrabiggg/status/1164923130982387712"/>
    <hyperlink ref="Z29" r:id="rId123" display="https://twitter.com/kaelaleon/status/1164950399352102917"/>
    <hyperlink ref="Z30" r:id="rId124" display="https://twitter.com/kaelaleon/status/1164950399352102917"/>
    <hyperlink ref="Z31" r:id="rId125" display="https://twitter.com/tf1lejt/status/1164482843805999104"/>
    <hyperlink ref="Z32" r:id="rId126" display="https://twitter.com/rnaudmeunier/status/1164958904201228288"/>
    <hyperlink ref="Z33" r:id="rId127" display="https://twitter.com/mostwiselatina/status/1165011601084186624"/>
    <hyperlink ref="Z34" r:id="rId128" display="https://twitter.com/petesart/status/1165011777685512192"/>
    <hyperlink ref="Z35" r:id="rId129" display="https://twitter.com/petesart/status/1165011777685512192"/>
    <hyperlink ref="Z36" r:id="rId130" display="https://twitter.com/petesart/status/1165011777685512192"/>
    <hyperlink ref="Z37" r:id="rId131" display="https://twitter.com/petesart/status/1165011777685512192"/>
    <hyperlink ref="Z38" r:id="rId132" display="https://twitter.com/petesart/status/1165011777685512192"/>
    <hyperlink ref="Z39" r:id="rId133" display="https://twitter.com/petesart/status/1165032039885750272"/>
    <hyperlink ref="Z40" r:id="rId134" display="https://twitter.com/petesart/status/1165032039885750272"/>
    <hyperlink ref="Z41" r:id="rId135" display="https://twitter.com/petesart/status/1165032039885750272"/>
    <hyperlink ref="Z42" r:id="rId136" display="https://twitter.com/petesart/status/1165032039885750272"/>
    <hyperlink ref="Z43" r:id="rId137" display="https://twitter.com/petesart/status/1165032039885750272"/>
    <hyperlink ref="Z44" r:id="rId138" display="https://twitter.com/petesart/status/1165011777685512192"/>
    <hyperlink ref="Z45" r:id="rId139" display="https://twitter.com/petesart/status/1165032039885750272"/>
    <hyperlink ref="Z46" r:id="rId140" display="https://twitter.com/antifa_scist/status/1165112673996070912"/>
    <hyperlink ref="Z47" r:id="rId141" display="https://twitter.com/clhuds/status/1165133926446202880"/>
    <hyperlink ref="Z48" r:id="rId142" display="https://twitter.com/mtc_london/status/1165193674600394752"/>
    <hyperlink ref="Z49" r:id="rId143" display="https://twitter.com/mtc_london/status/1165193674600394752"/>
    <hyperlink ref="Z50" r:id="rId144" display="https://twitter.com/studiosmussi/status/1165188603514953733"/>
    <hyperlink ref="Z51" r:id="rId145" display="https://twitter.com/pinopio5/status/1165197265402761217"/>
    <hyperlink ref="Z52" r:id="rId146" display="https://twitter.com/marciahyatt6/status/1165235453689290753"/>
    <hyperlink ref="Z53" r:id="rId147" display="https://twitter.com/marciahyatt6/status/1165235453689290753"/>
    <hyperlink ref="Z54" r:id="rId148" display="https://twitter.com/marciahyatt6/status/1165235453689290753"/>
    <hyperlink ref="Z55" r:id="rId149" display="https://twitter.com/marciahyatt6/status/1165235453689290753"/>
    <hyperlink ref="Z56" r:id="rId150" display="https://twitter.com/marciahyatt6/status/1165235453689290753"/>
    <hyperlink ref="Z57" r:id="rId151" display="https://twitter.com/jacdeguise/status/1165331918671495168"/>
    <hyperlink ref="Z58" r:id="rId152" display="https://twitter.com/dumpdondrumpf/status/1165374139680604161"/>
    <hyperlink ref="Z59" r:id="rId153" display="https://twitter.com/tcfatihy/status/1165375092165099521"/>
    <hyperlink ref="Z60" r:id="rId154" display="https://twitter.com/marie5483/status/1165223295182168065"/>
    <hyperlink ref="Z61" r:id="rId155" display="https://twitter.com/marie5483/status/1165223295182168065"/>
    <hyperlink ref="Z62" r:id="rId156" display="https://twitter.com/marie5483/status/1165223295182168065"/>
    <hyperlink ref="Z63" r:id="rId157" display="https://twitter.com/marie5483/status/1165223295182168065"/>
    <hyperlink ref="Z64" r:id="rId158" display="https://twitter.com/atencio1ron/status/1165450572452859904"/>
    <hyperlink ref="Z65" r:id="rId159" display="https://twitter.com/atencio1ron/status/1165450572452859904"/>
    <hyperlink ref="Z66" r:id="rId160" display="https://twitter.com/atencio1ron/status/1165450572452859904"/>
    <hyperlink ref="Z67" r:id="rId161" display="https://twitter.com/atencio1ron/status/1165450572452859904"/>
    <hyperlink ref="Z68" r:id="rId162" display="https://twitter.com/atencio1ron/status/1165450572452859904"/>
    <hyperlink ref="Z69" r:id="rId163" display="https://twitter.com/yodabasi/status/1165473607574806528"/>
    <hyperlink ref="Z70" r:id="rId164" display="https://twitter.com/jebusfan/status/1165572977615937537"/>
    <hyperlink ref="Z71" r:id="rId165" display="https://twitter.com/hakana/status/1165371968104869888"/>
    <hyperlink ref="Z72" r:id="rId166" display="https://twitter.com/hakana/status/1165594318884597760"/>
    <hyperlink ref="Z73" r:id="rId167" display="https://twitter.com/travel2view/status/1165629692600299521"/>
    <hyperlink ref="Z74" r:id="rId168" display="https://twitter.com/travel2view/status/1165629692600299521"/>
    <hyperlink ref="Z75" r:id="rId169" display="https://twitter.com/travel2view/status/1165629692600299521"/>
    <hyperlink ref="Z76" r:id="rId170" display="https://twitter.com/travel2view/status/1165629692600299521"/>
  </hyperlinks>
  <printOptions/>
  <pageMargins left="0.7" right="0.7" top="0.75" bottom="0.75" header="0.3" footer="0.3"/>
  <pageSetup horizontalDpi="600" verticalDpi="600" orientation="portrait" r:id="rId174"/>
  <legacyDrawing r:id="rId172"/>
  <tableParts>
    <tablePart r:id="rId17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1396</v>
      </c>
      <c r="B1" s="13" t="s">
        <v>1397</v>
      </c>
      <c r="C1" s="13" t="s">
        <v>1390</v>
      </c>
      <c r="D1" s="13" t="s">
        <v>1391</v>
      </c>
      <c r="E1" s="13" t="s">
        <v>1398</v>
      </c>
      <c r="F1" s="13" t="s">
        <v>144</v>
      </c>
      <c r="G1" s="13" t="s">
        <v>1399</v>
      </c>
      <c r="H1" s="13" t="s">
        <v>1400</v>
      </c>
      <c r="I1" s="13" t="s">
        <v>1401</v>
      </c>
      <c r="J1" s="13" t="s">
        <v>1402</v>
      </c>
      <c r="K1" s="13" t="s">
        <v>1403</v>
      </c>
      <c r="L1" s="13" t="s">
        <v>1404</v>
      </c>
    </row>
    <row r="2" spans="1:12" ht="15">
      <c r="A2" s="93" t="s">
        <v>1064</v>
      </c>
      <c r="B2" s="93" t="s">
        <v>1061</v>
      </c>
      <c r="C2" s="93">
        <v>11</v>
      </c>
      <c r="D2" s="133">
        <v>0.006044832413767006</v>
      </c>
      <c r="E2" s="133">
        <v>1.449574812659157</v>
      </c>
      <c r="F2" s="93" t="s">
        <v>1392</v>
      </c>
      <c r="G2" s="93" t="b">
        <v>0</v>
      </c>
      <c r="H2" s="93" t="b">
        <v>0</v>
      </c>
      <c r="I2" s="93" t="b">
        <v>0</v>
      </c>
      <c r="J2" s="93" t="b">
        <v>0</v>
      </c>
      <c r="K2" s="93" t="b">
        <v>0</v>
      </c>
      <c r="L2" s="93" t="b">
        <v>0</v>
      </c>
    </row>
    <row r="3" spans="1:12" ht="15">
      <c r="A3" s="93" t="s">
        <v>1061</v>
      </c>
      <c r="B3" s="93" t="s">
        <v>1065</v>
      </c>
      <c r="C3" s="93">
        <v>11</v>
      </c>
      <c r="D3" s="133">
        <v>0.006044832413767006</v>
      </c>
      <c r="E3" s="133">
        <v>1.423245873936808</v>
      </c>
      <c r="F3" s="93" t="s">
        <v>1392</v>
      </c>
      <c r="G3" s="93" t="b">
        <v>0</v>
      </c>
      <c r="H3" s="93" t="b">
        <v>0</v>
      </c>
      <c r="I3" s="93" t="b">
        <v>0</v>
      </c>
      <c r="J3" s="93" t="b">
        <v>0</v>
      </c>
      <c r="K3" s="93" t="b">
        <v>0</v>
      </c>
      <c r="L3" s="93" t="b">
        <v>0</v>
      </c>
    </row>
    <row r="4" spans="1:12" ht="15">
      <c r="A4" s="93" t="s">
        <v>1065</v>
      </c>
      <c r="B4" s="93" t="s">
        <v>1062</v>
      </c>
      <c r="C4" s="93">
        <v>11</v>
      </c>
      <c r="D4" s="133">
        <v>0.006044832413767006</v>
      </c>
      <c r="E4" s="133">
        <v>1.840781438672226</v>
      </c>
      <c r="F4" s="93" t="s">
        <v>1392</v>
      </c>
      <c r="G4" s="93" t="b">
        <v>0</v>
      </c>
      <c r="H4" s="93" t="b">
        <v>0</v>
      </c>
      <c r="I4" s="93" t="b">
        <v>0</v>
      </c>
      <c r="J4" s="93" t="b">
        <v>0</v>
      </c>
      <c r="K4" s="93" t="b">
        <v>0</v>
      </c>
      <c r="L4" s="93" t="b">
        <v>0</v>
      </c>
    </row>
    <row r="5" spans="1:12" ht="15">
      <c r="A5" s="93" t="s">
        <v>1062</v>
      </c>
      <c r="B5" s="93" t="s">
        <v>1066</v>
      </c>
      <c r="C5" s="93">
        <v>11</v>
      </c>
      <c r="D5" s="133">
        <v>0.006044832413767006</v>
      </c>
      <c r="E5" s="133">
        <v>1.840781438672226</v>
      </c>
      <c r="F5" s="93" t="s">
        <v>1392</v>
      </c>
      <c r="G5" s="93" t="b">
        <v>0</v>
      </c>
      <c r="H5" s="93" t="b">
        <v>0</v>
      </c>
      <c r="I5" s="93" t="b">
        <v>0</v>
      </c>
      <c r="J5" s="93" t="b">
        <v>0</v>
      </c>
      <c r="K5" s="93" t="b">
        <v>0</v>
      </c>
      <c r="L5" s="93" t="b">
        <v>0</v>
      </c>
    </row>
    <row r="6" spans="1:12" ht="15">
      <c r="A6" s="93" t="s">
        <v>1066</v>
      </c>
      <c r="B6" s="93" t="s">
        <v>1067</v>
      </c>
      <c r="C6" s="93">
        <v>11</v>
      </c>
      <c r="D6" s="133">
        <v>0.006044832413767006</v>
      </c>
      <c r="E6" s="133">
        <v>1.913332105820838</v>
      </c>
      <c r="F6" s="93" t="s">
        <v>1392</v>
      </c>
      <c r="G6" s="93" t="b">
        <v>0</v>
      </c>
      <c r="H6" s="93" t="b">
        <v>0</v>
      </c>
      <c r="I6" s="93" t="b">
        <v>0</v>
      </c>
      <c r="J6" s="93" t="b">
        <v>0</v>
      </c>
      <c r="K6" s="93" t="b">
        <v>0</v>
      </c>
      <c r="L6" s="93" t="b">
        <v>0</v>
      </c>
    </row>
    <row r="7" spans="1:12" ht="15">
      <c r="A7" s="93" t="s">
        <v>1067</v>
      </c>
      <c r="B7" s="93" t="s">
        <v>1068</v>
      </c>
      <c r="C7" s="93">
        <v>11</v>
      </c>
      <c r="D7" s="133">
        <v>0.006044832413767006</v>
      </c>
      <c r="E7" s="133">
        <v>1.913332105820838</v>
      </c>
      <c r="F7" s="93" t="s">
        <v>1392</v>
      </c>
      <c r="G7" s="93" t="b">
        <v>0</v>
      </c>
      <c r="H7" s="93" t="b">
        <v>0</v>
      </c>
      <c r="I7" s="93" t="b">
        <v>0</v>
      </c>
      <c r="J7" s="93" t="b">
        <v>0</v>
      </c>
      <c r="K7" s="93" t="b">
        <v>0</v>
      </c>
      <c r="L7" s="93" t="b">
        <v>0</v>
      </c>
    </row>
    <row r="8" spans="1:12" ht="15">
      <c r="A8" s="93" t="s">
        <v>1068</v>
      </c>
      <c r="B8" s="93" t="s">
        <v>1069</v>
      </c>
      <c r="C8" s="93">
        <v>11</v>
      </c>
      <c r="D8" s="133">
        <v>0.006044832413767006</v>
      </c>
      <c r="E8" s="133">
        <v>1.913332105820838</v>
      </c>
      <c r="F8" s="93" t="s">
        <v>1392</v>
      </c>
      <c r="G8" s="93" t="b">
        <v>0</v>
      </c>
      <c r="H8" s="93" t="b">
        <v>0</v>
      </c>
      <c r="I8" s="93" t="b">
        <v>0</v>
      </c>
      <c r="J8" s="93" t="b">
        <v>0</v>
      </c>
      <c r="K8" s="93" t="b">
        <v>0</v>
      </c>
      <c r="L8" s="93" t="b">
        <v>0</v>
      </c>
    </row>
    <row r="9" spans="1:12" ht="15">
      <c r="A9" s="93" t="s">
        <v>1069</v>
      </c>
      <c r="B9" s="93" t="s">
        <v>1308</v>
      </c>
      <c r="C9" s="93">
        <v>11</v>
      </c>
      <c r="D9" s="133">
        <v>0.006044832413767006</v>
      </c>
      <c r="E9" s="133">
        <v>1.913332105820838</v>
      </c>
      <c r="F9" s="93" t="s">
        <v>1392</v>
      </c>
      <c r="G9" s="93" t="b">
        <v>0</v>
      </c>
      <c r="H9" s="93" t="b">
        <v>0</v>
      </c>
      <c r="I9" s="93" t="b">
        <v>0</v>
      </c>
      <c r="J9" s="93" t="b">
        <v>0</v>
      </c>
      <c r="K9" s="93" t="b">
        <v>0</v>
      </c>
      <c r="L9" s="93" t="b">
        <v>0</v>
      </c>
    </row>
    <row r="10" spans="1:12" ht="15">
      <c r="A10" s="93" t="s">
        <v>1308</v>
      </c>
      <c r="B10" s="93" t="s">
        <v>1309</v>
      </c>
      <c r="C10" s="93">
        <v>11</v>
      </c>
      <c r="D10" s="133">
        <v>0.006044832413767006</v>
      </c>
      <c r="E10" s="133">
        <v>1.913332105820838</v>
      </c>
      <c r="F10" s="93" t="s">
        <v>1392</v>
      </c>
      <c r="G10" s="93" t="b">
        <v>0</v>
      </c>
      <c r="H10" s="93" t="b">
        <v>0</v>
      </c>
      <c r="I10" s="93" t="b">
        <v>0</v>
      </c>
      <c r="J10" s="93" t="b">
        <v>0</v>
      </c>
      <c r="K10" s="93" t="b">
        <v>0</v>
      </c>
      <c r="L10" s="93" t="b">
        <v>0</v>
      </c>
    </row>
    <row r="11" spans="1:12" ht="15">
      <c r="A11" s="93" t="s">
        <v>1309</v>
      </c>
      <c r="B11" s="93" t="s">
        <v>1310</v>
      </c>
      <c r="C11" s="93">
        <v>11</v>
      </c>
      <c r="D11" s="133">
        <v>0.006044832413767006</v>
      </c>
      <c r="E11" s="133">
        <v>1.913332105820838</v>
      </c>
      <c r="F11" s="93" t="s">
        <v>1392</v>
      </c>
      <c r="G11" s="93" t="b">
        <v>0</v>
      </c>
      <c r="H11" s="93" t="b">
        <v>0</v>
      </c>
      <c r="I11" s="93" t="b">
        <v>0</v>
      </c>
      <c r="J11" s="93" t="b">
        <v>0</v>
      </c>
      <c r="K11" s="93" t="b">
        <v>0</v>
      </c>
      <c r="L11" s="93" t="b">
        <v>0</v>
      </c>
    </row>
    <row r="12" spans="1:12" ht="15">
      <c r="A12" s="93" t="s">
        <v>1310</v>
      </c>
      <c r="B12" s="93" t="s">
        <v>1306</v>
      </c>
      <c r="C12" s="93">
        <v>11</v>
      </c>
      <c r="D12" s="133">
        <v>0.006044832413767006</v>
      </c>
      <c r="E12" s="133">
        <v>1.840781438672226</v>
      </c>
      <c r="F12" s="93" t="s">
        <v>1392</v>
      </c>
      <c r="G12" s="93" t="b">
        <v>0</v>
      </c>
      <c r="H12" s="93" t="b">
        <v>0</v>
      </c>
      <c r="I12" s="93" t="b">
        <v>0</v>
      </c>
      <c r="J12" s="93" t="b">
        <v>0</v>
      </c>
      <c r="K12" s="93" t="b">
        <v>0</v>
      </c>
      <c r="L12" s="93" t="b">
        <v>0</v>
      </c>
    </row>
    <row r="13" spans="1:12" ht="15">
      <c r="A13" s="93" t="s">
        <v>1306</v>
      </c>
      <c r="B13" s="93" t="s">
        <v>1311</v>
      </c>
      <c r="C13" s="93">
        <v>11</v>
      </c>
      <c r="D13" s="133">
        <v>0.006044832413767006</v>
      </c>
      <c r="E13" s="133">
        <v>1.840781438672226</v>
      </c>
      <c r="F13" s="93" t="s">
        <v>1392</v>
      </c>
      <c r="G13" s="93" t="b">
        <v>0</v>
      </c>
      <c r="H13" s="93" t="b">
        <v>0</v>
      </c>
      <c r="I13" s="93" t="b">
        <v>0</v>
      </c>
      <c r="J13" s="93" t="b">
        <v>0</v>
      </c>
      <c r="K13" s="93" t="b">
        <v>0</v>
      </c>
      <c r="L13" s="93" t="b">
        <v>0</v>
      </c>
    </row>
    <row r="14" spans="1:12" ht="15">
      <c r="A14" s="93" t="s">
        <v>1311</v>
      </c>
      <c r="B14" s="93" t="s">
        <v>1312</v>
      </c>
      <c r="C14" s="93">
        <v>11</v>
      </c>
      <c r="D14" s="133">
        <v>0.006044832413767006</v>
      </c>
      <c r="E14" s="133">
        <v>1.913332105820838</v>
      </c>
      <c r="F14" s="93" t="s">
        <v>1392</v>
      </c>
      <c r="G14" s="93" t="b">
        <v>0</v>
      </c>
      <c r="H14" s="93" t="b">
        <v>0</v>
      </c>
      <c r="I14" s="93" t="b">
        <v>0</v>
      </c>
      <c r="J14" s="93" t="b">
        <v>0</v>
      </c>
      <c r="K14" s="93" t="b">
        <v>0</v>
      </c>
      <c r="L14" s="93" t="b">
        <v>0</v>
      </c>
    </row>
    <row r="15" spans="1:12" ht="15">
      <c r="A15" s="93" t="s">
        <v>1312</v>
      </c>
      <c r="B15" s="93" t="s">
        <v>1313</v>
      </c>
      <c r="C15" s="93">
        <v>11</v>
      </c>
      <c r="D15" s="133">
        <v>0.006044832413767006</v>
      </c>
      <c r="E15" s="133">
        <v>1.913332105820838</v>
      </c>
      <c r="F15" s="93" t="s">
        <v>1392</v>
      </c>
      <c r="G15" s="93" t="b">
        <v>0</v>
      </c>
      <c r="H15" s="93" t="b">
        <v>0</v>
      </c>
      <c r="I15" s="93" t="b">
        <v>0</v>
      </c>
      <c r="J15" s="93" t="b">
        <v>0</v>
      </c>
      <c r="K15" s="93" t="b">
        <v>0</v>
      </c>
      <c r="L15" s="93" t="b">
        <v>0</v>
      </c>
    </row>
    <row r="16" spans="1:12" ht="15">
      <c r="A16" s="93" t="s">
        <v>1313</v>
      </c>
      <c r="B16" s="93" t="s">
        <v>1314</v>
      </c>
      <c r="C16" s="93">
        <v>11</v>
      </c>
      <c r="D16" s="133">
        <v>0.006044832413767006</v>
      </c>
      <c r="E16" s="133">
        <v>1.913332105820838</v>
      </c>
      <c r="F16" s="93" t="s">
        <v>1392</v>
      </c>
      <c r="G16" s="93" t="b">
        <v>0</v>
      </c>
      <c r="H16" s="93" t="b">
        <v>0</v>
      </c>
      <c r="I16" s="93" t="b">
        <v>0</v>
      </c>
      <c r="J16" s="93" t="b">
        <v>0</v>
      </c>
      <c r="K16" s="93" t="b">
        <v>0</v>
      </c>
      <c r="L16" s="93" t="b">
        <v>0</v>
      </c>
    </row>
    <row r="17" spans="1:12" ht="15">
      <c r="A17" s="93" t="s">
        <v>1314</v>
      </c>
      <c r="B17" s="93" t="s">
        <v>1315</v>
      </c>
      <c r="C17" s="93">
        <v>11</v>
      </c>
      <c r="D17" s="133">
        <v>0.006044832413767006</v>
      </c>
      <c r="E17" s="133">
        <v>1.913332105820838</v>
      </c>
      <c r="F17" s="93" t="s">
        <v>1392</v>
      </c>
      <c r="G17" s="93" t="b">
        <v>0</v>
      </c>
      <c r="H17" s="93" t="b">
        <v>0</v>
      </c>
      <c r="I17" s="93" t="b">
        <v>0</v>
      </c>
      <c r="J17" s="93" t="b">
        <v>0</v>
      </c>
      <c r="K17" s="93" t="b">
        <v>0</v>
      </c>
      <c r="L17" s="93" t="b">
        <v>0</v>
      </c>
    </row>
    <row r="18" spans="1:12" ht="15">
      <c r="A18" s="93" t="s">
        <v>1315</v>
      </c>
      <c r="B18" s="93" t="s">
        <v>1316</v>
      </c>
      <c r="C18" s="93">
        <v>11</v>
      </c>
      <c r="D18" s="133">
        <v>0.006044832413767006</v>
      </c>
      <c r="E18" s="133">
        <v>1.913332105820838</v>
      </c>
      <c r="F18" s="93" t="s">
        <v>1392</v>
      </c>
      <c r="G18" s="93" t="b">
        <v>0</v>
      </c>
      <c r="H18" s="93" t="b">
        <v>0</v>
      </c>
      <c r="I18" s="93" t="b">
        <v>0</v>
      </c>
      <c r="J18" s="93" t="b">
        <v>0</v>
      </c>
      <c r="K18" s="93" t="b">
        <v>1</v>
      </c>
      <c r="L18" s="93" t="b">
        <v>0</v>
      </c>
    </row>
    <row r="19" spans="1:12" ht="15">
      <c r="A19" s="93" t="s">
        <v>1316</v>
      </c>
      <c r="B19" s="93" t="s">
        <v>253</v>
      </c>
      <c r="C19" s="93">
        <v>11</v>
      </c>
      <c r="D19" s="133">
        <v>0.006044832413767006</v>
      </c>
      <c r="E19" s="133">
        <v>1.7786335319233817</v>
      </c>
      <c r="F19" s="93" t="s">
        <v>1392</v>
      </c>
      <c r="G19" s="93" t="b">
        <v>0</v>
      </c>
      <c r="H19" s="93" t="b">
        <v>1</v>
      </c>
      <c r="I19" s="93" t="b">
        <v>0</v>
      </c>
      <c r="J19" s="93" t="b">
        <v>0</v>
      </c>
      <c r="K19" s="93" t="b">
        <v>0</v>
      </c>
      <c r="L19" s="93" t="b">
        <v>0</v>
      </c>
    </row>
    <row r="20" spans="1:12" ht="15">
      <c r="A20" s="93" t="s">
        <v>253</v>
      </c>
      <c r="B20" s="93" t="s">
        <v>1317</v>
      </c>
      <c r="C20" s="93">
        <v>11</v>
      </c>
      <c r="D20" s="133">
        <v>0.006044832413767006</v>
      </c>
      <c r="E20" s="133">
        <v>1.7242758696007892</v>
      </c>
      <c r="F20" s="93" t="s">
        <v>1392</v>
      </c>
      <c r="G20" s="93" t="b">
        <v>0</v>
      </c>
      <c r="H20" s="93" t="b">
        <v>0</v>
      </c>
      <c r="I20" s="93" t="b">
        <v>0</v>
      </c>
      <c r="J20" s="93" t="b">
        <v>0</v>
      </c>
      <c r="K20" s="93" t="b">
        <v>0</v>
      </c>
      <c r="L20" s="93" t="b">
        <v>0</v>
      </c>
    </row>
    <row r="21" spans="1:12" ht="15">
      <c r="A21" s="93" t="s">
        <v>1317</v>
      </c>
      <c r="B21" s="93" t="s">
        <v>1318</v>
      </c>
      <c r="C21" s="93">
        <v>11</v>
      </c>
      <c r="D21" s="133">
        <v>0.006044832413767006</v>
      </c>
      <c r="E21" s="133">
        <v>1.913332105820838</v>
      </c>
      <c r="F21" s="93" t="s">
        <v>1392</v>
      </c>
      <c r="G21" s="93" t="b">
        <v>0</v>
      </c>
      <c r="H21" s="93" t="b">
        <v>0</v>
      </c>
      <c r="I21" s="93" t="b">
        <v>0</v>
      </c>
      <c r="J21" s="93" t="b">
        <v>0</v>
      </c>
      <c r="K21" s="93" t="b">
        <v>1</v>
      </c>
      <c r="L21" s="93" t="b">
        <v>0</v>
      </c>
    </row>
    <row r="22" spans="1:12" ht="15">
      <c r="A22" s="93" t="s">
        <v>1318</v>
      </c>
      <c r="B22" s="93" t="s">
        <v>1319</v>
      </c>
      <c r="C22" s="93">
        <v>11</v>
      </c>
      <c r="D22" s="133">
        <v>0.006044832413767006</v>
      </c>
      <c r="E22" s="133">
        <v>1.913332105820838</v>
      </c>
      <c r="F22" s="93" t="s">
        <v>1392</v>
      </c>
      <c r="G22" s="93" t="b">
        <v>0</v>
      </c>
      <c r="H22" s="93" t="b">
        <v>1</v>
      </c>
      <c r="I22" s="93" t="b">
        <v>0</v>
      </c>
      <c r="J22" s="93" t="b">
        <v>0</v>
      </c>
      <c r="K22" s="93" t="b">
        <v>1</v>
      </c>
      <c r="L22" s="93" t="b">
        <v>0</v>
      </c>
    </row>
    <row r="23" spans="1:12" ht="15">
      <c r="A23" s="93" t="s">
        <v>1319</v>
      </c>
      <c r="B23" s="93" t="s">
        <v>1002</v>
      </c>
      <c r="C23" s="93">
        <v>11</v>
      </c>
      <c r="D23" s="133">
        <v>0.006044832413767006</v>
      </c>
      <c r="E23" s="133">
        <v>1.8085967553008249</v>
      </c>
      <c r="F23" s="93" t="s">
        <v>1392</v>
      </c>
      <c r="G23" s="93" t="b">
        <v>0</v>
      </c>
      <c r="H23" s="93" t="b">
        <v>1</v>
      </c>
      <c r="I23" s="93" t="b">
        <v>0</v>
      </c>
      <c r="J23" s="93" t="b">
        <v>0</v>
      </c>
      <c r="K23" s="93" t="b">
        <v>0</v>
      </c>
      <c r="L23" s="93" t="b">
        <v>0</v>
      </c>
    </row>
    <row r="24" spans="1:12" ht="15">
      <c r="A24" s="93" t="s">
        <v>1002</v>
      </c>
      <c r="B24" s="93" t="s">
        <v>1320</v>
      </c>
      <c r="C24" s="93">
        <v>11</v>
      </c>
      <c r="D24" s="133">
        <v>0.006044832413767006</v>
      </c>
      <c r="E24" s="133">
        <v>1.8085967553008249</v>
      </c>
      <c r="F24" s="93" t="s">
        <v>1392</v>
      </c>
      <c r="G24" s="93" t="b">
        <v>0</v>
      </c>
      <c r="H24" s="93" t="b">
        <v>0</v>
      </c>
      <c r="I24" s="93" t="b">
        <v>0</v>
      </c>
      <c r="J24" s="93" t="b">
        <v>0</v>
      </c>
      <c r="K24" s="93" t="b">
        <v>0</v>
      </c>
      <c r="L24" s="93" t="b">
        <v>0</v>
      </c>
    </row>
    <row r="25" spans="1:12" ht="15">
      <c r="A25" s="93" t="s">
        <v>1320</v>
      </c>
      <c r="B25" s="93" t="s">
        <v>1307</v>
      </c>
      <c r="C25" s="93">
        <v>11</v>
      </c>
      <c r="D25" s="133">
        <v>0.006044832413767006</v>
      </c>
      <c r="E25" s="133">
        <v>1.8755435449314382</v>
      </c>
      <c r="F25" s="93" t="s">
        <v>1392</v>
      </c>
      <c r="G25" s="93" t="b">
        <v>0</v>
      </c>
      <c r="H25" s="93" t="b">
        <v>0</v>
      </c>
      <c r="I25" s="93" t="b">
        <v>0</v>
      </c>
      <c r="J25" s="93" t="b">
        <v>0</v>
      </c>
      <c r="K25" s="93" t="b">
        <v>0</v>
      </c>
      <c r="L25" s="93" t="b">
        <v>0</v>
      </c>
    </row>
    <row r="26" spans="1:12" ht="15">
      <c r="A26" s="93" t="s">
        <v>1307</v>
      </c>
      <c r="B26" s="93" t="s">
        <v>1321</v>
      </c>
      <c r="C26" s="93">
        <v>11</v>
      </c>
      <c r="D26" s="133">
        <v>0.006044832413767006</v>
      </c>
      <c r="E26" s="133">
        <v>1.8755435449314382</v>
      </c>
      <c r="F26" s="93" t="s">
        <v>1392</v>
      </c>
      <c r="G26" s="93" t="b">
        <v>0</v>
      </c>
      <c r="H26" s="93" t="b">
        <v>0</v>
      </c>
      <c r="I26" s="93" t="b">
        <v>0</v>
      </c>
      <c r="J26" s="93" t="b">
        <v>0</v>
      </c>
      <c r="K26" s="93" t="b">
        <v>0</v>
      </c>
      <c r="L26" s="93" t="b">
        <v>0</v>
      </c>
    </row>
    <row r="27" spans="1:12" ht="15">
      <c r="A27" s="93" t="s">
        <v>1321</v>
      </c>
      <c r="B27" s="93" t="s">
        <v>1322</v>
      </c>
      <c r="C27" s="93">
        <v>11</v>
      </c>
      <c r="D27" s="133">
        <v>0.006044832413767006</v>
      </c>
      <c r="E27" s="133">
        <v>1.913332105820838</v>
      </c>
      <c r="F27" s="93" t="s">
        <v>1392</v>
      </c>
      <c r="G27" s="93" t="b">
        <v>0</v>
      </c>
      <c r="H27" s="93" t="b">
        <v>0</v>
      </c>
      <c r="I27" s="93" t="b">
        <v>0</v>
      </c>
      <c r="J27" s="93" t="b">
        <v>0</v>
      </c>
      <c r="K27" s="93" t="b">
        <v>1</v>
      </c>
      <c r="L27" s="93" t="b">
        <v>0</v>
      </c>
    </row>
    <row r="28" spans="1:12" ht="15">
      <c r="A28" s="93" t="s">
        <v>1324</v>
      </c>
      <c r="B28" s="93" t="s">
        <v>1083</v>
      </c>
      <c r="C28" s="93">
        <v>5</v>
      </c>
      <c r="D28" s="133">
        <v>0.004574879916922458</v>
      </c>
      <c r="E28" s="133">
        <v>1.954724790979063</v>
      </c>
      <c r="F28" s="93" t="s">
        <v>1392</v>
      </c>
      <c r="G28" s="93" t="b">
        <v>0</v>
      </c>
      <c r="H28" s="93" t="b">
        <v>0</v>
      </c>
      <c r="I28" s="93" t="b">
        <v>0</v>
      </c>
      <c r="J28" s="93" t="b">
        <v>0</v>
      </c>
      <c r="K28" s="93" t="b">
        <v>0</v>
      </c>
      <c r="L28" s="93" t="b">
        <v>0</v>
      </c>
    </row>
    <row r="29" spans="1:12" ht="15">
      <c r="A29" s="93" t="s">
        <v>1008</v>
      </c>
      <c r="B29" s="93" t="s">
        <v>1086</v>
      </c>
      <c r="C29" s="93">
        <v>4</v>
      </c>
      <c r="D29" s="133">
        <v>0.004073607297499786</v>
      </c>
      <c r="E29" s="133">
        <v>1.6536947953150818</v>
      </c>
      <c r="F29" s="93" t="s">
        <v>1392</v>
      </c>
      <c r="G29" s="93" t="b">
        <v>0</v>
      </c>
      <c r="H29" s="93" t="b">
        <v>0</v>
      </c>
      <c r="I29" s="93" t="b">
        <v>0</v>
      </c>
      <c r="J29" s="93" t="b">
        <v>0</v>
      </c>
      <c r="K29" s="93" t="b">
        <v>0</v>
      </c>
      <c r="L29" s="93" t="b">
        <v>0</v>
      </c>
    </row>
    <row r="30" spans="1:12" ht="15">
      <c r="A30" s="93" t="s">
        <v>1061</v>
      </c>
      <c r="B30" s="93" t="s">
        <v>1100</v>
      </c>
      <c r="C30" s="93">
        <v>4</v>
      </c>
      <c r="D30" s="133">
        <v>0.004073607297499786</v>
      </c>
      <c r="E30" s="133">
        <v>1.423245873936808</v>
      </c>
      <c r="F30" s="93" t="s">
        <v>1392</v>
      </c>
      <c r="G30" s="93" t="b">
        <v>0</v>
      </c>
      <c r="H30" s="93" t="b">
        <v>0</v>
      </c>
      <c r="I30" s="93" t="b">
        <v>0</v>
      </c>
      <c r="J30" s="93" t="b">
        <v>0</v>
      </c>
      <c r="K30" s="93" t="b">
        <v>0</v>
      </c>
      <c r="L30" s="93" t="b">
        <v>0</v>
      </c>
    </row>
    <row r="31" spans="1:12" ht="15">
      <c r="A31" s="93" t="s">
        <v>1100</v>
      </c>
      <c r="B31" s="93" t="s">
        <v>1101</v>
      </c>
      <c r="C31" s="93">
        <v>4</v>
      </c>
      <c r="D31" s="133">
        <v>0.004073607297499786</v>
      </c>
      <c r="E31" s="133">
        <v>2.3526647996511003</v>
      </c>
      <c r="F31" s="93" t="s">
        <v>1392</v>
      </c>
      <c r="G31" s="93" t="b">
        <v>0</v>
      </c>
      <c r="H31" s="93" t="b">
        <v>0</v>
      </c>
      <c r="I31" s="93" t="b">
        <v>0</v>
      </c>
      <c r="J31" s="93" t="b">
        <v>0</v>
      </c>
      <c r="K31" s="93" t="b">
        <v>0</v>
      </c>
      <c r="L31" s="93" t="b">
        <v>0</v>
      </c>
    </row>
    <row r="32" spans="1:12" ht="15">
      <c r="A32" s="93" t="s">
        <v>1101</v>
      </c>
      <c r="B32" s="93" t="s">
        <v>1102</v>
      </c>
      <c r="C32" s="93">
        <v>4</v>
      </c>
      <c r="D32" s="133">
        <v>0.004073607297499786</v>
      </c>
      <c r="E32" s="133">
        <v>2.3526647996511003</v>
      </c>
      <c r="F32" s="93" t="s">
        <v>1392</v>
      </c>
      <c r="G32" s="93" t="b">
        <v>0</v>
      </c>
      <c r="H32" s="93" t="b">
        <v>0</v>
      </c>
      <c r="I32" s="93" t="b">
        <v>0</v>
      </c>
      <c r="J32" s="93" t="b">
        <v>0</v>
      </c>
      <c r="K32" s="93" t="b">
        <v>0</v>
      </c>
      <c r="L32" s="93" t="b">
        <v>0</v>
      </c>
    </row>
    <row r="33" spans="1:12" ht="15">
      <c r="A33" s="93" t="s">
        <v>1102</v>
      </c>
      <c r="B33" s="93" t="s">
        <v>1004</v>
      </c>
      <c r="C33" s="93">
        <v>4</v>
      </c>
      <c r="D33" s="133">
        <v>0.004073607297499786</v>
      </c>
      <c r="E33" s="133">
        <v>2.1765735405954194</v>
      </c>
      <c r="F33" s="93" t="s">
        <v>1392</v>
      </c>
      <c r="G33" s="93" t="b">
        <v>0</v>
      </c>
      <c r="H33" s="93" t="b">
        <v>0</v>
      </c>
      <c r="I33" s="93" t="b">
        <v>0</v>
      </c>
      <c r="J33" s="93" t="b">
        <v>1</v>
      </c>
      <c r="K33" s="93" t="b">
        <v>0</v>
      </c>
      <c r="L33" s="93" t="b">
        <v>0</v>
      </c>
    </row>
    <row r="34" spans="1:12" ht="15">
      <c r="A34" s="93" t="s">
        <v>1004</v>
      </c>
      <c r="B34" s="93" t="s">
        <v>1103</v>
      </c>
      <c r="C34" s="93">
        <v>4</v>
      </c>
      <c r="D34" s="133">
        <v>0.004073607297499786</v>
      </c>
      <c r="E34" s="133">
        <v>2.109626750964806</v>
      </c>
      <c r="F34" s="93" t="s">
        <v>1392</v>
      </c>
      <c r="G34" s="93" t="b">
        <v>1</v>
      </c>
      <c r="H34" s="93" t="b">
        <v>0</v>
      </c>
      <c r="I34" s="93" t="b">
        <v>0</v>
      </c>
      <c r="J34" s="93" t="b">
        <v>0</v>
      </c>
      <c r="K34" s="93" t="b">
        <v>0</v>
      </c>
      <c r="L34" s="93" t="b">
        <v>0</v>
      </c>
    </row>
    <row r="35" spans="1:12" ht="15">
      <c r="A35" s="93" t="s">
        <v>1103</v>
      </c>
      <c r="B35" s="93" t="s">
        <v>1043</v>
      </c>
      <c r="C35" s="93">
        <v>4</v>
      </c>
      <c r="D35" s="133">
        <v>0.004073607297499786</v>
      </c>
      <c r="E35" s="133">
        <v>2.0516348039871195</v>
      </c>
      <c r="F35" s="93" t="s">
        <v>1392</v>
      </c>
      <c r="G35" s="93" t="b">
        <v>0</v>
      </c>
      <c r="H35" s="93" t="b">
        <v>0</v>
      </c>
      <c r="I35" s="93" t="b">
        <v>0</v>
      </c>
      <c r="J35" s="93" t="b">
        <v>0</v>
      </c>
      <c r="K35" s="93" t="b">
        <v>0</v>
      </c>
      <c r="L35" s="93" t="b">
        <v>0</v>
      </c>
    </row>
    <row r="36" spans="1:12" ht="15">
      <c r="A36" s="93" t="s">
        <v>1043</v>
      </c>
      <c r="B36" s="93" t="s">
        <v>1104</v>
      </c>
      <c r="C36" s="93">
        <v>4</v>
      </c>
      <c r="D36" s="133">
        <v>0.004073607297499786</v>
      </c>
      <c r="E36" s="133">
        <v>2.0516348039871195</v>
      </c>
      <c r="F36" s="93" t="s">
        <v>1392</v>
      </c>
      <c r="G36" s="93" t="b">
        <v>0</v>
      </c>
      <c r="H36" s="93" t="b">
        <v>0</v>
      </c>
      <c r="I36" s="93" t="b">
        <v>0</v>
      </c>
      <c r="J36" s="93" t="b">
        <v>0</v>
      </c>
      <c r="K36" s="93" t="b">
        <v>0</v>
      </c>
      <c r="L36" s="93" t="b">
        <v>0</v>
      </c>
    </row>
    <row r="37" spans="1:12" ht="15">
      <c r="A37" s="93" t="s">
        <v>1104</v>
      </c>
      <c r="B37" s="93" t="s">
        <v>1105</v>
      </c>
      <c r="C37" s="93">
        <v>4</v>
      </c>
      <c r="D37" s="133">
        <v>0.004073607297499786</v>
      </c>
      <c r="E37" s="133">
        <v>2.3526647996511003</v>
      </c>
      <c r="F37" s="93" t="s">
        <v>1392</v>
      </c>
      <c r="G37" s="93" t="b">
        <v>0</v>
      </c>
      <c r="H37" s="93" t="b">
        <v>0</v>
      </c>
      <c r="I37" s="93" t="b">
        <v>0</v>
      </c>
      <c r="J37" s="93" t="b">
        <v>0</v>
      </c>
      <c r="K37" s="93" t="b">
        <v>0</v>
      </c>
      <c r="L37" s="93" t="b">
        <v>0</v>
      </c>
    </row>
    <row r="38" spans="1:12" ht="15">
      <c r="A38" s="93" t="s">
        <v>1105</v>
      </c>
      <c r="B38" s="93" t="s">
        <v>1325</v>
      </c>
      <c r="C38" s="93">
        <v>4</v>
      </c>
      <c r="D38" s="133">
        <v>0.004073607297499786</v>
      </c>
      <c r="E38" s="133">
        <v>2.3526647996511003</v>
      </c>
      <c r="F38" s="93" t="s">
        <v>1392</v>
      </c>
      <c r="G38" s="93" t="b">
        <v>0</v>
      </c>
      <c r="H38" s="93" t="b">
        <v>0</v>
      </c>
      <c r="I38" s="93" t="b">
        <v>0</v>
      </c>
      <c r="J38" s="93" t="b">
        <v>0</v>
      </c>
      <c r="K38" s="93" t="b">
        <v>0</v>
      </c>
      <c r="L38" s="93" t="b">
        <v>0</v>
      </c>
    </row>
    <row r="39" spans="1:12" ht="15">
      <c r="A39" s="93" t="s">
        <v>1325</v>
      </c>
      <c r="B39" s="93" t="s">
        <v>1323</v>
      </c>
      <c r="C39" s="93">
        <v>4</v>
      </c>
      <c r="D39" s="133">
        <v>0.004073607297499786</v>
      </c>
      <c r="E39" s="133">
        <v>2.255754786643044</v>
      </c>
      <c r="F39" s="93" t="s">
        <v>1392</v>
      </c>
      <c r="G39" s="93" t="b">
        <v>0</v>
      </c>
      <c r="H39" s="93" t="b">
        <v>0</v>
      </c>
      <c r="I39" s="93" t="b">
        <v>0</v>
      </c>
      <c r="J39" s="93" t="b">
        <v>0</v>
      </c>
      <c r="K39" s="93" t="b">
        <v>0</v>
      </c>
      <c r="L39" s="93" t="b">
        <v>0</v>
      </c>
    </row>
    <row r="40" spans="1:12" ht="15">
      <c r="A40" s="93" t="s">
        <v>1323</v>
      </c>
      <c r="B40" s="93" t="s">
        <v>1326</v>
      </c>
      <c r="C40" s="93">
        <v>4</v>
      </c>
      <c r="D40" s="133">
        <v>0.004073607297499786</v>
      </c>
      <c r="E40" s="133">
        <v>2.255754786643044</v>
      </c>
      <c r="F40" s="93" t="s">
        <v>1392</v>
      </c>
      <c r="G40" s="93" t="b">
        <v>0</v>
      </c>
      <c r="H40" s="93" t="b">
        <v>0</v>
      </c>
      <c r="I40" s="93" t="b">
        <v>0</v>
      </c>
      <c r="J40" s="93" t="b">
        <v>0</v>
      </c>
      <c r="K40" s="93" t="b">
        <v>0</v>
      </c>
      <c r="L40" s="93" t="b">
        <v>0</v>
      </c>
    </row>
    <row r="41" spans="1:12" ht="15">
      <c r="A41" s="93" t="s">
        <v>1326</v>
      </c>
      <c r="B41" s="93" t="s">
        <v>1043</v>
      </c>
      <c r="C41" s="93">
        <v>4</v>
      </c>
      <c r="D41" s="133">
        <v>0.004073607297499786</v>
      </c>
      <c r="E41" s="133">
        <v>2.0516348039871195</v>
      </c>
      <c r="F41" s="93" t="s">
        <v>1392</v>
      </c>
      <c r="G41" s="93" t="b">
        <v>0</v>
      </c>
      <c r="H41" s="93" t="b">
        <v>0</v>
      </c>
      <c r="I41" s="93" t="b">
        <v>0</v>
      </c>
      <c r="J41" s="93" t="b">
        <v>0</v>
      </c>
      <c r="K41" s="93" t="b">
        <v>0</v>
      </c>
      <c r="L41" s="93" t="b">
        <v>0</v>
      </c>
    </row>
    <row r="42" spans="1:12" ht="15">
      <c r="A42" s="93" t="s">
        <v>1043</v>
      </c>
      <c r="B42" s="93" t="s">
        <v>1099</v>
      </c>
      <c r="C42" s="93">
        <v>4</v>
      </c>
      <c r="D42" s="133">
        <v>0.004073607297499786</v>
      </c>
      <c r="E42" s="133">
        <v>1.750604808323138</v>
      </c>
      <c r="F42" s="93" t="s">
        <v>1392</v>
      </c>
      <c r="G42" s="93" t="b">
        <v>0</v>
      </c>
      <c r="H42" s="93" t="b">
        <v>0</v>
      </c>
      <c r="I42" s="93" t="b">
        <v>0</v>
      </c>
      <c r="J42" s="93" t="b">
        <v>0</v>
      </c>
      <c r="K42" s="93" t="b">
        <v>0</v>
      </c>
      <c r="L42" s="93" t="b">
        <v>0</v>
      </c>
    </row>
    <row r="43" spans="1:12" ht="15">
      <c r="A43" s="93" t="s">
        <v>1099</v>
      </c>
      <c r="B43" s="93" t="s">
        <v>1327</v>
      </c>
      <c r="C43" s="93">
        <v>4</v>
      </c>
      <c r="D43" s="133">
        <v>0.004073607297499786</v>
      </c>
      <c r="E43" s="133">
        <v>2.0516348039871195</v>
      </c>
      <c r="F43" s="93" t="s">
        <v>1392</v>
      </c>
      <c r="G43" s="93" t="b">
        <v>0</v>
      </c>
      <c r="H43" s="93" t="b">
        <v>0</v>
      </c>
      <c r="I43" s="93" t="b">
        <v>0</v>
      </c>
      <c r="J43" s="93" t="b">
        <v>0</v>
      </c>
      <c r="K43" s="93" t="b">
        <v>0</v>
      </c>
      <c r="L43" s="93" t="b">
        <v>0</v>
      </c>
    </row>
    <row r="44" spans="1:12" ht="15">
      <c r="A44" s="93" t="s">
        <v>1327</v>
      </c>
      <c r="B44" s="93" t="s">
        <v>1328</v>
      </c>
      <c r="C44" s="93">
        <v>4</v>
      </c>
      <c r="D44" s="133">
        <v>0.004073607297499786</v>
      </c>
      <c r="E44" s="133">
        <v>2.3526647996511003</v>
      </c>
      <c r="F44" s="93" t="s">
        <v>1392</v>
      </c>
      <c r="G44" s="93" t="b">
        <v>0</v>
      </c>
      <c r="H44" s="93" t="b">
        <v>0</v>
      </c>
      <c r="I44" s="93" t="b">
        <v>0</v>
      </c>
      <c r="J44" s="93" t="b">
        <v>0</v>
      </c>
      <c r="K44" s="93" t="b">
        <v>0</v>
      </c>
      <c r="L44" s="93" t="b">
        <v>0</v>
      </c>
    </row>
    <row r="45" spans="1:12" ht="15">
      <c r="A45" s="93" t="s">
        <v>1328</v>
      </c>
      <c r="B45" s="93" t="s">
        <v>1329</v>
      </c>
      <c r="C45" s="93">
        <v>4</v>
      </c>
      <c r="D45" s="133">
        <v>0.004073607297499786</v>
      </c>
      <c r="E45" s="133">
        <v>2.3526647996511003</v>
      </c>
      <c r="F45" s="93" t="s">
        <v>1392</v>
      </c>
      <c r="G45" s="93" t="b">
        <v>0</v>
      </c>
      <c r="H45" s="93" t="b">
        <v>0</v>
      </c>
      <c r="I45" s="93" t="b">
        <v>0</v>
      </c>
      <c r="J45" s="93" t="b">
        <v>0</v>
      </c>
      <c r="K45" s="93" t="b">
        <v>0</v>
      </c>
      <c r="L45" s="93" t="b">
        <v>0</v>
      </c>
    </row>
    <row r="46" spans="1:12" ht="15">
      <c r="A46" s="93" t="s">
        <v>1329</v>
      </c>
      <c r="B46" s="93" t="s">
        <v>1330</v>
      </c>
      <c r="C46" s="93">
        <v>4</v>
      </c>
      <c r="D46" s="133">
        <v>0.004073607297499786</v>
      </c>
      <c r="E46" s="133">
        <v>2.3526647996511003</v>
      </c>
      <c r="F46" s="93" t="s">
        <v>1392</v>
      </c>
      <c r="G46" s="93" t="b">
        <v>0</v>
      </c>
      <c r="H46" s="93" t="b">
        <v>0</v>
      </c>
      <c r="I46" s="93" t="b">
        <v>0</v>
      </c>
      <c r="J46" s="93" t="b">
        <v>0</v>
      </c>
      <c r="K46" s="93" t="b">
        <v>0</v>
      </c>
      <c r="L46" s="93" t="b">
        <v>0</v>
      </c>
    </row>
    <row r="47" spans="1:12" ht="15">
      <c r="A47" s="93" t="s">
        <v>1330</v>
      </c>
      <c r="B47" s="93" t="s">
        <v>1331</v>
      </c>
      <c r="C47" s="93">
        <v>4</v>
      </c>
      <c r="D47" s="133">
        <v>0.004073607297499786</v>
      </c>
      <c r="E47" s="133">
        <v>2.3526647996511003</v>
      </c>
      <c r="F47" s="93" t="s">
        <v>1392</v>
      </c>
      <c r="G47" s="93" t="b">
        <v>0</v>
      </c>
      <c r="H47" s="93" t="b">
        <v>0</v>
      </c>
      <c r="I47" s="93" t="b">
        <v>0</v>
      </c>
      <c r="J47" s="93" t="b">
        <v>0</v>
      </c>
      <c r="K47" s="93" t="b">
        <v>0</v>
      </c>
      <c r="L47" s="93" t="b">
        <v>0</v>
      </c>
    </row>
    <row r="48" spans="1:12" ht="15">
      <c r="A48" s="93" t="s">
        <v>1331</v>
      </c>
      <c r="B48" s="93" t="s">
        <v>1008</v>
      </c>
      <c r="C48" s="93">
        <v>4</v>
      </c>
      <c r="D48" s="133">
        <v>0.004073607297499786</v>
      </c>
      <c r="E48" s="133">
        <v>1.6536947953150818</v>
      </c>
      <c r="F48" s="93" t="s">
        <v>1392</v>
      </c>
      <c r="G48" s="93" t="b">
        <v>0</v>
      </c>
      <c r="H48" s="93" t="b">
        <v>0</v>
      </c>
      <c r="I48" s="93" t="b">
        <v>0</v>
      </c>
      <c r="J48" s="93" t="b">
        <v>0</v>
      </c>
      <c r="K48" s="93" t="b">
        <v>0</v>
      </c>
      <c r="L48" s="93" t="b">
        <v>0</v>
      </c>
    </row>
    <row r="49" spans="1:12" ht="15">
      <c r="A49" s="93" t="s">
        <v>1008</v>
      </c>
      <c r="B49" s="93" t="s">
        <v>1332</v>
      </c>
      <c r="C49" s="93">
        <v>4</v>
      </c>
      <c r="D49" s="133">
        <v>0.004073607297499786</v>
      </c>
      <c r="E49" s="133">
        <v>1.6536947953150818</v>
      </c>
      <c r="F49" s="93" t="s">
        <v>1392</v>
      </c>
      <c r="G49" s="93" t="b">
        <v>0</v>
      </c>
      <c r="H49" s="93" t="b">
        <v>0</v>
      </c>
      <c r="I49" s="93" t="b">
        <v>0</v>
      </c>
      <c r="J49" s="93" t="b">
        <v>0</v>
      </c>
      <c r="K49" s="93" t="b">
        <v>0</v>
      </c>
      <c r="L49" s="93" t="b">
        <v>0</v>
      </c>
    </row>
    <row r="50" spans="1:12" ht="15">
      <c r="A50" s="93" t="s">
        <v>1332</v>
      </c>
      <c r="B50" s="93" t="s">
        <v>1333</v>
      </c>
      <c r="C50" s="93">
        <v>4</v>
      </c>
      <c r="D50" s="133">
        <v>0.004073607297499786</v>
      </c>
      <c r="E50" s="133">
        <v>2.3526647996511003</v>
      </c>
      <c r="F50" s="93" t="s">
        <v>1392</v>
      </c>
      <c r="G50" s="93" t="b">
        <v>0</v>
      </c>
      <c r="H50" s="93" t="b">
        <v>0</v>
      </c>
      <c r="I50" s="93" t="b">
        <v>0</v>
      </c>
      <c r="J50" s="93" t="b">
        <v>0</v>
      </c>
      <c r="K50" s="93" t="b">
        <v>0</v>
      </c>
      <c r="L50" s="93" t="b">
        <v>0</v>
      </c>
    </row>
    <row r="51" spans="1:12" ht="15">
      <c r="A51" s="93" t="s">
        <v>1333</v>
      </c>
      <c r="B51" s="93" t="s">
        <v>1334</v>
      </c>
      <c r="C51" s="93">
        <v>4</v>
      </c>
      <c r="D51" s="133">
        <v>0.004073607297499786</v>
      </c>
      <c r="E51" s="133">
        <v>2.3526647996511003</v>
      </c>
      <c r="F51" s="93" t="s">
        <v>1392</v>
      </c>
      <c r="G51" s="93" t="b">
        <v>0</v>
      </c>
      <c r="H51" s="93" t="b">
        <v>0</v>
      </c>
      <c r="I51" s="93" t="b">
        <v>0</v>
      </c>
      <c r="J51" s="93" t="b">
        <v>0</v>
      </c>
      <c r="K51" s="93" t="b">
        <v>0</v>
      </c>
      <c r="L51" s="93" t="b">
        <v>0</v>
      </c>
    </row>
    <row r="52" spans="1:12" ht="15">
      <c r="A52" s="93" t="s">
        <v>1334</v>
      </c>
      <c r="B52" s="93" t="s">
        <v>1335</v>
      </c>
      <c r="C52" s="93">
        <v>4</v>
      </c>
      <c r="D52" s="133">
        <v>0.004073607297499786</v>
      </c>
      <c r="E52" s="133">
        <v>2.3526647996511003</v>
      </c>
      <c r="F52" s="93" t="s">
        <v>1392</v>
      </c>
      <c r="G52" s="93" t="b">
        <v>0</v>
      </c>
      <c r="H52" s="93" t="b">
        <v>0</v>
      </c>
      <c r="I52" s="93" t="b">
        <v>0</v>
      </c>
      <c r="J52" s="93" t="b">
        <v>0</v>
      </c>
      <c r="K52" s="93" t="b">
        <v>0</v>
      </c>
      <c r="L52" s="93" t="b">
        <v>0</v>
      </c>
    </row>
    <row r="53" spans="1:12" ht="15">
      <c r="A53" s="93" t="s">
        <v>1335</v>
      </c>
      <c r="B53" s="93" t="s">
        <v>1336</v>
      </c>
      <c r="C53" s="93">
        <v>4</v>
      </c>
      <c r="D53" s="133">
        <v>0.004073607297499786</v>
      </c>
      <c r="E53" s="133">
        <v>2.3526647996511003</v>
      </c>
      <c r="F53" s="93" t="s">
        <v>1392</v>
      </c>
      <c r="G53" s="93" t="b">
        <v>0</v>
      </c>
      <c r="H53" s="93" t="b">
        <v>0</v>
      </c>
      <c r="I53" s="93" t="b">
        <v>0</v>
      </c>
      <c r="J53" s="93" t="b">
        <v>0</v>
      </c>
      <c r="K53" s="93" t="b">
        <v>0</v>
      </c>
      <c r="L53" s="93" t="b">
        <v>0</v>
      </c>
    </row>
    <row r="54" spans="1:12" ht="15">
      <c r="A54" s="93" t="s">
        <v>1336</v>
      </c>
      <c r="B54" s="93" t="s">
        <v>1337</v>
      </c>
      <c r="C54" s="93">
        <v>4</v>
      </c>
      <c r="D54" s="133">
        <v>0.004073607297499786</v>
      </c>
      <c r="E54" s="133">
        <v>2.3526647996511003</v>
      </c>
      <c r="F54" s="93" t="s">
        <v>1392</v>
      </c>
      <c r="G54" s="93" t="b">
        <v>0</v>
      </c>
      <c r="H54" s="93" t="b">
        <v>0</v>
      </c>
      <c r="I54" s="93" t="b">
        <v>0</v>
      </c>
      <c r="J54" s="93" t="b">
        <v>0</v>
      </c>
      <c r="K54" s="93" t="b">
        <v>0</v>
      </c>
      <c r="L54" s="93" t="b">
        <v>0</v>
      </c>
    </row>
    <row r="55" spans="1:12" ht="15">
      <c r="A55" s="93" t="s">
        <v>1337</v>
      </c>
      <c r="B55" s="93" t="s">
        <v>1099</v>
      </c>
      <c r="C55" s="93">
        <v>4</v>
      </c>
      <c r="D55" s="133">
        <v>0.004073607297499786</v>
      </c>
      <c r="E55" s="133">
        <v>2.0516348039871195</v>
      </c>
      <c r="F55" s="93" t="s">
        <v>1392</v>
      </c>
      <c r="G55" s="93" t="b">
        <v>0</v>
      </c>
      <c r="H55" s="93" t="b">
        <v>0</v>
      </c>
      <c r="I55" s="93" t="b">
        <v>0</v>
      </c>
      <c r="J55" s="93" t="b">
        <v>0</v>
      </c>
      <c r="K55" s="93" t="b">
        <v>0</v>
      </c>
      <c r="L55" s="93" t="b">
        <v>0</v>
      </c>
    </row>
    <row r="56" spans="1:12" ht="15">
      <c r="A56" s="93" t="s">
        <v>1099</v>
      </c>
      <c r="B56" s="93" t="s">
        <v>1338</v>
      </c>
      <c r="C56" s="93">
        <v>4</v>
      </c>
      <c r="D56" s="133">
        <v>0.004073607297499786</v>
      </c>
      <c r="E56" s="133">
        <v>2.0516348039871195</v>
      </c>
      <c r="F56" s="93" t="s">
        <v>1392</v>
      </c>
      <c r="G56" s="93" t="b">
        <v>0</v>
      </c>
      <c r="H56" s="93" t="b">
        <v>0</v>
      </c>
      <c r="I56" s="93" t="b">
        <v>0</v>
      </c>
      <c r="J56" s="93" t="b">
        <v>0</v>
      </c>
      <c r="K56" s="93" t="b">
        <v>0</v>
      </c>
      <c r="L56" s="93" t="b">
        <v>0</v>
      </c>
    </row>
    <row r="57" spans="1:12" ht="15">
      <c r="A57" s="93" t="s">
        <v>1338</v>
      </c>
      <c r="B57" s="93" t="s">
        <v>1339</v>
      </c>
      <c r="C57" s="93">
        <v>4</v>
      </c>
      <c r="D57" s="133">
        <v>0.004073607297499786</v>
      </c>
      <c r="E57" s="133">
        <v>2.3526647996511003</v>
      </c>
      <c r="F57" s="93" t="s">
        <v>1392</v>
      </c>
      <c r="G57" s="93" t="b">
        <v>0</v>
      </c>
      <c r="H57" s="93" t="b">
        <v>0</v>
      </c>
      <c r="I57" s="93" t="b">
        <v>0</v>
      </c>
      <c r="J57" s="93" t="b">
        <v>0</v>
      </c>
      <c r="K57" s="93" t="b">
        <v>0</v>
      </c>
      <c r="L57" s="93" t="b">
        <v>0</v>
      </c>
    </row>
    <row r="58" spans="1:12" ht="15">
      <c r="A58" s="93" t="s">
        <v>1339</v>
      </c>
      <c r="B58" s="93" t="s">
        <v>1340</v>
      </c>
      <c r="C58" s="93">
        <v>4</v>
      </c>
      <c r="D58" s="133">
        <v>0.004073607297499786</v>
      </c>
      <c r="E58" s="133">
        <v>2.3526647996511003</v>
      </c>
      <c r="F58" s="93" t="s">
        <v>1392</v>
      </c>
      <c r="G58" s="93" t="b">
        <v>0</v>
      </c>
      <c r="H58" s="93" t="b">
        <v>0</v>
      </c>
      <c r="I58" s="93" t="b">
        <v>0</v>
      </c>
      <c r="J58" s="93" t="b">
        <v>0</v>
      </c>
      <c r="K58" s="93" t="b">
        <v>0</v>
      </c>
      <c r="L58" s="93" t="b">
        <v>0</v>
      </c>
    </row>
    <row r="59" spans="1:12" ht="15">
      <c r="A59" s="93" t="s">
        <v>1340</v>
      </c>
      <c r="B59" s="93" t="s">
        <v>1341</v>
      </c>
      <c r="C59" s="93">
        <v>4</v>
      </c>
      <c r="D59" s="133">
        <v>0.004073607297499786</v>
      </c>
      <c r="E59" s="133">
        <v>2.3526647996511003</v>
      </c>
      <c r="F59" s="93" t="s">
        <v>1392</v>
      </c>
      <c r="G59" s="93" t="b">
        <v>0</v>
      </c>
      <c r="H59" s="93" t="b">
        <v>0</v>
      </c>
      <c r="I59" s="93" t="b">
        <v>0</v>
      </c>
      <c r="J59" s="93" t="b">
        <v>0</v>
      </c>
      <c r="K59" s="93" t="b">
        <v>0</v>
      </c>
      <c r="L59" s="93" t="b">
        <v>0</v>
      </c>
    </row>
    <row r="60" spans="1:12" ht="15">
      <c r="A60" s="93" t="s">
        <v>1341</v>
      </c>
      <c r="B60" s="93" t="s">
        <v>1342</v>
      </c>
      <c r="C60" s="93">
        <v>4</v>
      </c>
      <c r="D60" s="133">
        <v>0.004073607297499786</v>
      </c>
      <c r="E60" s="133">
        <v>2.3526647996511003</v>
      </c>
      <c r="F60" s="93" t="s">
        <v>1392</v>
      </c>
      <c r="G60" s="93" t="b">
        <v>0</v>
      </c>
      <c r="H60" s="93" t="b">
        <v>0</v>
      </c>
      <c r="I60" s="93" t="b">
        <v>0</v>
      </c>
      <c r="J60" s="93" t="b">
        <v>0</v>
      </c>
      <c r="K60" s="93" t="b">
        <v>0</v>
      </c>
      <c r="L60" s="93" t="b">
        <v>0</v>
      </c>
    </row>
    <row r="61" spans="1:12" ht="15">
      <c r="A61" s="93" t="s">
        <v>1342</v>
      </c>
      <c r="B61" s="93" t="s">
        <v>1343</v>
      </c>
      <c r="C61" s="93">
        <v>4</v>
      </c>
      <c r="D61" s="133">
        <v>0.004073607297499786</v>
      </c>
      <c r="E61" s="133">
        <v>2.3526647996511003</v>
      </c>
      <c r="F61" s="93" t="s">
        <v>1392</v>
      </c>
      <c r="G61" s="93" t="b">
        <v>0</v>
      </c>
      <c r="H61" s="93" t="b">
        <v>0</v>
      </c>
      <c r="I61" s="93" t="b">
        <v>0</v>
      </c>
      <c r="J61" s="93" t="b">
        <v>0</v>
      </c>
      <c r="K61" s="93" t="b">
        <v>0</v>
      </c>
      <c r="L61" s="93" t="b">
        <v>0</v>
      </c>
    </row>
    <row r="62" spans="1:12" ht="15">
      <c r="A62" s="93" t="s">
        <v>1343</v>
      </c>
      <c r="B62" s="93" t="s">
        <v>1324</v>
      </c>
      <c r="C62" s="93">
        <v>4</v>
      </c>
      <c r="D62" s="133">
        <v>0.004073607297499786</v>
      </c>
      <c r="E62" s="133">
        <v>2.255754786643044</v>
      </c>
      <c r="F62" s="93" t="s">
        <v>1392</v>
      </c>
      <c r="G62" s="93" t="b">
        <v>0</v>
      </c>
      <c r="H62" s="93" t="b">
        <v>0</v>
      </c>
      <c r="I62" s="93" t="b">
        <v>0</v>
      </c>
      <c r="J62" s="93" t="b">
        <v>0</v>
      </c>
      <c r="K62" s="93" t="b">
        <v>0</v>
      </c>
      <c r="L62" s="93" t="b">
        <v>0</v>
      </c>
    </row>
    <row r="63" spans="1:12" ht="15">
      <c r="A63" s="93" t="s">
        <v>1083</v>
      </c>
      <c r="B63" s="93" t="s">
        <v>1344</v>
      </c>
      <c r="C63" s="93">
        <v>4</v>
      </c>
      <c r="D63" s="133">
        <v>0.004073607297499786</v>
      </c>
      <c r="E63" s="133">
        <v>1.954724790979063</v>
      </c>
      <c r="F63" s="93" t="s">
        <v>1392</v>
      </c>
      <c r="G63" s="93" t="b">
        <v>0</v>
      </c>
      <c r="H63" s="93" t="b">
        <v>0</v>
      </c>
      <c r="I63" s="93" t="b">
        <v>0</v>
      </c>
      <c r="J63" s="93" t="b">
        <v>0</v>
      </c>
      <c r="K63" s="93" t="b">
        <v>0</v>
      </c>
      <c r="L63" s="93" t="b">
        <v>0</v>
      </c>
    </row>
    <row r="64" spans="1:12" ht="15">
      <c r="A64" s="93" t="s">
        <v>1344</v>
      </c>
      <c r="B64" s="93" t="s">
        <v>1345</v>
      </c>
      <c r="C64" s="93">
        <v>4</v>
      </c>
      <c r="D64" s="133">
        <v>0.004073607297499786</v>
      </c>
      <c r="E64" s="133">
        <v>2.3526647996511003</v>
      </c>
      <c r="F64" s="93" t="s">
        <v>1392</v>
      </c>
      <c r="G64" s="93" t="b">
        <v>0</v>
      </c>
      <c r="H64" s="93" t="b">
        <v>0</v>
      </c>
      <c r="I64" s="93" t="b">
        <v>0</v>
      </c>
      <c r="J64" s="93" t="b">
        <v>0</v>
      </c>
      <c r="K64" s="93" t="b">
        <v>0</v>
      </c>
      <c r="L64" s="93" t="b">
        <v>0</v>
      </c>
    </row>
    <row r="65" spans="1:12" ht="15">
      <c r="A65" s="93" t="s">
        <v>1345</v>
      </c>
      <c r="B65" s="93" t="s">
        <v>1346</v>
      </c>
      <c r="C65" s="93">
        <v>4</v>
      </c>
      <c r="D65" s="133">
        <v>0.004073607297499786</v>
      </c>
      <c r="E65" s="133">
        <v>2.3526647996511003</v>
      </c>
      <c r="F65" s="93" t="s">
        <v>1392</v>
      </c>
      <c r="G65" s="93" t="b">
        <v>0</v>
      </c>
      <c r="H65" s="93" t="b">
        <v>0</v>
      </c>
      <c r="I65" s="93" t="b">
        <v>0</v>
      </c>
      <c r="J65" s="93" t="b">
        <v>0</v>
      </c>
      <c r="K65" s="93" t="b">
        <v>0</v>
      </c>
      <c r="L65" s="93" t="b">
        <v>0</v>
      </c>
    </row>
    <row r="66" spans="1:12" ht="15">
      <c r="A66" s="93" t="s">
        <v>1095</v>
      </c>
      <c r="B66" s="93" t="s">
        <v>1061</v>
      </c>
      <c r="C66" s="93">
        <v>4</v>
      </c>
      <c r="D66" s="133">
        <v>0.004073607297499786</v>
      </c>
      <c r="E66" s="133">
        <v>1.449574812659157</v>
      </c>
      <c r="F66" s="93" t="s">
        <v>1392</v>
      </c>
      <c r="G66" s="93" t="b">
        <v>0</v>
      </c>
      <c r="H66" s="93" t="b">
        <v>0</v>
      </c>
      <c r="I66" s="93" t="b">
        <v>0</v>
      </c>
      <c r="J66" s="93" t="b">
        <v>0</v>
      </c>
      <c r="K66" s="93" t="b">
        <v>0</v>
      </c>
      <c r="L66" s="93" t="b">
        <v>0</v>
      </c>
    </row>
    <row r="67" spans="1:12" ht="15">
      <c r="A67" s="93" t="s">
        <v>1061</v>
      </c>
      <c r="B67" s="93" t="s">
        <v>1096</v>
      </c>
      <c r="C67" s="93">
        <v>4</v>
      </c>
      <c r="D67" s="133">
        <v>0.004073607297499786</v>
      </c>
      <c r="E67" s="133">
        <v>1.3263358609287514</v>
      </c>
      <c r="F67" s="93" t="s">
        <v>1392</v>
      </c>
      <c r="G67" s="93" t="b">
        <v>0</v>
      </c>
      <c r="H67" s="93" t="b">
        <v>0</v>
      </c>
      <c r="I67" s="93" t="b">
        <v>0</v>
      </c>
      <c r="J67" s="93" t="b">
        <v>0</v>
      </c>
      <c r="K67" s="93" t="b">
        <v>0</v>
      </c>
      <c r="L67" s="93" t="b">
        <v>0</v>
      </c>
    </row>
    <row r="68" spans="1:12" ht="15">
      <c r="A68" s="93" t="s">
        <v>268</v>
      </c>
      <c r="B68" s="93" t="s">
        <v>253</v>
      </c>
      <c r="C68" s="93">
        <v>3</v>
      </c>
      <c r="D68" s="133">
        <v>0.003455222772831243</v>
      </c>
      <c r="E68" s="133">
        <v>1.7786335319233817</v>
      </c>
      <c r="F68" s="93" t="s">
        <v>1392</v>
      </c>
      <c r="G68" s="93" t="b">
        <v>0</v>
      </c>
      <c r="H68" s="93" t="b">
        <v>0</v>
      </c>
      <c r="I68" s="93" t="b">
        <v>0</v>
      </c>
      <c r="J68" s="93" t="b">
        <v>0</v>
      </c>
      <c r="K68" s="93" t="b">
        <v>0</v>
      </c>
      <c r="L68" s="93" t="b">
        <v>0</v>
      </c>
    </row>
    <row r="69" spans="1:12" ht="15">
      <c r="A69" s="93" t="s">
        <v>253</v>
      </c>
      <c r="B69" s="93" t="s">
        <v>267</v>
      </c>
      <c r="C69" s="93">
        <v>3</v>
      </c>
      <c r="D69" s="133">
        <v>0.003455222772831243</v>
      </c>
      <c r="E69" s="133">
        <v>1.724275869600789</v>
      </c>
      <c r="F69" s="93" t="s">
        <v>1392</v>
      </c>
      <c r="G69" s="93" t="b">
        <v>0</v>
      </c>
      <c r="H69" s="93" t="b">
        <v>0</v>
      </c>
      <c r="I69" s="93" t="b">
        <v>0</v>
      </c>
      <c r="J69" s="93" t="b">
        <v>0</v>
      </c>
      <c r="K69" s="93" t="b">
        <v>0</v>
      </c>
      <c r="L69" s="93" t="b">
        <v>0</v>
      </c>
    </row>
    <row r="70" spans="1:12" ht="15">
      <c r="A70" s="93" t="s">
        <v>267</v>
      </c>
      <c r="B70" s="93" t="s">
        <v>266</v>
      </c>
      <c r="C70" s="93">
        <v>3</v>
      </c>
      <c r="D70" s="133">
        <v>0.003455222772831243</v>
      </c>
      <c r="E70" s="133">
        <v>2.3526647996511008</v>
      </c>
      <c r="F70" s="93" t="s">
        <v>1392</v>
      </c>
      <c r="G70" s="93" t="b">
        <v>0</v>
      </c>
      <c r="H70" s="93" t="b">
        <v>0</v>
      </c>
      <c r="I70" s="93" t="b">
        <v>0</v>
      </c>
      <c r="J70" s="93" t="b">
        <v>0</v>
      </c>
      <c r="K70" s="93" t="b">
        <v>0</v>
      </c>
      <c r="L70" s="93" t="b">
        <v>0</v>
      </c>
    </row>
    <row r="71" spans="1:12" ht="15">
      <c r="A71" s="93" t="s">
        <v>266</v>
      </c>
      <c r="B71" s="93" t="s">
        <v>1092</v>
      </c>
      <c r="C71" s="93">
        <v>3</v>
      </c>
      <c r="D71" s="133">
        <v>0.003455222772831243</v>
      </c>
      <c r="E71" s="133">
        <v>2.3526647996511008</v>
      </c>
      <c r="F71" s="93" t="s">
        <v>1392</v>
      </c>
      <c r="G71" s="93" t="b">
        <v>0</v>
      </c>
      <c r="H71" s="93" t="b">
        <v>0</v>
      </c>
      <c r="I71" s="93" t="b">
        <v>0</v>
      </c>
      <c r="J71" s="93" t="b">
        <v>0</v>
      </c>
      <c r="K71" s="93" t="b">
        <v>0</v>
      </c>
      <c r="L71" s="93" t="b">
        <v>0</v>
      </c>
    </row>
    <row r="72" spans="1:12" ht="15">
      <c r="A72" s="93" t="s">
        <v>1092</v>
      </c>
      <c r="B72" s="93" t="s">
        <v>1093</v>
      </c>
      <c r="C72" s="93">
        <v>3</v>
      </c>
      <c r="D72" s="133">
        <v>0.003455222772831243</v>
      </c>
      <c r="E72" s="133">
        <v>2.4776035362594007</v>
      </c>
      <c r="F72" s="93" t="s">
        <v>1392</v>
      </c>
      <c r="G72" s="93" t="b">
        <v>0</v>
      </c>
      <c r="H72" s="93" t="b">
        <v>0</v>
      </c>
      <c r="I72" s="93" t="b">
        <v>0</v>
      </c>
      <c r="J72" s="93" t="b">
        <v>0</v>
      </c>
      <c r="K72" s="93" t="b">
        <v>0</v>
      </c>
      <c r="L72" s="93" t="b">
        <v>0</v>
      </c>
    </row>
    <row r="73" spans="1:12" ht="15">
      <c r="A73" s="93" t="s">
        <v>1093</v>
      </c>
      <c r="B73" s="93" t="s">
        <v>1094</v>
      </c>
      <c r="C73" s="93">
        <v>3</v>
      </c>
      <c r="D73" s="133">
        <v>0.003455222772831243</v>
      </c>
      <c r="E73" s="133">
        <v>2.4776035362594007</v>
      </c>
      <c r="F73" s="93" t="s">
        <v>1392</v>
      </c>
      <c r="G73" s="93" t="b">
        <v>0</v>
      </c>
      <c r="H73" s="93" t="b">
        <v>0</v>
      </c>
      <c r="I73" s="93" t="b">
        <v>0</v>
      </c>
      <c r="J73" s="93" t="b">
        <v>0</v>
      </c>
      <c r="K73" s="93" t="b">
        <v>0</v>
      </c>
      <c r="L73" s="93" t="b">
        <v>0</v>
      </c>
    </row>
    <row r="74" spans="1:12" ht="15">
      <c r="A74" s="93" t="s">
        <v>1094</v>
      </c>
      <c r="B74" s="93" t="s">
        <v>1095</v>
      </c>
      <c r="C74" s="93">
        <v>3</v>
      </c>
      <c r="D74" s="133">
        <v>0.003455222772831243</v>
      </c>
      <c r="E74" s="133">
        <v>2.3526647996511008</v>
      </c>
      <c r="F74" s="93" t="s">
        <v>1392</v>
      </c>
      <c r="G74" s="93" t="b">
        <v>0</v>
      </c>
      <c r="H74" s="93" t="b">
        <v>0</v>
      </c>
      <c r="I74" s="93" t="b">
        <v>0</v>
      </c>
      <c r="J74" s="93" t="b">
        <v>0</v>
      </c>
      <c r="K74" s="93" t="b">
        <v>0</v>
      </c>
      <c r="L74" s="93" t="b">
        <v>0</v>
      </c>
    </row>
    <row r="75" spans="1:12" ht="15">
      <c r="A75" s="93" t="s">
        <v>1096</v>
      </c>
      <c r="B75" s="93" t="s">
        <v>1347</v>
      </c>
      <c r="C75" s="93">
        <v>3</v>
      </c>
      <c r="D75" s="133">
        <v>0.003455222772831243</v>
      </c>
      <c r="E75" s="133">
        <v>2.255754786643044</v>
      </c>
      <c r="F75" s="93" t="s">
        <v>1392</v>
      </c>
      <c r="G75" s="93" t="b">
        <v>0</v>
      </c>
      <c r="H75" s="93" t="b">
        <v>0</v>
      </c>
      <c r="I75" s="93" t="b">
        <v>0</v>
      </c>
      <c r="J75" s="93" t="b">
        <v>0</v>
      </c>
      <c r="K75" s="93" t="b">
        <v>1</v>
      </c>
      <c r="L75" s="93" t="b">
        <v>0</v>
      </c>
    </row>
    <row r="76" spans="1:12" ht="15">
      <c r="A76" s="93" t="s">
        <v>1347</v>
      </c>
      <c r="B76" s="93" t="s">
        <v>1348</v>
      </c>
      <c r="C76" s="93">
        <v>3</v>
      </c>
      <c r="D76" s="133">
        <v>0.003455222772831243</v>
      </c>
      <c r="E76" s="133">
        <v>2.4776035362594007</v>
      </c>
      <c r="F76" s="93" t="s">
        <v>1392</v>
      </c>
      <c r="G76" s="93" t="b">
        <v>0</v>
      </c>
      <c r="H76" s="93" t="b">
        <v>1</v>
      </c>
      <c r="I76" s="93" t="b">
        <v>0</v>
      </c>
      <c r="J76" s="93" t="b">
        <v>0</v>
      </c>
      <c r="K76" s="93" t="b">
        <v>0</v>
      </c>
      <c r="L76" s="93" t="b">
        <v>0</v>
      </c>
    </row>
    <row r="77" spans="1:12" ht="15">
      <c r="A77" s="93" t="s">
        <v>1348</v>
      </c>
      <c r="B77" s="93" t="s">
        <v>1349</v>
      </c>
      <c r="C77" s="93">
        <v>3</v>
      </c>
      <c r="D77" s="133">
        <v>0.003455222772831243</v>
      </c>
      <c r="E77" s="133">
        <v>2.4776035362594007</v>
      </c>
      <c r="F77" s="93" t="s">
        <v>1392</v>
      </c>
      <c r="G77" s="93" t="b">
        <v>0</v>
      </c>
      <c r="H77" s="93" t="b">
        <v>0</v>
      </c>
      <c r="I77" s="93" t="b">
        <v>0</v>
      </c>
      <c r="J77" s="93" t="b">
        <v>0</v>
      </c>
      <c r="K77" s="93" t="b">
        <v>0</v>
      </c>
      <c r="L77" s="93" t="b">
        <v>0</v>
      </c>
    </row>
    <row r="78" spans="1:12" ht="15">
      <c r="A78" s="93" t="s">
        <v>1349</v>
      </c>
      <c r="B78" s="93" t="s">
        <v>1008</v>
      </c>
      <c r="C78" s="93">
        <v>3</v>
      </c>
      <c r="D78" s="133">
        <v>0.003455222772831243</v>
      </c>
      <c r="E78" s="133">
        <v>1.6536947953150818</v>
      </c>
      <c r="F78" s="93" t="s">
        <v>1392</v>
      </c>
      <c r="G78" s="93" t="b">
        <v>0</v>
      </c>
      <c r="H78" s="93" t="b">
        <v>0</v>
      </c>
      <c r="I78" s="93" t="b">
        <v>0</v>
      </c>
      <c r="J78" s="93" t="b">
        <v>0</v>
      </c>
      <c r="K78" s="93" t="b">
        <v>0</v>
      </c>
      <c r="L78" s="93" t="b">
        <v>0</v>
      </c>
    </row>
    <row r="79" spans="1:12" ht="15">
      <c r="A79" s="93" t="s">
        <v>1008</v>
      </c>
      <c r="B79" s="93" t="s">
        <v>1350</v>
      </c>
      <c r="C79" s="93">
        <v>3</v>
      </c>
      <c r="D79" s="133">
        <v>0.003455222772831243</v>
      </c>
      <c r="E79" s="133">
        <v>1.6536947953150818</v>
      </c>
      <c r="F79" s="93" t="s">
        <v>1392</v>
      </c>
      <c r="G79" s="93" t="b">
        <v>0</v>
      </c>
      <c r="H79" s="93" t="b">
        <v>0</v>
      </c>
      <c r="I79" s="93" t="b">
        <v>0</v>
      </c>
      <c r="J79" s="93" t="b">
        <v>0</v>
      </c>
      <c r="K79" s="93" t="b">
        <v>0</v>
      </c>
      <c r="L79" s="93" t="b">
        <v>0</v>
      </c>
    </row>
    <row r="80" spans="1:12" ht="15">
      <c r="A80" s="93" t="s">
        <v>1350</v>
      </c>
      <c r="B80" s="93" t="s">
        <v>1351</v>
      </c>
      <c r="C80" s="93">
        <v>3</v>
      </c>
      <c r="D80" s="133">
        <v>0.003455222772831243</v>
      </c>
      <c r="E80" s="133">
        <v>2.4776035362594007</v>
      </c>
      <c r="F80" s="93" t="s">
        <v>1392</v>
      </c>
      <c r="G80" s="93" t="b">
        <v>0</v>
      </c>
      <c r="H80" s="93" t="b">
        <v>0</v>
      </c>
      <c r="I80" s="93" t="b">
        <v>0</v>
      </c>
      <c r="J80" s="93" t="b">
        <v>0</v>
      </c>
      <c r="K80" s="93" t="b">
        <v>0</v>
      </c>
      <c r="L80" s="93" t="b">
        <v>0</v>
      </c>
    </row>
    <row r="81" spans="1:12" ht="15">
      <c r="A81" s="93" t="s">
        <v>1351</v>
      </c>
      <c r="B81" s="93" t="s">
        <v>1352</v>
      </c>
      <c r="C81" s="93">
        <v>3</v>
      </c>
      <c r="D81" s="133">
        <v>0.003455222772831243</v>
      </c>
      <c r="E81" s="133">
        <v>2.4776035362594007</v>
      </c>
      <c r="F81" s="93" t="s">
        <v>1392</v>
      </c>
      <c r="G81" s="93" t="b">
        <v>0</v>
      </c>
      <c r="H81" s="93" t="b">
        <v>0</v>
      </c>
      <c r="I81" s="93" t="b">
        <v>0</v>
      </c>
      <c r="J81" s="93" t="b">
        <v>0</v>
      </c>
      <c r="K81" s="93" t="b">
        <v>0</v>
      </c>
      <c r="L81" s="93" t="b">
        <v>0</v>
      </c>
    </row>
    <row r="82" spans="1:12" ht="15">
      <c r="A82" s="93" t="s">
        <v>1352</v>
      </c>
      <c r="B82" s="93" t="s">
        <v>1353</v>
      </c>
      <c r="C82" s="93">
        <v>3</v>
      </c>
      <c r="D82" s="133">
        <v>0.003455222772831243</v>
      </c>
      <c r="E82" s="133">
        <v>2.4776035362594007</v>
      </c>
      <c r="F82" s="93" t="s">
        <v>1392</v>
      </c>
      <c r="G82" s="93" t="b">
        <v>0</v>
      </c>
      <c r="H82" s="93" t="b">
        <v>0</v>
      </c>
      <c r="I82" s="93" t="b">
        <v>0</v>
      </c>
      <c r="J82" s="93" t="b">
        <v>0</v>
      </c>
      <c r="K82" s="93" t="b">
        <v>1</v>
      </c>
      <c r="L82" s="93" t="b">
        <v>0</v>
      </c>
    </row>
    <row r="83" spans="1:12" ht="15">
      <c r="A83" s="93" t="s">
        <v>1353</v>
      </c>
      <c r="B83" s="93" t="s">
        <v>1354</v>
      </c>
      <c r="C83" s="93">
        <v>3</v>
      </c>
      <c r="D83" s="133">
        <v>0.003455222772831243</v>
      </c>
      <c r="E83" s="133">
        <v>2.4776035362594007</v>
      </c>
      <c r="F83" s="93" t="s">
        <v>1392</v>
      </c>
      <c r="G83" s="93" t="b">
        <v>0</v>
      </c>
      <c r="H83" s="93" t="b">
        <v>1</v>
      </c>
      <c r="I83" s="93" t="b">
        <v>0</v>
      </c>
      <c r="J83" s="93" t="b">
        <v>0</v>
      </c>
      <c r="K83" s="93" t="b">
        <v>0</v>
      </c>
      <c r="L83" s="93" t="b">
        <v>0</v>
      </c>
    </row>
    <row r="84" spans="1:12" ht="15">
      <c r="A84" s="93" t="s">
        <v>1354</v>
      </c>
      <c r="B84" s="93" t="s">
        <v>1355</v>
      </c>
      <c r="C84" s="93">
        <v>3</v>
      </c>
      <c r="D84" s="133">
        <v>0.003455222772831243</v>
      </c>
      <c r="E84" s="133">
        <v>2.4776035362594007</v>
      </c>
      <c r="F84" s="93" t="s">
        <v>1392</v>
      </c>
      <c r="G84" s="93" t="b">
        <v>0</v>
      </c>
      <c r="H84" s="93" t="b">
        <v>0</v>
      </c>
      <c r="I84" s="93" t="b">
        <v>0</v>
      </c>
      <c r="J84" s="93" t="b">
        <v>0</v>
      </c>
      <c r="K84" s="93" t="b">
        <v>0</v>
      </c>
      <c r="L84" s="93" t="b">
        <v>0</v>
      </c>
    </row>
    <row r="85" spans="1:12" ht="15">
      <c r="A85" s="93" t="s">
        <v>1355</v>
      </c>
      <c r="B85" s="93" t="s">
        <v>1356</v>
      </c>
      <c r="C85" s="93">
        <v>3</v>
      </c>
      <c r="D85" s="133">
        <v>0.003455222772831243</v>
      </c>
      <c r="E85" s="133">
        <v>2.4776035362594007</v>
      </c>
      <c r="F85" s="93" t="s">
        <v>1392</v>
      </c>
      <c r="G85" s="93" t="b">
        <v>0</v>
      </c>
      <c r="H85" s="93" t="b">
        <v>0</v>
      </c>
      <c r="I85" s="93" t="b">
        <v>0</v>
      </c>
      <c r="J85" s="93" t="b">
        <v>0</v>
      </c>
      <c r="K85" s="93" t="b">
        <v>1</v>
      </c>
      <c r="L85" s="93" t="b">
        <v>0</v>
      </c>
    </row>
    <row r="86" spans="1:12" ht="15">
      <c r="A86" s="93" t="s">
        <v>1356</v>
      </c>
      <c r="B86" s="93" t="s">
        <v>1357</v>
      </c>
      <c r="C86" s="93">
        <v>3</v>
      </c>
      <c r="D86" s="133">
        <v>0.003455222772831243</v>
      </c>
      <c r="E86" s="133">
        <v>2.4776035362594007</v>
      </c>
      <c r="F86" s="93" t="s">
        <v>1392</v>
      </c>
      <c r="G86" s="93" t="b">
        <v>0</v>
      </c>
      <c r="H86" s="93" t="b">
        <v>1</v>
      </c>
      <c r="I86" s="93" t="b">
        <v>0</v>
      </c>
      <c r="J86" s="93" t="b">
        <v>0</v>
      </c>
      <c r="K86" s="93" t="b">
        <v>0</v>
      </c>
      <c r="L86" s="93" t="b">
        <v>0</v>
      </c>
    </row>
    <row r="87" spans="1:12" ht="15">
      <c r="A87" s="93" t="s">
        <v>1357</v>
      </c>
      <c r="B87" s="93" t="s">
        <v>1358</v>
      </c>
      <c r="C87" s="93">
        <v>3</v>
      </c>
      <c r="D87" s="133">
        <v>0.003455222772831243</v>
      </c>
      <c r="E87" s="133">
        <v>2.4776035362594007</v>
      </c>
      <c r="F87" s="93" t="s">
        <v>1392</v>
      </c>
      <c r="G87" s="93" t="b">
        <v>0</v>
      </c>
      <c r="H87" s="93" t="b">
        <v>0</v>
      </c>
      <c r="I87" s="93" t="b">
        <v>0</v>
      </c>
      <c r="J87" s="93" t="b">
        <v>0</v>
      </c>
      <c r="K87" s="93" t="b">
        <v>0</v>
      </c>
      <c r="L87" s="93" t="b">
        <v>0</v>
      </c>
    </row>
    <row r="88" spans="1:12" ht="15">
      <c r="A88" s="93" t="s">
        <v>1107</v>
      </c>
      <c r="B88" s="93" t="s">
        <v>1108</v>
      </c>
      <c r="C88" s="93">
        <v>2</v>
      </c>
      <c r="D88" s="133">
        <v>0.0026793436608395006</v>
      </c>
      <c r="E88" s="133">
        <v>2.6536947953150816</v>
      </c>
      <c r="F88" s="93" t="s">
        <v>1392</v>
      </c>
      <c r="G88" s="93" t="b">
        <v>0</v>
      </c>
      <c r="H88" s="93" t="b">
        <v>0</v>
      </c>
      <c r="I88" s="93" t="b">
        <v>0</v>
      </c>
      <c r="J88" s="93" t="b">
        <v>0</v>
      </c>
      <c r="K88" s="93" t="b">
        <v>0</v>
      </c>
      <c r="L88" s="93" t="b">
        <v>0</v>
      </c>
    </row>
    <row r="89" spans="1:12" ht="15">
      <c r="A89" s="93" t="s">
        <v>1108</v>
      </c>
      <c r="B89" s="93" t="s">
        <v>1109</v>
      </c>
      <c r="C89" s="93">
        <v>2</v>
      </c>
      <c r="D89" s="133">
        <v>0.0026793436608395006</v>
      </c>
      <c r="E89" s="133">
        <v>2.6536947953150816</v>
      </c>
      <c r="F89" s="93" t="s">
        <v>1392</v>
      </c>
      <c r="G89" s="93" t="b">
        <v>0</v>
      </c>
      <c r="H89" s="93" t="b">
        <v>0</v>
      </c>
      <c r="I89" s="93" t="b">
        <v>0</v>
      </c>
      <c r="J89" s="93" t="b">
        <v>0</v>
      </c>
      <c r="K89" s="93" t="b">
        <v>0</v>
      </c>
      <c r="L89" s="93" t="b">
        <v>0</v>
      </c>
    </row>
    <row r="90" spans="1:12" ht="15">
      <c r="A90" s="93" t="s">
        <v>1109</v>
      </c>
      <c r="B90" s="93" t="s">
        <v>1110</v>
      </c>
      <c r="C90" s="93">
        <v>2</v>
      </c>
      <c r="D90" s="133">
        <v>0.0026793436608395006</v>
      </c>
      <c r="E90" s="133">
        <v>2.6536947953150816</v>
      </c>
      <c r="F90" s="93" t="s">
        <v>1392</v>
      </c>
      <c r="G90" s="93" t="b">
        <v>0</v>
      </c>
      <c r="H90" s="93" t="b">
        <v>0</v>
      </c>
      <c r="I90" s="93" t="b">
        <v>0</v>
      </c>
      <c r="J90" s="93" t="b">
        <v>0</v>
      </c>
      <c r="K90" s="93" t="b">
        <v>0</v>
      </c>
      <c r="L90" s="93" t="b">
        <v>0</v>
      </c>
    </row>
    <row r="91" spans="1:12" ht="15">
      <c r="A91" s="93" t="s">
        <v>1110</v>
      </c>
      <c r="B91" s="93" t="s">
        <v>1111</v>
      </c>
      <c r="C91" s="93">
        <v>2</v>
      </c>
      <c r="D91" s="133">
        <v>0.0026793436608395006</v>
      </c>
      <c r="E91" s="133">
        <v>2.6536947953150816</v>
      </c>
      <c r="F91" s="93" t="s">
        <v>1392</v>
      </c>
      <c r="G91" s="93" t="b">
        <v>0</v>
      </c>
      <c r="H91" s="93" t="b">
        <v>0</v>
      </c>
      <c r="I91" s="93" t="b">
        <v>0</v>
      </c>
      <c r="J91" s="93" t="b">
        <v>0</v>
      </c>
      <c r="K91" s="93" t="b">
        <v>0</v>
      </c>
      <c r="L91" s="93" t="b">
        <v>0</v>
      </c>
    </row>
    <row r="92" spans="1:12" ht="15">
      <c r="A92" s="93" t="s">
        <v>1111</v>
      </c>
      <c r="B92" s="93" t="s">
        <v>1061</v>
      </c>
      <c r="C92" s="93">
        <v>2</v>
      </c>
      <c r="D92" s="133">
        <v>0.0026793436608395006</v>
      </c>
      <c r="E92" s="133">
        <v>1.449574812659157</v>
      </c>
      <c r="F92" s="93" t="s">
        <v>1392</v>
      </c>
      <c r="G92" s="93" t="b">
        <v>0</v>
      </c>
      <c r="H92" s="93" t="b">
        <v>0</v>
      </c>
      <c r="I92" s="93" t="b">
        <v>0</v>
      </c>
      <c r="J92" s="93" t="b">
        <v>0</v>
      </c>
      <c r="K92" s="93" t="b">
        <v>0</v>
      </c>
      <c r="L92" s="93" t="b">
        <v>0</v>
      </c>
    </row>
    <row r="93" spans="1:12" ht="15">
      <c r="A93" s="93" t="s">
        <v>253</v>
      </c>
      <c r="B93" s="93" t="s">
        <v>1071</v>
      </c>
      <c r="C93" s="93">
        <v>2</v>
      </c>
      <c r="D93" s="133">
        <v>0.0026793436608395006</v>
      </c>
      <c r="E93" s="133">
        <v>1.7242758696007892</v>
      </c>
      <c r="F93" s="93" t="s">
        <v>1392</v>
      </c>
      <c r="G93" s="93" t="b">
        <v>0</v>
      </c>
      <c r="H93" s="93" t="b">
        <v>0</v>
      </c>
      <c r="I93" s="93" t="b">
        <v>0</v>
      </c>
      <c r="J93" s="93" t="b">
        <v>0</v>
      </c>
      <c r="K93" s="93" t="b">
        <v>0</v>
      </c>
      <c r="L93" s="93" t="b">
        <v>0</v>
      </c>
    </row>
    <row r="94" spans="1:12" ht="15">
      <c r="A94" s="93" t="s">
        <v>1071</v>
      </c>
      <c r="B94" s="93" t="s">
        <v>1072</v>
      </c>
      <c r="C94" s="93">
        <v>2</v>
      </c>
      <c r="D94" s="133">
        <v>0.0026793436608395006</v>
      </c>
      <c r="E94" s="133">
        <v>2.6536947953150816</v>
      </c>
      <c r="F94" s="93" t="s">
        <v>1392</v>
      </c>
      <c r="G94" s="93" t="b">
        <v>0</v>
      </c>
      <c r="H94" s="93" t="b">
        <v>0</v>
      </c>
      <c r="I94" s="93" t="b">
        <v>0</v>
      </c>
      <c r="J94" s="93" t="b">
        <v>0</v>
      </c>
      <c r="K94" s="93" t="b">
        <v>0</v>
      </c>
      <c r="L94" s="93" t="b">
        <v>0</v>
      </c>
    </row>
    <row r="95" spans="1:12" ht="15">
      <c r="A95" s="93" t="s">
        <v>1072</v>
      </c>
      <c r="B95" s="93" t="s">
        <v>1073</v>
      </c>
      <c r="C95" s="93">
        <v>2</v>
      </c>
      <c r="D95" s="133">
        <v>0.0026793436608395006</v>
      </c>
      <c r="E95" s="133">
        <v>2.6536947953150816</v>
      </c>
      <c r="F95" s="93" t="s">
        <v>1392</v>
      </c>
      <c r="G95" s="93" t="b">
        <v>0</v>
      </c>
      <c r="H95" s="93" t="b">
        <v>0</v>
      </c>
      <c r="I95" s="93" t="b">
        <v>0</v>
      </c>
      <c r="J95" s="93" t="b">
        <v>0</v>
      </c>
      <c r="K95" s="93" t="b">
        <v>0</v>
      </c>
      <c r="L95" s="93" t="b">
        <v>0</v>
      </c>
    </row>
    <row r="96" spans="1:12" ht="15">
      <c r="A96" s="93" t="s">
        <v>1073</v>
      </c>
      <c r="B96" s="93" t="s">
        <v>1074</v>
      </c>
      <c r="C96" s="93">
        <v>2</v>
      </c>
      <c r="D96" s="133">
        <v>0.0026793436608395006</v>
      </c>
      <c r="E96" s="133">
        <v>2.6536947953150816</v>
      </c>
      <c r="F96" s="93" t="s">
        <v>1392</v>
      </c>
      <c r="G96" s="93" t="b">
        <v>0</v>
      </c>
      <c r="H96" s="93" t="b">
        <v>0</v>
      </c>
      <c r="I96" s="93" t="b">
        <v>0</v>
      </c>
      <c r="J96" s="93" t="b">
        <v>0</v>
      </c>
      <c r="K96" s="93" t="b">
        <v>0</v>
      </c>
      <c r="L96" s="93" t="b">
        <v>0</v>
      </c>
    </row>
    <row r="97" spans="1:12" ht="15">
      <c r="A97" s="93" t="s">
        <v>1074</v>
      </c>
      <c r="B97" s="93" t="s">
        <v>1075</v>
      </c>
      <c r="C97" s="93">
        <v>2</v>
      </c>
      <c r="D97" s="133">
        <v>0.0026793436608395006</v>
      </c>
      <c r="E97" s="133">
        <v>2.6536947953150816</v>
      </c>
      <c r="F97" s="93" t="s">
        <v>1392</v>
      </c>
      <c r="G97" s="93" t="b">
        <v>0</v>
      </c>
      <c r="H97" s="93" t="b">
        <v>0</v>
      </c>
      <c r="I97" s="93" t="b">
        <v>0</v>
      </c>
      <c r="J97" s="93" t="b">
        <v>0</v>
      </c>
      <c r="K97" s="93" t="b">
        <v>0</v>
      </c>
      <c r="L97" s="93" t="b">
        <v>0</v>
      </c>
    </row>
    <row r="98" spans="1:12" ht="15">
      <c r="A98" s="93" t="s">
        <v>1075</v>
      </c>
      <c r="B98" s="93" t="s">
        <v>1076</v>
      </c>
      <c r="C98" s="93">
        <v>2</v>
      </c>
      <c r="D98" s="133">
        <v>0.0026793436608395006</v>
      </c>
      <c r="E98" s="133">
        <v>2.6536947953150816</v>
      </c>
      <c r="F98" s="93" t="s">
        <v>1392</v>
      </c>
      <c r="G98" s="93" t="b">
        <v>0</v>
      </c>
      <c r="H98" s="93" t="b">
        <v>0</v>
      </c>
      <c r="I98" s="93" t="b">
        <v>0</v>
      </c>
      <c r="J98" s="93" t="b">
        <v>0</v>
      </c>
      <c r="K98" s="93" t="b">
        <v>0</v>
      </c>
      <c r="L98" s="93" t="b">
        <v>0</v>
      </c>
    </row>
    <row r="99" spans="1:12" ht="15">
      <c r="A99" s="93" t="s">
        <v>1076</v>
      </c>
      <c r="B99" s="93" t="s">
        <v>1077</v>
      </c>
      <c r="C99" s="93">
        <v>2</v>
      </c>
      <c r="D99" s="133">
        <v>0.0026793436608395006</v>
      </c>
      <c r="E99" s="133">
        <v>2.6536947953150816</v>
      </c>
      <c r="F99" s="93" t="s">
        <v>1392</v>
      </c>
      <c r="G99" s="93" t="b">
        <v>0</v>
      </c>
      <c r="H99" s="93" t="b">
        <v>0</v>
      </c>
      <c r="I99" s="93" t="b">
        <v>0</v>
      </c>
      <c r="J99" s="93" t="b">
        <v>0</v>
      </c>
      <c r="K99" s="93" t="b">
        <v>0</v>
      </c>
      <c r="L99" s="93" t="b">
        <v>0</v>
      </c>
    </row>
    <row r="100" spans="1:12" ht="15">
      <c r="A100" s="93" t="s">
        <v>1077</v>
      </c>
      <c r="B100" s="93" t="s">
        <v>1078</v>
      </c>
      <c r="C100" s="93">
        <v>2</v>
      </c>
      <c r="D100" s="133">
        <v>0.0026793436608395006</v>
      </c>
      <c r="E100" s="133">
        <v>2.6536947953150816</v>
      </c>
      <c r="F100" s="93" t="s">
        <v>1392</v>
      </c>
      <c r="G100" s="93" t="b">
        <v>0</v>
      </c>
      <c r="H100" s="93" t="b">
        <v>0</v>
      </c>
      <c r="I100" s="93" t="b">
        <v>0</v>
      </c>
      <c r="J100" s="93" t="b">
        <v>0</v>
      </c>
      <c r="K100" s="93" t="b">
        <v>0</v>
      </c>
      <c r="L100" s="93" t="b">
        <v>0</v>
      </c>
    </row>
    <row r="101" spans="1:12" ht="15">
      <c r="A101" s="93" t="s">
        <v>1078</v>
      </c>
      <c r="B101" s="93" t="s">
        <v>1079</v>
      </c>
      <c r="C101" s="93">
        <v>2</v>
      </c>
      <c r="D101" s="133">
        <v>0.0026793436608395006</v>
      </c>
      <c r="E101" s="133">
        <v>2.6536947953150816</v>
      </c>
      <c r="F101" s="93" t="s">
        <v>1392</v>
      </c>
      <c r="G101" s="93" t="b">
        <v>0</v>
      </c>
      <c r="H101" s="93" t="b">
        <v>0</v>
      </c>
      <c r="I101" s="93" t="b">
        <v>0</v>
      </c>
      <c r="J101" s="93" t="b">
        <v>0</v>
      </c>
      <c r="K101" s="93" t="b">
        <v>0</v>
      </c>
      <c r="L101" s="93" t="b">
        <v>0</v>
      </c>
    </row>
    <row r="102" spans="1:12" ht="15">
      <c r="A102" s="93" t="s">
        <v>1079</v>
      </c>
      <c r="B102" s="93" t="s">
        <v>1370</v>
      </c>
      <c r="C102" s="93">
        <v>2</v>
      </c>
      <c r="D102" s="133">
        <v>0.0026793436608395006</v>
      </c>
      <c r="E102" s="133">
        <v>2.6536947953150816</v>
      </c>
      <c r="F102" s="93" t="s">
        <v>1392</v>
      </c>
      <c r="G102" s="93" t="b">
        <v>0</v>
      </c>
      <c r="H102" s="93" t="b">
        <v>0</v>
      </c>
      <c r="I102" s="93" t="b">
        <v>0</v>
      </c>
      <c r="J102" s="93" t="b">
        <v>0</v>
      </c>
      <c r="K102" s="93" t="b">
        <v>0</v>
      </c>
      <c r="L102" s="93" t="b">
        <v>0</v>
      </c>
    </row>
    <row r="103" spans="1:12" ht="15">
      <c r="A103" s="93" t="s">
        <v>1370</v>
      </c>
      <c r="B103" s="93" t="s">
        <v>1371</v>
      </c>
      <c r="C103" s="93">
        <v>2</v>
      </c>
      <c r="D103" s="133">
        <v>0.0026793436608395006</v>
      </c>
      <c r="E103" s="133">
        <v>2.6536947953150816</v>
      </c>
      <c r="F103" s="93" t="s">
        <v>1392</v>
      </c>
      <c r="G103" s="93" t="b">
        <v>0</v>
      </c>
      <c r="H103" s="93" t="b">
        <v>0</v>
      </c>
      <c r="I103" s="93" t="b">
        <v>0</v>
      </c>
      <c r="J103" s="93" t="b">
        <v>0</v>
      </c>
      <c r="K103" s="93" t="b">
        <v>0</v>
      </c>
      <c r="L103" s="93" t="b">
        <v>0</v>
      </c>
    </row>
    <row r="104" spans="1:12" ht="15">
      <c r="A104" s="93" t="s">
        <v>1371</v>
      </c>
      <c r="B104" s="93" t="s">
        <v>1372</v>
      </c>
      <c r="C104" s="93">
        <v>2</v>
      </c>
      <c r="D104" s="133">
        <v>0.0026793436608395006</v>
      </c>
      <c r="E104" s="133">
        <v>2.6536947953150816</v>
      </c>
      <c r="F104" s="93" t="s">
        <v>1392</v>
      </c>
      <c r="G104" s="93" t="b">
        <v>0</v>
      </c>
      <c r="H104" s="93" t="b">
        <v>0</v>
      </c>
      <c r="I104" s="93" t="b">
        <v>0</v>
      </c>
      <c r="J104" s="93" t="b">
        <v>0</v>
      </c>
      <c r="K104" s="93" t="b">
        <v>0</v>
      </c>
      <c r="L104" s="93" t="b">
        <v>0</v>
      </c>
    </row>
    <row r="105" spans="1:12" ht="15">
      <c r="A105" s="93" t="s">
        <v>1372</v>
      </c>
      <c r="B105" s="93" t="s">
        <v>1373</v>
      </c>
      <c r="C105" s="93">
        <v>2</v>
      </c>
      <c r="D105" s="133">
        <v>0.0026793436608395006</v>
      </c>
      <c r="E105" s="133">
        <v>2.6536947953150816</v>
      </c>
      <c r="F105" s="93" t="s">
        <v>1392</v>
      </c>
      <c r="G105" s="93" t="b">
        <v>0</v>
      </c>
      <c r="H105" s="93" t="b">
        <v>0</v>
      </c>
      <c r="I105" s="93" t="b">
        <v>0</v>
      </c>
      <c r="J105" s="93" t="b">
        <v>0</v>
      </c>
      <c r="K105" s="93" t="b">
        <v>0</v>
      </c>
      <c r="L105" s="93" t="b">
        <v>0</v>
      </c>
    </row>
    <row r="106" spans="1:12" ht="15">
      <c r="A106" s="93" t="s">
        <v>1373</v>
      </c>
      <c r="B106" s="93" t="s">
        <v>1061</v>
      </c>
      <c r="C106" s="93">
        <v>2</v>
      </c>
      <c r="D106" s="133">
        <v>0.0026793436608395006</v>
      </c>
      <c r="E106" s="133">
        <v>1.449574812659157</v>
      </c>
      <c r="F106" s="93" t="s">
        <v>1392</v>
      </c>
      <c r="G106" s="93" t="b">
        <v>0</v>
      </c>
      <c r="H106" s="93" t="b">
        <v>0</v>
      </c>
      <c r="I106" s="93" t="b">
        <v>0</v>
      </c>
      <c r="J106" s="93" t="b">
        <v>0</v>
      </c>
      <c r="K106" s="93" t="b">
        <v>0</v>
      </c>
      <c r="L106" s="93" t="b">
        <v>0</v>
      </c>
    </row>
    <row r="107" spans="1:12" ht="15">
      <c r="A107" s="93" t="s">
        <v>1061</v>
      </c>
      <c r="B107" s="93" t="s">
        <v>1374</v>
      </c>
      <c r="C107" s="93">
        <v>2</v>
      </c>
      <c r="D107" s="133">
        <v>0.0026793436608395006</v>
      </c>
      <c r="E107" s="133">
        <v>1.423245873936808</v>
      </c>
      <c r="F107" s="93" t="s">
        <v>1392</v>
      </c>
      <c r="G107" s="93" t="b">
        <v>0</v>
      </c>
      <c r="H107" s="93" t="b">
        <v>0</v>
      </c>
      <c r="I107" s="93" t="b">
        <v>0</v>
      </c>
      <c r="J107" s="93" t="b">
        <v>0</v>
      </c>
      <c r="K107" s="93" t="b">
        <v>0</v>
      </c>
      <c r="L107" s="93" t="b">
        <v>0</v>
      </c>
    </row>
    <row r="108" spans="1:12" ht="15">
      <c r="A108" s="93" t="s">
        <v>1374</v>
      </c>
      <c r="B108" s="93" t="s">
        <v>1375</v>
      </c>
      <c r="C108" s="93">
        <v>2</v>
      </c>
      <c r="D108" s="133">
        <v>0.0026793436608395006</v>
      </c>
      <c r="E108" s="133">
        <v>2.6536947953150816</v>
      </c>
      <c r="F108" s="93" t="s">
        <v>1392</v>
      </c>
      <c r="G108" s="93" t="b">
        <v>0</v>
      </c>
      <c r="H108" s="93" t="b">
        <v>0</v>
      </c>
      <c r="I108" s="93" t="b">
        <v>0</v>
      </c>
      <c r="J108" s="93" t="b">
        <v>0</v>
      </c>
      <c r="K108" s="93" t="b">
        <v>0</v>
      </c>
      <c r="L108" s="93" t="b">
        <v>0</v>
      </c>
    </row>
    <row r="109" spans="1:12" ht="15">
      <c r="A109" s="93" t="s">
        <v>1375</v>
      </c>
      <c r="B109" s="93" t="s">
        <v>1376</v>
      </c>
      <c r="C109" s="93">
        <v>2</v>
      </c>
      <c r="D109" s="133">
        <v>0.0026793436608395006</v>
      </c>
      <c r="E109" s="133">
        <v>2.6536947953150816</v>
      </c>
      <c r="F109" s="93" t="s">
        <v>1392</v>
      </c>
      <c r="G109" s="93" t="b">
        <v>0</v>
      </c>
      <c r="H109" s="93" t="b">
        <v>0</v>
      </c>
      <c r="I109" s="93" t="b">
        <v>0</v>
      </c>
      <c r="J109" s="93" t="b">
        <v>0</v>
      </c>
      <c r="K109" s="93" t="b">
        <v>0</v>
      </c>
      <c r="L109" s="93" t="b">
        <v>0</v>
      </c>
    </row>
    <row r="110" spans="1:12" ht="15">
      <c r="A110" s="93" t="s">
        <v>1376</v>
      </c>
      <c r="B110" s="93" t="s">
        <v>1008</v>
      </c>
      <c r="C110" s="93">
        <v>2</v>
      </c>
      <c r="D110" s="133">
        <v>0.0026793436608395006</v>
      </c>
      <c r="E110" s="133">
        <v>1.6536947953150818</v>
      </c>
      <c r="F110" s="93" t="s">
        <v>1392</v>
      </c>
      <c r="G110" s="93" t="b">
        <v>0</v>
      </c>
      <c r="H110" s="93" t="b">
        <v>0</v>
      </c>
      <c r="I110" s="93" t="b">
        <v>0</v>
      </c>
      <c r="J110" s="93" t="b">
        <v>0</v>
      </c>
      <c r="K110" s="93" t="b">
        <v>0</v>
      </c>
      <c r="L110" s="93" t="b">
        <v>0</v>
      </c>
    </row>
    <row r="111" spans="1:12" ht="15">
      <c r="A111" s="93" t="s">
        <v>1008</v>
      </c>
      <c r="B111" s="93" t="s">
        <v>1377</v>
      </c>
      <c r="C111" s="93">
        <v>2</v>
      </c>
      <c r="D111" s="133">
        <v>0.0026793436608395006</v>
      </c>
      <c r="E111" s="133">
        <v>1.6536947953150818</v>
      </c>
      <c r="F111" s="93" t="s">
        <v>1392</v>
      </c>
      <c r="G111" s="93" t="b">
        <v>0</v>
      </c>
      <c r="H111" s="93" t="b">
        <v>0</v>
      </c>
      <c r="I111" s="93" t="b">
        <v>0</v>
      </c>
      <c r="J111" s="93" t="b">
        <v>0</v>
      </c>
      <c r="K111" s="93" t="b">
        <v>0</v>
      </c>
      <c r="L111" s="93" t="b">
        <v>0</v>
      </c>
    </row>
    <row r="112" spans="1:12" ht="15">
      <c r="A112" s="93" t="s">
        <v>1377</v>
      </c>
      <c r="B112" s="93" t="s">
        <v>1378</v>
      </c>
      <c r="C112" s="93">
        <v>2</v>
      </c>
      <c r="D112" s="133">
        <v>0.0026793436608395006</v>
      </c>
      <c r="E112" s="133">
        <v>2.6536947953150816</v>
      </c>
      <c r="F112" s="93" t="s">
        <v>1392</v>
      </c>
      <c r="G112" s="93" t="b">
        <v>0</v>
      </c>
      <c r="H112" s="93" t="b">
        <v>0</v>
      </c>
      <c r="I112" s="93" t="b">
        <v>0</v>
      </c>
      <c r="J112" s="93" t="b">
        <v>0</v>
      </c>
      <c r="K112" s="93" t="b">
        <v>0</v>
      </c>
      <c r="L112" s="93" t="b">
        <v>0</v>
      </c>
    </row>
    <row r="113" spans="1:12" ht="15">
      <c r="A113" s="93" t="s">
        <v>1378</v>
      </c>
      <c r="B113" s="93" t="s">
        <v>1379</v>
      </c>
      <c r="C113" s="93">
        <v>2</v>
      </c>
      <c r="D113" s="133">
        <v>0.0026793436608395006</v>
      </c>
      <c r="E113" s="133">
        <v>2.6536947953150816</v>
      </c>
      <c r="F113" s="93" t="s">
        <v>1392</v>
      </c>
      <c r="G113" s="93" t="b">
        <v>0</v>
      </c>
      <c r="H113" s="93" t="b">
        <v>0</v>
      </c>
      <c r="I113" s="93" t="b">
        <v>0</v>
      </c>
      <c r="J113" s="93" t="b">
        <v>0</v>
      </c>
      <c r="K113" s="93" t="b">
        <v>0</v>
      </c>
      <c r="L113" s="93" t="b">
        <v>0</v>
      </c>
    </row>
    <row r="114" spans="1:12" ht="15">
      <c r="A114" s="93" t="s">
        <v>1380</v>
      </c>
      <c r="B114" s="93" t="s">
        <v>1381</v>
      </c>
      <c r="C114" s="93">
        <v>2</v>
      </c>
      <c r="D114" s="133">
        <v>0.0026793436608395006</v>
      </c>
      <c r="E114" s="133">
        <v>2.6536947953150816</v>
      </c>
      <c r="F114" s="93" t="s">
        <v>1392</v>
      </c>
      <c r="G114" s="93" t="b">
        <v>0</v>
      </c>
      <c r="H114" s="93" t="b">
        <v>0</v>
      </c>
      <c r="I114" s="93" t="b">
        <v>0</v>
      </c>
      <c r="J114" s="93" t="b">
        <v>0</v>
      </c>
      <c r="K114" s="93" t="b">
        <v>1</v>
      </c>
      <c r="L114" s="93" t="b">
        <v>0</v>
      </c>
    </row>
    <row r="115" spans="1:12" ht="15">
      <c r="A115" s="93" t="s">
        <v>1115</v>
      </c>
      <c r="B115" s="93" t="s">
        <v>1061</v>
      </c>
      <c r="C115" s="93">
        <v>2</v>
      </c>
      <c r="D115" s="133">
        <v>0.0026793436608395006</v>
      </c>
      <c r="E115" s="133">
        <v>1.449574812659157</v>
      </c>
      <c r="F115" s="93" t="s">
        <v>1392</v>
      </c>
      <c r="G115" s="93" t="b">
        <v>0</v>
      </c>
      <c r="H115" s="93" t="b">
        <v>0</v>
      </c>
      <c r="I115" s="93" t="b">
        <v>0</v>
      </c>
      <c r="J115" s="93" t="b">
        <v>0</v>
      </c>
      <c r="K115" s="93" t="b">
        <v>0</v>
      </c>
      <c r="L115" s="93" t="b">
        <v>0</v>
      </c>
    </row>
    <row r="116" spans="1:12" ht="15">
      <c r="A116" s="93" t="s">
        <v>1061</v>
      </c>
      <c r="B116" s="93" t="s">
        <v>1087</v>
      </c>
      <c r="C116" s="93">
        <v>2</v>
      </c>
      <c r="D116" s="133">
        <v>0.0026793436608395006</v>
      </c>
      <c r="E116" s="133">
        <v>1.0253058652647702</v>
      </c>
      <c r="F116" s="93" t="s">
        <v>1392</v>
      </c>
      <c r="G116" s="93" t="b">
        <v>0</v>
      </c>
      <c r="H116" s="93" t="b">
        <v>0</v>
      </c>
      <c r="I116" s="93" t="b">
        <v>0</v>
      </c>
      <c r="J116" s="93" t="b">
        <v>0</v>
      </c>
      <c r="K116" s="93" t="b">
        <v>0</v>
      </c>
      <c r="L116" s="93" t="b">
        <v>0</v>
      </c>
    </row>
    <row r="117" spans="1:12" ht="15">
      <c r="A117" s="93" t="s">
        <v>1087</v>
      </c>
      <c r="B117" s="93" t="s">
        <v>1116</v>
      </c>
      <c r="C117" s="93">
        <v>2</v>
      </c>
      <c r="D117" s="133">
        <v>0.0026793436608395006</v>
      </c>
      <c r="E117" s="133">
        <v>2.255754786643044</v>
      </c>
      <c r="F117" s="93" t="s">
        <v>1392</v>
      </c>
      <c r="G117" s="93" t="b">
        <v>0</v>
      </c>
      <c r="H117" s="93" t="b">
        <v>0</v>
      </c>
      <c r="I117" s="93" t="b">
        <v>0</v>
      </c>
      <c r="J117" s="93" t="b">
        <v>0</v>
      </c>
      <c r="K117" s="93" t="b">
        <v>0</v>
      </c>
      <c r="L117" s="93" t="b">
        <v>0</v>
      </c>
    </row>
    <row r="118" spans="1:12" ht="15">
      <c r="A118" s="93" t="s">
        <v>1116</v>
      </c>
      <c r="B118" s="93" t="s">
        <v>1113</v>
      </c>
      <c r="C118" s="93">
        <v>2</v>
      </c>
      <c r="D118" s="133">
        <v>0.0026793436608395006</v>
      </c>
      <c r="E118" s="133">
        <v>2.1765735405954194</v>
      </c>
      <c r="F118" s="93" t="s">
        <v>1392</v>
      </c>
      <c r="G118" s="93" t="b">
        <v>0</v>
      </c>
      <c r="H118" s="93" t="b">
        <v>0</v>
      </c>
      <c r="I118" s="93" t="b">
        <v>0</v>
      </c>
      <c r="J118" s="93" t="b">
        <v>0</v>
      </c>
      <c r="K118" s="93" t="b">
        <v>0</v>
      </c>
      <c r="L118" s="93" t="b">
        <v>0</v>
      </c>
    </row>
    <row r="119" spans="1:12" ht="15">
      <c r="A119" s="93" t="s">
        <v>1113</v>
      </c>
      <c r="B119" s="93" t="s">
        <v>1117</v>
      </c>
      <c r="C119" s="93">
        <v>2</v>
      </c>
      <c r="D119" s="133">
        <v>0.0026793436608395006</v>
      </c>
      <c r="E119" s="133">
        <v>2.1765735405954194</v>
      </c>
      <c r="F119" s="93" t="s">
        <v>1392</v>
      </c>
      <c r="G119" s="93" t="b">
        <v>0</v>
      </c>
      <c r="H119" s="93" t="b">
        <v>0</v>
      </c>
      <c r="I119" s="93" t="b">
        <v>0</v>
      </c>
      <c r="J119" s="93" t="b">
        <v>0</v>
      </c>
      <c r="K119" s="93" t="b">
        <v>0</v>
      </c>
      <c r="L119" s="93" t="b">
        <v>0</v>
      </c>
    </row>
    <row r="120" spans="1:12" ht="15">
      <c r="A120" s="93" t="s">
        <v>1117</v>
      </c>
      <c r="B120" s="93" t="s">
        <v>1113</v>
      </c>
      <c r="C120" s="93">
        <v>2</v>
      </c>
      <c r="D120" s="133">
        <v>0.0026793436608395006</v>
      </c>
      <c r="E120" s="133">
        <v>2.1765735405954194</v>
      </c>
      <c r="F120" s="93" t="s">
        <v>1392</v>
      </c>
      <c r="G120" s="93" t="b">
        <v>0</v>
      </c>
      <c r="H120" s="93" t="b">
        <v>0</v>
      </c>
      <c r="I120" s="93" t="b">
        <v>0</v>
      </c>
      <c r="J120" s="93" t="b">
        <v>0</v>
      </c>
      <c r="K120" s="93" t="b">
        <v>0</v>
      </c>
      <c r="L120" s="93" t="b">
        <v>0</v>
      </c>
    </row>
    <row r="121" spans="1:12" ht="15">
      <c r="A121" s="93" t="s">
        <v>1113</v>
      </c>
      <c r="B121" s="93" t="s">
        <v>1118</v>
      </c>
      <c r="C121" s="93">
        <v>2</v>
      </c>
      <c r="D121" s="133">
        <v>0.0026793436608395006</v>
      </c>
      <c r="E121" s="133">
        <v>2.1765735405954194</v>
      </c>
      <c r="F121" s="93" t="s">
        <v>1392</v>
      </c>
      <c r="G121" s="93" t="b">
        <v>0</v>
      </c>
      <c r="H121" s="93" t="b">
        <v>0</v>
      </c>
      <c r="I121" s="93" t="b">
        <v>0</v>
      </c>
      <c r="J121" s="93" t="b">
        <v>0</v>
      </c>
      <c r="K121" s="93" t="b">
        <v>0</v>
      </c>
      <c r="L121" s="93" t="b">
        <v>0</v>
      </c>
    </row>
    <row r="122" spans="1:12" ht="15">
      <c r="A122" s="93" t="s">
        <v>1118</v>
      </c>
      <c r="B122" s="93" t="s">
        <v>1119</v>
      </c>
      <c r="C122" s="93">
        <v>2</v>
      </c>
      <c r="D122" s="133">
        <v>0.0026793436608395006</v>
      </c>
      <c r="E122" s="133">
        <v>2.6536947953150816</v>
      </c>
      <c r="F122" s="93" t="s">
        <v>1392</v>
      </c>
      <c r="G122" s="93" t="b">
        <v>0</v>
      </c>
      <c r="H122" s="93" t="b">
        <v>0</v>
      </c>
      <c r="I122" s="93" t="b">
        <v>0</v>
      </c>
      <c r="J122" s="93" t="b">
        <v>0</v>
      </c>
      <c r="K122" s="93" t="b">
        <v>0</v>
      </c>
      <c r="L122" s="93" t="b">
        <v>0</v>
      </c>
    </row>
    <row r="123" spans="1:12" ht="15">
      <c r="A123" s="93" t="s">
        <v>1119</v>
      </c>
      <c r="B123" s="93" t="s">
        <v>1114</v>
      </c>
      <c r="C123" s="93">
        <v>2</v>
      </c>
      <c r="D123" s="133">
        <v>0.0026793436608395006</v>
      </c>
      <c r="E123" s="133">
        <v>2.3526647996511003</v>
      </c>
      <c r="F123" s="93" t="s">
        <v>1392</v>
      </c>
      <c r="G123" s="93" t="b">
        <v>0</v>
      </c>
      <c r="H123" s="93" t="b">
        <v>0</v>
      </c>
      <c r="I123" s="93" t="b">
        <v>0</v>
      </c>
      <c r="J123" s="93" t="b">
        <v>0</v>
      </c>
      <c r="K123" s="93" t="b">
        <v>0</v>
      </c>
      <c r="L123" s="93" t="b">
        <v>0</v>
      </c>
    </row>
    <row r="124" spans="1:12" ht="15">
      <c r="A124" s="93" t="s">
        <v>1114</v>
      </c>
      <c r="B124" s="93" t="s">
        <v>1120</v>
      </c>
      <c r="C124" s="93">
        <v>2</v>
      </c>
      <c r="D124" s="133">
        <v>0.0026793436608395006</v>
      </c>
      <c r="E124" s="133">
        <v>2.1765735405954194</v>
      </c>
      <c r="F124" s="93" t="s">
        <v>1392</v>
      </c>
      <c r="G124" s="93" t="b">
        <v>0</v>
      </c>
      <c r="H124" s="93" t="b">
        <v>0</v>
      </c>
      <c r="I124" s="93" t="b">
        <v>0</v>
      </c>
      <c r="J124" s="93" t="b">
        <v>0</v>
      </c>
      <c r="K124" s="93" t="b">
        <v>0</v>
      </c>
      <c r="L124" s="93" t="b">
        <v>0</v>
      </c>
    </row>
    <row r="125" spans="1:12" ht="15">
      <c r="A125" s="93" t="s">
        <v>1120</v>
      </c>
      <c r="B125" s="93" t="s">
        <v>1383</v>
      </c>
      <c r="C125" s="93">
        <v>2</v>
      </c>
      <c r="D125" s="133">
        <v>0.0026793436608395006</v>
      </c>
      <c r="E125" s="133">
        <v>2.6536947953150816</v>
      </c>
      <c r="F125" s="93" t="s">
        <v>1392</v>
      </c>
      <c r="G125" s="93" t="b">
        <v>0</v>
      </c>
      <c r="H125" s="93" t="b">
        <v>0</v>
      </c>
      <c r="I125" s="93" t="b">
        <v>0</v>
      </c>
      <c r="J125" s="93" t="b">
        <v>0</v>
      </c>
      <c r="K125" s="93" t="b">
        <v>0</v>
      </c>
      <c r="L125" s="93" t="b">
        <v>0</v>
      </c>
    </row>
    <row r="126" spans="1:12" ht="15">
      <c r="A126" s="93" t="s">
        <v>1383</v>
      </c>
      <c r="B126" s="93" t="s">
        <v>1384</v>
      </c>
      <c r="C126" s="93">
        <v>2</v>
      </c>
      <c r="D126" s="133">
        <v>0.0026793436608395006</v>
      </c>
      <c r="E126" s="133">
        <v>2.6536947953150816</v>
      </c>
      <c r="F126" s="93" t="s">
        <v>1392</v>
      </c>
      <c r="G126" s="93" t="b">
        <v>0</v>
      </c>
      <c r="H126" s="93" t="b">
        <v>0</v>
      </c>
      <c r="I126" s="93" t="b">
        <v>0</v>
      </c>
      <c r="J126" s="93" t="b">
        <v>0</v>
      </c>
      <c r="K126" s="93" t="b">
        <v>0</v>
      </c>
      <c r="L126" s="93" t="b">
        <v>0</v>
      </c>
    </row>
    <row r="127" spans="1:12" ht="15">
      <c r="A127" s="93" t="s">
        <v>1384</v>
      </c>
      <c r="B127" s="93" t="s">
        <v>1114</v>
      </c>
      <c r="C127" s="93">
        <v>2</v>
      </c>
      <c r="D127" s="133">
        <v>0.0026793436608395006</v>
      </c>
      <c r="E127" s="133">
        <v>2.3526647996511003</v>
      </c>
      <c r="F127" s="93" t="s">
        <v>1392</v>
      </c>
      <c r="G127" s="93" t="b">
        <v>0</v>
      </c>
      <c r="H127" s="93" t="b">
        <v>0</v>
      </c>
      <c r="I127" s="93" t="b">
        <v>0</v>
      </c>
      <c r="J127" s="93" t="b">
        <v>0</v>
      </c>
      <c r="K127" s="93" t="b">
        <v>0</v>
      </c>
      <c r="L127" s="93" t="b">
        <v>0</v>
      </c>
    </row>
    <row r="128" spans="1:12" ht="15">
      <c r="A128" s="93" t="s">
        <v>1114</v>
      </c>
      <c r="B128" s="93" t="s">
        <v>1385</v>
      </c>
      <c r="C128" s="93">
        <v>2</v>
      </c>
      <c r="D128" s="133">
        <v>0.0026793436608395006</v>
      </c>
      <c r="E128" s="133">
        <v>2.3526647996511003</v>
      </c>
      <c r="F128" s="93" t="s">
        <v>1392</v>
      </c>
      <c r="G128" s="93" t="b">
        <v>0</v>
      </c>
      <c r="H128" s="93" t="b">
        <v>0</v>
      </c>
      <c r="I128" s="93" t="b">
        <v>0</v>
      </c>
      <c r="J128" s="93" t="b">
        <v>0</v>
      </c>
      <c r="K128" s="93" t="b">
        <v>0</v>
      </c>
      <c r="L128" s="93" t="b">
        <v>0</v>
      </c>
    </row>
    <row r="129" spans="1:12" ht="15">
      <c r="A129" s="93" t="s">
        <v>1385</v>
      </c>
      <c r="B129" s="93" t="s">
        <v>1386</v>
      </c>
      <c r="C129" s="93">
        <v>2</v>
      </c>
      <c r="D129" s="133">
        <v>0.0026793436608395006</v>
      </c>
      <c r="E129" s="133">
        <v>2.6536947953150816</v>
      </c>
      <c r="F129" s="93" t="s">
        <v>1392</v>
      </c>
      <c r="G129" s="93" t="b">
        <v>0</v>
      </c>
      <c r="H129" s="93" t="b">
        <v>0</v>
      </c>
      <c r="I129" s="93" t="b">
        <v>0</v>
      </c>
      <c r="J129" s="93" t="b">
        <v>0</v>
      </c>
      <c r="K129" s="93" t="b">
        <v>0</v>
      </c>
      <c r="L129" s="93" t="b">
        <v>0</v>
      </c>
    </row>
    <row r="130" spans="1:12" ht="15">
      <c r="A130" s="93" t="s">
        <v>1083</v>
      </c>
      <c r="B130" s="93" t="s">
        <v>1124</v>
      </c>
      <c r="C130" s="93">
        <v>2</v>
      </c>
      <c r="D130" s="133">
        <v>0.0033218836729291086</v>
      </c>
      <c r="E130" s="133">
        <v>1.954724790979063</v>
      </c>
      <c r="F130" s="93" t="s">
        <v>1392</v>
      </c>
      <c r="G130" s="93" t="b">
        <v>0</v>
      </c>
      <c r="H130" s="93" t="b">
        <v>0</v>
      </c>
      <c r="I130" s="93" t="b">
        <v>0</v>
      </c>
      <c r="J130" s="93" t="b">
        <v>0</v>
      </c>
      <c r="K130" s="93" t="b">
        <v>0</v>
      </c>
      <c r="L130" s="93" t="b">
        <v>0</v>
      </c>
    </row>
    <row r="131" spans="1:12" ht="15">
      <c r="A131" s="93" t="s">
        <v>1064</v>
      </c>
      <c r="B131" s="93" t="s">
        <v>1061</v>
      </c>
      <c r="C131" s="93">
        <v>11</v>
      </c>
      <c r="D131" s="133">
        <v>0.0012829449684672756</v>
      </c>
      <c r="E131" s="133">
        <v>1.414973347970818</v>
      </c>
      <c r="F131" s="93" t="s">
        <v>939</v>
      </c>
      <c r="G131" s="93" t="b">
        <v>0</v>
      </c>
      <c r="H131" s="93" t="b">
        <v>0</v>
      </c>
      <c r="I131" s="93" t="b">
        <v>0</v>
      </c>
      <c r="J131" s="93" t="b">
        <v>0</v>
      </c>
      <c r="K131" s="93" t="b">
        <v>0</v>
      </c>
      <c r="L131" s="93" t="b">
        <v>0</v>
      </c>
    </row>
    <row r="132" spans="1:12" ht="15">
      <c r="A132" s="93" t="s">
        <v>1061</v>
      </c>
      <c r="B132" s="93" t="s">
        <v>1065</v>
      </c>
      <c r="C132" s="93">
        <v>11</v>
      </c>
      <c r="D132" s="133">
        <v>0.0012829449684672756</v>
      </c>
      <c r="E132" s="133">
        <v>1.414973347970818</v>
      </c>
      <c r="F132" s="93" t="s">
        <v>939</v>
      </c>
      <c r="G132" s="93" t="b">
        <v>0</v>
      </c>
      <c r="H132" s="93" t="b">
        <v>0</v>
      </c>
      <c r="I132" s="93" t="b">
        <v>0</v>
      </c>
      <c r="J132" s="93" t="b">
        <v>0</v>
      </c>
      <c r="K132" s="93" t="b">
        <v>0</v>
      </c>
      <c r="L132" s="93" t="b">
        <v>0</v>
      </c>
    </row>
    <row r="133" spans="1:12" ht="15">
      <c r="A133" s="93" t="s">
        <v>1065</v>
      </c>
      <c r="B133" s="93" t="s">
        <v>1062</v>
      </c>
      <c r="C133" s="93">
        <v>11</v>
      </c>
      <c r="D133" s="133">
        <v>0.0012829449684672756</v>
      </c>
      <c r="E133" s="133">
        <v>1.4527619088602177</v>
      </c>
      <c r="F133" s="93" t="s">
        <v>939</v>
      </c>
      <c r="G133" s="93" t="b">
        <v>0</v>
      </c>
      <c r="H133" s="93" t="b">
        <v>0</v>
      </c>
      <c r="I133" s="93" t="b">
        <v>0</v>
      </c>
      <c r="J133" s="93" t="b">
        <v>0</v>
      </c>
      <c r="K133" s="93" t="b">
        <v>0</v>
      </c>
      <c r="L133" s="93" t="b">
        <v>0</v>
      </c>
    </row>
    <row r="134" spans="1:12" ht="15">
      <c r="A134" s="93" t="s">
        <v>1062</v>
      </c>
      <c r="B134" s="93" t="s">
        <v>1066</v>
      </c>
      <c r="C134" s="93">
        <v>11</v>
      </c>
      <c r="D134" s="133">
        <v>0.0012829449684672756</v>
      </c>
      <c r="E134" s="133">
        <v>1.4527619088602177</v>
      </c>
      <c r="F134" s="93" t="s">
        <v>939</v>
      </c>
      <c r="G134" s="93" t="b">
        <v>0</v>
      </c>
      <c r="H134" s="93" t="b">
        <v>0</v>
      </c>
      <c r="I134" s="93" t="b">
        <v>0</v>
      </c>
      <c r="J134" s="93" t="b">
        <v>0</v>
      </c>
      <c r="K134" s="93" t="b">
        <v>0</v>
      </c>
      <c r="L134" s="93" t="b">
        <v>0</v>
      </c>
    </row>
    <row r="135" spans="1:12" ht="15">
      <c r="A135" s="93" t="s">
        <v>1066</v>
      </c>
      <c r="B135" s="93" t="s">
        <v>1067</v>
      </c>
      <c r="C135" s="93">
        <v>11</v>
      </c>
      <c r="D135" s="133">
        <v>0.0012829449684672756</v>
      </c>
      <c r="E135" s="133">
        <v>1.4527619088602177</v>
      </c>
      <c r="F135" s="93" t="s">
        <v>939</v>
      </c>
      <c r="G135" s="93" t="b">
        <v>0</v>
      </c>
      <c r="H135" s="93" t="b">
        <v>0</v>
      </c>
      <c r="I135" s="93" t="b">
        <v>0</v>
      </c>
      <c r="J135" s="93" t="b">
        <v>0</v>
      </c>
      <c r="K135" s="93" t="b">
        <v>0</v>
      </c>
      <c r="L135" s="93" t="b">
        <v>0</v>
      </c>
    </row>
    <row r="136" spans="1:12" ht="15">
      <c r="A136" s="93" t="s">
        <v>1067</v>
      </c>
      <c r="B136" s="93" t="s">
        <v>1068</v>
      </c>
      <c r="C136" s="93">
        <v>11</v>
      </c>
      <c r="D136" s="133">
        <v>0.0012829449684672756</v>
      </c>
      <c r="E136" s="133">
        <v>1.4527619088602177</v>
      </c>
      <c r="F136" s="93" t="s">
        <v>939</v>
      </c>
      <c r="G136" s="93" t="b">
        <v>0</v>
      </c>
      <c r="H136" s="93" t="b">
        <v>0</v>
      </c>
      <c r="I136" s="93" t="b">
        <v>0</v>
      </c>
      <c r="J136" s="93" t="b">
        <v>0</v>
      </c>
      <c r="K136" s="93" t="b">
        <v>0</v>
      </c>
      <c r="L136" s="93" t="b">
        <v>0</v>
      </c>
    </row>
    <row r="137" spans="1:12" ht="15">
      <c r="A137" s="93" t="s">
        <v>1068</v>
      </c>
      <c r="B137" s="93" t="s">
        <v>1069</v>
      </c>
      <c r="C137" s="93">
        <v>11</v>
      </c>
      <c r="D137" s="133">
        <v>0.0012829449684672756</v>
      </c>
      <c r="E137" s="133">
        <v>1.4527619088602177</v>
      </c>
      <c r="F137" s="93" t="s">
        <v>939</v>
      </c>
      <c r="G137" s="93" t="b">
        <v>0</v>
      </c>
      <c r="H137" s="93" t="b">
        <v>0</v>
      </c>
      <c r="I137" s="93" t="b">
        <v>0</v>
      </c>
      <c r="J137" s="93" t="b">
        <v>0</v>
      </c>
      <c r="K137" s="93" t="b">
        <v>0</v>
      </c>
      <c r="L137" s="93" t="b">
        <v>0</v>
      </c>
    </row>
    <row r="138" spans="1:12" ht="15">
      <c r="A138" s="93" t="s">
        <v>1069</v>
      </c>
      <c r="B138" s="93" t="s">
        <v>1308</v>
      </c>
      <c r="C138" s="93">
        <v>11</v>
      </c>
      <c r="D138" s="133">
        <v>0.0012829449684672756</v>
      </c>
      <c r="E138" s="133">
        <v>1.4527619088602177</v>
      </c>
      <c r="F138" s="93" t="s">
        <v>939</v>
      </c>
      <c r="G138" s="93" t="b">
        <v>0</v>
      </c>
      <c r="H138" s="93" t="b">
        <v>0</v>
      </c>
      <c r="I138" s="93" t="b">
        <v>0</v>
      </c>
      <c r="J138" s="93" t="b">
        <v>0</v>
      </c>
      <c r="K138" s="93" t="b">
        <v>0</v>
      </c>
      <c r="L138" s="93" t="b">
        <v>0</v>
      </c>
    </row>
    <row r="139" spans="1:12" ht="15">
      <c r="A139" s="93" t="s">
        <v>1308</v>
      </c>
      <c r="B139" s="93" t="s">
        <v>1309</v>
      </c>
      <c r="C139" s="93">
        <v>11</v>
      </c>
      <c r="D139" s="133">
        <v>0.0012829449684672756</v>
      </c>
      <c r="E139" s="133">
        <v>1.4527619088602177</v>
      </c>
      <c r="F139" s="93" t="s">
        <v>939</v>
      </c>
      <c r="G139" s="93" t="b">
        <v>0</v>
      </c>
      <c r="H139" s="93" t="b">
        <v>0</v>
      </c>
      <c r="I139" s="93" t="b">
        <v>0</v>
      </c>
      <c r="J139" s="93" t="b">
        <v>0</v>
      </c>
      <c r="K139" s="93" t="b">
        <v>0</v>
      </c>
      <c r="L139" s="93" t="b">
        <v>0</v>
      </c>
    </row>
    <row r="140" spans="1:12" ht="15">
      <c r="A140" s="93" t="s">
        <v>1309</v>
      </c>
      <c r="B140" s="93" t="s">
        <v>1310</v>
      </c>
      <c r="C140" s="93">
        <v>11</v>
      </c>
      <c r="D140" s="133">
        <v>0.0012829449684672756</v>
      </c>
      <c r="E140" s="133">
        <v>1.4527619088602177</v>
      </c>
      <c r="F140" s="93" t="s">
        <v>939</v>
      </c>
      <c r="G140" s="93" t="b">
        <v>0</v>
      </c>
      <c r="H140" s="93" t="b">
        <v>0</v>
      </c>
      <c r="I140" s="93" t="b">
        <v>0</v>
      </c>
      <c r="J140" s="93" t="b">
        <v>0</v>
      </c>
      <c r="K140" s="93" t="b">
        <v>0</v>
      </c>
      <c r="L140" s="93" t="b">
        <v>0</v>
      </c>
    </row>
    <row r="141" spans="1:12" ht="15">
      <c r="A141" s="93" t="s">
        <v>1310</v>
      </c>
      <c r="B141" s="93" t="s">
        <v>1306</v>
      </c>
      <c r="C141" s="93">
        <v>11</v>
      </c>
      <c r="D141" s="133">
        <v>0.0012829449684672756</v>
      </c>
      <c r="E141" s="133">
        <v>1.4527619088602177</v>
      </c>
      <c r="F141" s="93" t="s">
        <v>939</v>
      </c>
      <c r="G141" s="93" t="b">
        <v>0</v>
      </c>
      <c r="H141" s="93" t="b">
        <v>0</v>
      </c>
      <c r="I141" s="93" t="b">
        <v>0</v>
      </c>
      <c r="J141" s="93" t="b">
        <v>0</v>
      </c>
      <c r="K141" s="93" t="b">
        <v>0</v>
      </c>
      <c r="L141" s="93" t="b">
        <v>0</v>
      </c>
    </row>
    <row r="142" spans="1:12" ht="15">
      <c r="A142" s="93" t="s">
        <v>1306</v>
      </c>
      <c r="B142" s="93" t="s">
        <v>1311</v>
      </c>
      <c r="C142" s="93">
        <v>11</v>
      </c>
      <c r="D142" s="133">
        <v>0.0012829449684672756</v>
      </c>
      <c r="E142" s="133">
        <v>1.4527619088602177</v>
      </c>
      <c r="F142" s="93" t="s">
        <v>939</v>
      </c>
      <c r="G142" s="93" t="b">
        <v>0</v>
      </c>
      <c r="H142" s="93" t="b">
        <v>0</v>
      </c>
      <c r="I142" s="93" t="b">
        <v>0</v>
      </c>
      <c r="J142" s="93" t="b">
        <v>0</v>
      </c>
      <c r="K142" s="93" t="b">
        <v>0</v>
      </c>
      <c r="L142" s="93" t="b">
        <v>0</v>
      </c>
    </row>
    <row r="143" spans="1:12" ht="15">
      <c r="A143" s="93" t="s">
        <v>1311</v>
      </c>
      <c r="B143" s="93" t="s">
        <v>1312</v>
      </c>
      <c r="C143" s="93">
        <v>11</v>
      </c>
      <c r="D143" s="133">
        <v>0.0012829449684672756</v>
      </c>
      <c r="E143" s="133">
        <v>1.4527619088602177</v>
      </c>
      <c r="F143" s="93" t="s">
        <v>939</v>
      </c>
      <c r="G143" s="93" t="b">
        <v>0</v>
      </c>
      <c r="H143" s="93" t="b">
        <v>0</v>
      </c>
      <c r="I143" s="93" t="b">
        <v>0</v>
      </c>
      <c r="J143" s="93" t="b">
        <v>0</v>
      </c>
      <c r="K143" s="93" t="b">
        <v>0</v>
      </c>
      <c r="L143" s="93" t="b">
        <v>0</v>
      </c>
    </row>
    <row r="144" spans="1:12" ht="15">
      <c r="A144" s="93" t="s">
        <v>1312</v>
      </c>
      <c r="B144" s="93" t="s">
        <v>1313</v>
      </c>
      <c r="C144" s="93">
        <v>11</v>
      </c>
      <c r="D144" s="133">
        <v>0.0012829449684672756</v>
      </c>
      <c r="E144" s="133">
        <v>1.4527619088602177</v>
      </c>
      <c r="F144" s="93" t="s">
        <v>939</v>
      </c>
      <c r="G144" s="93" t="b">
        <v>0</v>
      </c>
      <c r="H144" s="93" t="b">
        <v>0</v>
      </c>
      <c r="I144" s="93" t="b">
        <v>0</v>
      </c>
      <c r="J144" s="93" t="b">
        <v>0</v>
      </c>
      <c r="K144" s="93" t="b">
        <v>0</v>
      </c>
      <c r="L144" s="93" t="b">
        <v>0</v>
      </c>
    </row>
    <row r="145" spans="1:12" ht="15">
      <c r="A145" s="93" t="s">
        <v>1313</v>
      </c>
      <c r="B145" s="93" t="s">
        <v>1314</v>
      </c>
      <c r="C145" s="93">
        <v>11</v>
      </c>
      <c r="D145" s="133">
        <v>0.0012829449684672756</v>
      </c>
      <c r="E145" s="133">
        <v>1.4527619088602177</v>
      </c>
      <c r="F145" s="93" t="s">
        <v>939</v>
      </c>
      <c r="G145" s="93" t="b">
        <v>0</v>
      </c>
      <c r="H145" s="93" t="b">
        <v>0</v>
      </c>
      <c r="I145" s="93" t="b">
        <v>0</v>
      </c>
      <c r="J145" s="93" t="b">
        <v>0</v>
      </c>
      <c r="K145" s="93" t="b">
        <v>0</v>
      </c>
      <c r="L145" s="93" t="b">
        <v>0</v>
      </c>
    </row>
    <row r="146" spans="1:12" ht="15">
      <c r="A146" s="93" t="s">
        <v>1314</v>
      </c>
      <c r="B146" s="93" t="s">
        <v>1315</v>
      </c>
      <c r="C146" s="93">
        <v>11</v>
      </c>
      <c r="D146" s="133">
        <v>0.0012829449684672756</v>
      </c>
      <c r="E146" s="133">
        <v>1.4527619088602177</v>
      </c>
      <c r="F146" s="93" t="s">
        <v>939</v>
      </c>
      <c r="G146" s="93" t="b">
        <v>0</v>
      </c>
      <c r="H146" s="93" t="b">
        <v>0</v>
      </c>
      <c r="I146" s="93" t="b">
        <v>0</v>
      </c>
      <c r="J146" s="93" t="b">
        <v>0</v>
      </c>
      <c r="K146" s="93" t="b">
        <v>0</v>
      </c>
      <c r="L146" s="93" t="b">
        <v>0</v>
      </c>
    </row>
    <row r="147" spans="1:12" ht="15">
      <c r="A147" s="93" t="s">
        <v>1315</v>
      </c>
      <c r="B147" s="93" t="s">
        <v>1316</v>
      </c>
      <c r="C147" s="93">
        <v>11</v>
      </c>
      <c r="D147" s="133">
        <v>0.0012829449684672756</v>
      </c>
      <c r="E147" s="133">
        <v>1.4527619088602177</v>
      </c>
      <c r="F147" s="93" t="s">
        <v>939</v>
      </c>
      <c r="G147" s="93" t="b">
        <v>0</v>
      </c>
      <c r="H147" s="93" t="b">
        <v>0</v>
      </c>
      <c r="I147" s="93" t="b">
        <v>0</v>
      </c>
      <c r="J147" s="93" t="b">
        <v>0</v>
      </c>
      <c r="K147" s="93" t="b">
        <v>1</v>
      </c>
      <c r="L147" s="93" t="b">
        <v>0</v>
      </c>
    </row>
    <row r="148" spans="1:12" ht="15">
      <c r="A148" s="93" t="s">
        <v>1316</v>
      </c>
      <c r="B148" s="93" t="s">
        <v>253</v>
      </c>
      <c r="C148" s="93">
        <v>11</v>
      </c>
      <c r="D148" s="133">
        <v>0.0012829449684672756</v>
      </c>
      <c r="E148" s="133">
        <v>1.414973347970818</v>
      </c>
      <c r="F148" s="93" t="s">
        <v>939</v>
      </c>
      <c r="G148" s="93" t="b">
        <v>0</v>
      </c>
      <c r="H148" s="93" t="b">
        <v>1</v>
      </c>
      <c r="I148" s="93" t="b">
        <v>0</v>
      </c>
      <c r="J148" s="93" t="b">
        <v>0</v>
      </c>
      <c r="K148" s="93" t="b">
        <v>0</v>
      </c>
      <c r="L148" s="93" t="b">
        <v>0</v>
      </c>
    </row>
    <row r="149" spans="1:12" ht="15">
      <c r="A149" s="93" t="s">
        <v>253</v>
      </c>
      <c r="B149" s="93" t="s">
        <v>1317</v>
      </c>
      <c r="C149" s="93">
        <v>11</v>
      </c>
      <c r="D149" s="133">
        <v>0.0012829449684672756</v>
      </c>
      <c r="E149" s="133">
        <v>1.414973347970818</v>
      </c>
      <c r="F149" s="93" t="s">
        <v>939</v>
      </c>
      <c r="G149" s="93" t="b">
        <v>0</v>
      </c>
      <c r="H149" s="93" t="b">
        <v>0</v>
      </c>
      <c r="I149" s="93" t="b">
        <v>0</v>
      </c>
      <c r="J149" s="93" t="b">
        <v>0</v>
      </c>
      <c r="K149" s="93" t="b">
        <v>0</v>
      </c>
      <c r="L149" s="93" t="b">
        <v>0</v>
      </c>
    </row>
    <row r="150" spans="1:12" ht="15">
      <c r="A150" s="93" t="s">
        <v>1317</v>
      </c>
      <c r="B150" s="93" t="s">
        <v>1318</v>
      </c>
      <c r="C150" s="93">
        <v>11</v>
      </c>
      <c r="D150" s="133">
        <v>0.0012829449684672756</v>
      </c>
      <c r="E150" s="133">
        <v>1.4527619088602177</v>
      </c>
      <c r="F150" s="93" t="s">
        <v>939</v>
      </c>
      <c r="G150" s="93" t="b">
        <v>0</v>
      </c>
      <c r="H150" s="93" t="b">
        <v>0</v>
      </c>
      <c r="I150" s="93" t="b">
        <v>0</v>
      </c>
      <c r="J150" s="93" t="b">
        <v>0</v>
      </c>
      <c r="K150" s="93" t="b">
        <v>1</v>
      </c>
      <c r="L150" s="93" t="b">
        <v>0</v>
      </c>
    </row>
    <row r="151" spans="1:12" ht="15">
      <c r="A151" s="93" t="s">
        <v>1318</v>
      </c>
      <c r="B151" s="93" t="s">
        <v>1319</v>
      </c>
      <c r="C151" s="93">
        <v>11</v>
      </c>
      <c r="D151" s="133">
        <v>0.0012829449684672756</v>
      </c>
      <c r="E151" s="133">
        <v>1.4527619088602177</v>
      </c>
      <c r="F151" s="93" t="s">
        <v>939</v>
      </c>
      <c r="G151" s="93" t="b">
        <v>0</v>
      </c>
      <c r="H151" s="93" t="b">
        <v>1</v>
      </c>
      <c r="I151" s="93" t="b">
        <v>0</v>
      </c>
      <c r="J151" s="93" t="b">
        <v>0</v>
      </c>
      <c r="K151" s="93" t="b">
        <v>1</v>
      </c>
      <c r="L151" s="93" t="b">
        <v>0</v>
      </c>
    </row>
    <row r="152" spans="1:12" ht="15">
      <c r="A152" s="93" t="s">
        <v>1319</v>
      </c>
      <c r="B152" s="93" t="s">
        <v>1002</v>
      </c>
      <c r="C152" s="93">
        <v>11</v>
      </c>
      <c r="D152" s="133">
        <v>0.0012829449684672756</v>
      </c>
      <c r="E152" s="133">
        <v>1.380211241711606</v>
      </c>
      <c r="F152" s="93" t="s">
        <v>939</v>
      </c>
      <c r="G152" s="93" t="b">
        <v>0</v>
      </c>
      <c r="H152" s="93" t="b">
        <v>1</v>
      </c>
      <c r="I152" s="93" t="b">
        <v>0</v>
      </c>
      <c r="J152" s="93" t="b">
        <v>0</v>
      </c>
      <c r="K152" s="93" t="b">
        <v>0</v>
      </c>
      <c r="L152" s="93" t="b">
        <v>0</v>
      </c>
    </row>
    <row r="153" spans="1:12" ht="15">
      <c r="A153" s="93" t="s">
        <v>1002</v>
      </c>
      <c r="B153" s="93" t="s">
        <v>1320</v>
      </c>
      <c r="C153" s="93">
        <v>11</v>
      </c>
      <c r="D153" s="133">
        <v>0.0012829449684672756</v>
      </c>
      <c r="E153" s="133">
        <v>1.380211241711606</v>
      </c>
      <c r="F153" s="93" t="s">
        <v>939</v>
      </c>
      <c r="G153" s="93" t="b">
        <v>0</v>
      </c>
      <c r="H153" s="93" t="b">
        <v>0</v>
      </c>
      <c r="I153" s="93" t="b">
        <v>0</v>
      </c>
      <c r="J153" s="93" t="b">
        <v>0</v>
      </c>
      <c r="K153" s="93" t="b">
        <v>0</v>
      </c>
      <c r="L153" s="93" t="b">
        <v>0</v>
      </c>
    </row>
    <row r="154" spans="1:12" ht="15">
      <c r="A154" s="93" t="s">
        <v>1320</v>
      </c>
      <c r="B154" s="93" t="s">
        <v>1307</v>
      </c>
      <c r="C154" s="93">
        <v>11</v>
      </c>
      <c r="D154" s="133">
        <v>0.0012829449684672756</v>
      </c>
      <c r="E154" s="133">
        <v>1.4527619088602177</v>
      </c>
      <c r="F154" s="93" t="s">
        <v>939</v>
      </c>
      <c r="G154" s="93" t="b">
        <v>0</v>
      </c>
      <c r="H154" s="93" t="b">
        <v>0</v>
      </c>
      <c r="I154" s="93" t="b">
        <v>0</v>
      </c>
      <c r="J154" s="93" t="b">
        <v>0</v>
      </c>
      <c r="K154" s="93" t="b">
        <v>0</v>
      </c>
      <c r="L154" s="93" t="b">
        <v>0</v>
      </c>
    </row>
    <row r="155" spans="1:12" ht="15">
      <c r="A155" s="93" t="s">
        <v>1307</v>
      </c>
      <c r="B155" s="93" t="s">
        <v>1321</v>
      </c>
      <c r="C155" s="93">
        <v>11</v>
      </c>
      <c r="D155" s="133">
        <v>0.0012829449684672756</v>
      </c>
      <c r="E155" s="133">
        <v>1.4527619088602177</v>
      </c>
      <c r="F155" s="93" t="s">
        <v>939</v>
      </c>
      <c r="G155" s="93" t="b">
        <v>0</v>
      </c>
      <c r="H155" s="93" t="b">
        <v>0</v>
      </c>
      <c r="I155" s="93" t="b">
        <v>0</v>
      </c>
      <c r="J155" s="93" t="b">
        <v>0</v>
      </c>
      <c r="K155" s="93" t="b">
        <v>0</v>
      </c>
      <c r="L155" s="93" t="b">
        <v>0</v>
      </c>
    </row>
    <row r="156" spans="1:12" ht="15">
      <c r="A156" s="93" t="s">
        <v>1321</v>
      </c>
      <c r="B156" s="93" t="s">
        <v>1322</v>
      </c>
      <c r="C156" s="93">
        <v>11</v>
      </c>
      <c r="D156" s="133">
        <v>0.0012829449684672756</v>
      </c>
      <c r="E156" s="133">
        <v>1.4527619088602177</v>
      </c>
      <c r="F156" s="93" t="s">
        <v>939</v>
      </c>
      <c r="G156" s="93" t="b">
        <v>0</v>
      </c>
      <c r="H156" s="93" t="b">
        <v>0</v>
      </c>
      <c r="I156" s="93" t="b">
        <v>0</v>
      </c>
      <c r="J156" s="93" t="b">
        <v>0</v>
      </c>
      <c r="K156" s="93" t="b">
        <v>1</v>
      </c>
      <c r="L156" s="93" t="b">
        <v>0</v>
      </c>
    </row>
    <row r="157" spans="1:12" ht="15">
      <c r="A157" s="93" t="s">
        <v>253</v>
      </c>
      <c r="B157" s="93" t="s">
        <v>1071</v>
      </c>
      <c r="C157" s="93">
        <v>2</v>
      </c>
      <c r="D157" s="133">
        <v>0</v>
      </c>
      <c r="E157" s="133">
        <v>1.4913616938342726</v>
      </c>
      <c r="F157" s="93" t="s">
        <v>940</v>
      </c>
      <c r="G157" s="93" t="b">
        <v>0</v>
      </c>
      <c r="H157" s="93" t="b">
        <v>0</v>
      </c>
      <c r="I157" s="93" t="b">
        <v>0</v>
      </c>
      <c r="J157" s="93" t="b">
        <v>0</v>
      </c>
      <c r="K157" s="93" t="b">
        <v>0</v>
      </c>
      <c r="L157" s="93" t="b">
        <v>0</v>
      </c>
    </row>
    <row r="158" spans="1:12" ht="15">
      <c r="A158" s="93" t="s">
        <v>1071</v>
      </c>
      <c r="B158" s="93" t="s">
        <v>1072</v>
      </c>
      <c r="C158" s="93">
        <v>2</v>
      </c>
      <c r="D158" s="133">
        <v>0</v>
      </c>
      <c r="E158" s="133">
        <v>1.4913616938342726</v>
      </c>
      <c r="F158" s="93" t="s">
        <v>940</v>
      </c>
      <c r="G158" s="93" t="b">
        <v>0</v>
      </c>
      <c r="H158" s="93" t="b">
        <v>0</v>
      </c>
      <c r="I158" s="93" t="b">
        <v>0</v>
      </c>
      <c r="J158" s="93" t="b">
        <v>0</v>
      </c>
      <c r="K158" s="93" t="b">
        <v>0</v>
      </c>
      <c r="L158" s="93" t="b">
        <v>0</v>
      </c>
    </row>
    <row r="159" spans="1:12" ht="15">
      <c r="A159" s="93" t="s">
        <v>1072</v>
      </c>
      <c r="B159" s="93" t="s">
        <v>1073</v>
      </c>
      <c r="C159" s="93">
        <v>2</v>
      </c>
      <c r="D159" s="133">
        <v>0</v>
      </c>
      <c r="E159" s="133">
        <v>1.4913616938342726</v>
      </c>
      <c r="F159" s="93" t="s">
        <v>940</v>
      </c>
      <c r="G159" s="93" t="b">
        <v>0</v>
      </c>
      <c r="H159" s="93" t="b">
        <v>0</v>
      </c>
      <c r="I159" s="93" t="b">
        <v>0</v>
      </c>
      <c r="J159" s="93" t="b">
        <v>0</v>
      </c>
      <c r="K159" s="93" t="b">
        <v>0</v>
      </c>
      <c r="L159" s="93" t="b">
        <v>0</v>
      </c>
    </row>
    <row r="160" spans="1:12" ht="15">
      <c r="A160" s="93" t="s">
        <v>1073</v>
      </c>
      <c r="B160" s="93" t="s">
        <v>1074</v>
      </c>
      <c r="C160" s="93">
        <v>2</v>
      </c>
      <c r="D160" s="133">
        <v>0</v>
      </c>
      <c r="E160" s="133">
        <v>1.4913616938342726</v>
      </c>
      <c r="F160" s="93" t="s">
        <v>940</v>
      </c>
      <c r="G160" s="93" t="b">
        <v>0</v>
      </c>
      <c r="H160" s="93" t="b">
        <v>0</v>
      </c>
      <c r="I160" s="93" t="b">
        <v>0</v>
      </c>
      <c r="J160" s="93" t="b">
        <v>0</v>
      </c>
      <c r="K160" s="93" t="b">
        <v>0</v>
      </c>
      <c r="L160" s="93" t="b">
        <v>0</v>
      </c>
    </row>
    <row r="161" spans="1:12" ht="15">
      <c r="A161" s="93" t="s">
        <v>1074</v>
      </c>
      <c r="B161" s="93" t="s">
        <v>1075</v>
      </c>
      <c r="C161" s="93">
        <v>2</v>
      </c>
      <c r="D161" s="133">
        <v>0</v>
      </c>
      <c r="E161" s="133">
        <v>1.4913616938342726</v>
      </c>
      <c r="F161" s="93" t="s">
        <v>940</v>
      </c>
      <c r="G161" s="93" t="b">
        <v>0</v>
      </c>
      <c r="H161" s="93" t="b">
        <v>0</v>
      </c>
      <c r="I161" s="93" t="b">
        <v>0</v>
      </c>
      <c r="J161" s="93" t="b">
        <v>0</v>
      </c>
      <c r="K161" s="93" t="b">
        <v>0</v>
      </c>
      <c r="L161" s="93" t="b">
        <v>0</v>
      </c>
    </row>
    <row r="162" spans="1:12" ht="15">
      <c r="A162" s="93" t="s">
        <v>1075</v>
      </c>
      <c r="B162" s="93" t="s">
        <v>1076</v>
      </c>
      <c r="C162" s="93">
        <v>2</v>
      </c>
      <c r="D162" s="133">
        <v>0</v>
      </c>
      <c r="E162" s="133">
        <v>1.4913616938342726</v>
      </c>
      <c r="F162" s="93" t="s">
        <v>940</v>
      </c>
      <c r="G162" s="93" t="b">
        <v>0</v>
      </c>
      <c r="H162" s="93" t="b">
        <v>0</v>
      </c>
      <c r="I162" s="93" t="b">
        <v>0</v>
      </c>
      <c r="J162" s="93" t="b">
        <v>0</v>
      </c>
      <c r="K162" s="93" t="b">
        <v>0</v>
      </c>
      <c r="L162" s="93" t="b">
        <v>0</v>
      </c>
    </row>
    <row r="163" spans="1:12" ht="15">
      <c r="A163" s="93" t="s">
        <v>1076</v>
      </c>
      <c r="B163" s="93" t="s">
        <v>1077</v>
      </c>
      <c r="C163" s="93">
        <v>2</v>
      </c>
      <c r="D163" s="133">
        <v>0</v>
      </c>
      <c r="E163" s="133">
        <v>1.4913616938342726</v>
      </c>
      <c r="F163" s="93" t="s">
        <v>940</v>
      </c>
      <c r="G163" s="93" t="b">
        <v>0</v>
      </c>
      <c r="H163" s="93" t="b">
        <v>0</v>
      </c>
      <c r="I163" s="93" t="b">
        <v>0</v>
      </c>
      <c r="J163" s="93" t="b">
        <v>0</v>
      </c>
      <c r="K163" s="93" t="b">
        <v>0</v>
      </c>
      <c r="L163" s="93" t="b">
        <v>0</v>
      </c>
    </row>
    <row r="164" spans="1:12" ht="15">
      <c r="A164" s="93" t="s">
        <v>1077</v>
      </c>
      <c r="B164" s="93" t="s">
        <v>1078</v>
      </c>
      <c r="C164" s="93">
        <v>2</v>
      </c>
      <c r="D164" s="133">
        <v>0</v>
      </c>
      <c r="E164" s="133">
        <v>1.4913616938342726</v>
      </c>
      <c r="F164" s="93" t="s">
        <v>940</v>
      </c>
      <c r="G164" s="93" t="b">
        <v>0</v>
      </c>
      <c r="H164" s="93" t="b">
        <v>0</v>
      </c>
      <c r="I164" s="93" t="b">
        <v>0</v>
      </c>
      <c r="J164" s="93" t="b">
        <v>0</v>
      </c>
      <c r="K164" s="93" t="b">
        <v>0</v>
      </c>
      <c r="L164" s="93" t="b">
        <v>0</v>
      </c>
    </row>
    <row r="165" spans="1:12" ht="15">
      <c r="A165" s="93" t="s">
        <v>1078</v>
      </c>
      <c r="B165" s="93" t="s">
        <v>1079</v>
      </c>
      <c r="C165" s="93">
        <v>2</v>
      </c>
      <c r="D165" s="133">
        <v>0</v>
      </c>
      <c r="E165" s="133">
        <v>1.4913616938342726</v>
      </c>
      <c r="F165" s="93" t="s">
        <v>940</v>
      </c>
      <c r="G165" s="93" t="b">
        <v>0</v>
      </c>
      <c r="H165" s="93" t="b">
        <v>0</v>
      </c>
      <c r="I165" s="93" t="b">
        <v>0</v>
      </c>
      <c r="J165" s="93" t="b">
        <v>0</v>
      </c>
      <c r="K165" s="93" t="b">
        <v>0</v>
      </c>
      <c r="L165" s="93" t="b">
        <v>0</v>
      </c>
    </row>
    <row r="166" spans="1:12" ht="15">
      <c r="A166" s="93" t="s">
        <v>1079</v>
      </c>
      <c r="B166" s="93" t="s">
        <v>1370</v>
      </c>
      <c r="C166" s="93">
        <v>2</v>
      </c>
      <c r="D166" s="133">
        <v>0</v>
      </c>
      <c r="E166" s="133">
        <v>1.4913616938342726</v>
      </c>
      <c r="F166" s="93" t="s">
        <v>940</v>
      </c>
      <c r="G166" s="93" t="b">
        <v>0</v>
      </c>
      <c r="H166" s="93" t="b">
        <v>0</v>
      </c>
      <c r="I166" s="93" t="b">
        <v>0</v>
      </c>
      <c r="J166" s="93" t="b">
        <v>0</v>
      </c>
      <c r="K166" s="93" t="b">
        <v>0</v>
      </c>
      <c r="L166" s="93" t="b">
        <v>0</v>
      </c>
    </row>
    <row r="167" spans="1:12" ht="15">
      <c r="A167" s="93" t="s">
        <v>1370</v>
      </c>
      <c r="B167" s="93" t="s">
        <v>1371</v>
      </c>
      <c r="C167" s="93">
        <v>2</v>
      </c>
      <c r="D167" s="133">
        <v>0</v>
      </c>
      <c r="E167" s="133">
        <v>1.4913616938342726</v>
      </c>
      <c r="F167" s="93" t="s">
        <v>940</v>
      </c>
      <c r="G167" s="93" t="b">
        <v>0</v>
      </c>
      <c r="H167" s="93" t="b">
        <v>0</v>
      </c>
      <c r="I167" s="93" t="b">
        <v>0</v>
      </c>
      <c r="J167" s="93" t="b">
        <v>0</v>
      </c>
      <c r="K167" s="93" t="b">
        <v>0</v>
      </c>
      <c r="L167" s="93" t="b">
        <v>0</v>
      </c>
    </row>
    <row r="168" spans="1:12" ht="15">
      <c r="A168" s="93" t="s">
        <v>1371</v>
      </c>
      <c r="B168" s="93" t="s">
        <v>1372</v>
      </c>
      <c r="C168" s="93">
        <v>2</v>
      </c>
      <c r="D168" s="133">
        <v>0</v>
      </c>
      <c r="E168" s="133">
        <v>1.4913616938342726</v>
      </c>
      <c r="F168" s="93" t="s">
        <v>940</v>
      </c>
      <c r="G168" s="93" t="b">
        <v>0</v>
      </c>
      <c r="H168" s="93" t="b">
        <v>0</v>
      </c>
      <c r="I168" s="93" t="b">
        <v>0</v>
      </c>
      <c r="J168" s="93" t="b">
        <v>0</v>
      </c>
      <c r="K168" s="93" t="b">
        <v>0</v>
      </c>
      <c r="L168" s="93" t="b">
        <v>0</v>
      </c>
    </row>
    <row r="169" spans="1:12" ht="15">
      <c r="A169" s="93" t="s">
        <v>1372</v>
      </c>
      <c r="B169" s="93" t="s">
        <v>1373</v>
      </c>
      <c r="C169" s="93">
        <v>2</v>
      </c>
      <c r="D169" s="133">
        <v>0</v>
      </c>
      <c r="E169" s="133">
        <v>1.4913616938342726</v>
      </c>
      <c r="F169" s="93" t="s">
        <v>940</v>
      </c>
      <c r="G169" s="93" t="b">
        <v>0</v>
      </c>
      <c r="H169" s="93" t="b">
        <v>0</v>
      </c>
      <c r="I169" s="93" t="b">
        <v>0</v>
      </c>
      <c r="J169" s="93" t="b">
        <v>0</v>
      </c>
      <c r="K169" s="93" t="b">
        <v>0</v>
      </c>
      <c r="L169" s="93" t="b">
        <v>0</v>
      </c>
    </row>
    <row r="170" spans="1:12" ht="15">
      <c r="A170" s="93" t="s">
        <v>1373</v>
      </c>
      <c r="B170" s="93" t="s">
        <v>1061</v>
      </c>
      <c r="C170" s="93">
        <v>2</v>
      </c>
      <c r="D170" s="133">
        <v>0</v>
      </c>
      <c r="E170" s="133">
        <v>1.4913616938342726</v>
      </c>
      <c r="F170" s="93" t="s">
        <v>940</v>
      </c>
      <c r="G170" s="93" t="b">
        <v>0</v>
      </c>
      <c r="H170" s="93" t="b">
        <v>0</v>
      </c>
      <c r="I170" s="93" t="b">
        <v>0</v>
      </c>
      <c r="J170" s="93" t="b">
        <v>0</v>
      </c>
      <c r="K170" s="93" t="b">
        <v>0</v>
      </c>
      <c r="L170" s="93" t="b">
        <v>0</v>
      </c>
    </row>
    <row r="171" spans="1:12" ht="15">
      <c r="A171" s="93" t="s">
        <v>1061</v>
      </c>
      <c r="B171" s="93" t="s">
        <v>1374</v>
      </c>
      <c r="C171" s="93">
        <v>2</v>
      </c>
      <c r="D171" s="133">
        <v>0</v>
      </c>
      <c r="E171" s="133">
        <v>1.4913616938342726</v>
      </c>
      <c r="F171" s="93" t="s">
        <v>940</v>
      </c>
      <c r="G171" s="93" t="b">
        <v>0</v>
      </c>
      <c r="H171" s="93" t="b">
        <v>0</v>
      </c>
      <c r="I171" s="93" t="b">
        <v>0</v>
      </c>
      <c r="J171" s="93" t="b">
        <v>0</v>
      </c>
      <c r="K171" s="93" t="b">
        <v>0</v>
      </c>
      <c r="L171" s="93" t="b">
        <v>0</v>
      </c>
    </row>
    <row r="172" spans="1:12" ht="15">
      <c r="A172" s="93" t="s">
        <v>1374</v>
      </c>
      <c r="B172" s="93" t="s">
        <v>1375</v>
      </c>
      <c r="C172" s="93">
        <v>2</v>
      </c>
      <c r="D172" s="133">
        <v>0</v>
      </c>
      <c r="E172" s="133">
        <v>1.4913616938342726</v>
      </c>
      <c r="F172" s="93" t="s">
        <v>940</v>
      </c>
      <c r="G172" s="93" t="b">
        <v>0</v>
      </c>
      <c r="H172" s="93" t="b">
        <v>0</v>
      </c>
      <c r="I172" s="93" t="b">
        <v>0</v>
      </c>
      <c r="J172" s="93" t="b">
        <v>0</v>
      </c>
      <c r="K172" s="93" t="b">
        <v>0</v>
      </c>
      <c r="L172" s="93" t="b">
        <v>0</v>
      </c>
    </row>
    <row r="173" spans="1:12" ht="15">
      <c r="A173" s="93" t="s">
        <v>1375</v>
      </c>
      <c r="B173" s="93" t="s">
        <v>1376</v>
      </c>
      <c r="C173" s="93">
        <v>2</v>
      </c>
      <c r="D173" s="133">
        <v>0</v>
      </c>
      <c r="E173" s="133">
        <v>1.4913616938342726</v>
      </c>
      <c r="F173" s="93" t="s">
        <v>940</v>
      </c>
      <c r="G173" s="93" t="b">
        <v>0</v>
      </c>
      <c r="H173" s="93" t="b">
        <v>0</v>
      </c>
      <c r="I173" s="93" t="b">
        <v>0</v>
      </c>
      <c r="J173" s="93" t="b">
        <v>0</v>
      </c>
      <c r="K173" s="93" t="b">
        <v>0</v>
      </c>
      <c r="L173" s="93" t="b">
        <v>0</v>
      </c>
    </row>
    <row r="174" spans="1:12" ht="15">
      <c r="A174" s="93" t="s">
        <v>1376</v>
      </c>
      <c r="B174" s="93" t="s">
        <v>1008</v>
      </c>
      <c r="C174" s="93">
        <v>2</v>
      </c>
      <c r="D174" s="133">
        <v>0</v>
      </c>
      <c r="E174" s="133">
        <v>1.4913616938342726</v>
      </c>
      <c r="F174" s="93" t="s">
        <v>940</v>
      </c>
      <c r="G174" s="93" t="b">
        <v>0</v>
      </c>
      <c r="H174" s="93" t="b">
        <v>0</v>
      </c>
      <c r="I174" s="93" t="b">
        <v>0</v>
      </c>
      <c r="J174" s="93" t="b">
        <v>0</v>
      </c>
      <c r="K174" s="93" t="b">
        <v>0</v>
      </c>
      <c r="L174" s="93" t="b">
        <v>0</v>
      </c>
    </row>
    <row r="175" spans="1:12" ht="15">
      <c r="A175" s="93" t="s">
        <v>1008</v>
      </c>
      <c r="B175" s="93" t="s">
        <v>1377</v>
      </c>
      <c r="C175" s="93">
        <v>2</v>
      </c>
      <c r="D175" s="133">
        <v>0</v>
      </c>
      <c r="E175" s="133">
        <v>1.4913616938342726</v>
      </c>
      <c r="F175" s="93" t="s">
        <v>940</v>
      </c>
      <c r="G175" s="93" t="b">
        <v>0</v>
      </c>
      <c r="H175" s="93" t="b">
        <v>0</v>
      </c>
      <c r="I175" s="93" t="b">
        <v>0</v>
      </c>
      <c r="J175" s="93" t="b">
        <v>0</v>
      </c>
      <c r="K175" s="93" t="b">
        <v>0</v>
      </c>
      <c r="L175" s="93" t="b">
        <v>0</v>
      </c>
    </row>
    <row r="176" spans="1:12" ht="15">
      <c r="A176" s="93" t="s">
        <v>1377</v>
      </c>
      <c r="B176" s="93" t="s">
        <v>1378</v>
      </c>
      <c r="C176" s="93">
        <v>2</v>
      </c>
      <c r="D176" s="133">
        <v>0</v>
      </c>
      <c r="E176" s="133">
        <v>1.4913616938342726</v>
      </c>
      <c r="F176" s="93" t="s">
        <v>940</v>
      </c>
      <c r="G176" s="93" t="b">
        <v>0</v>
      </c>
      <c r="H176" s="93" t="b">
        <v>0</v>
      </c>
      <c r="I176" s="93" t="b">
        <v>0</v>
      </c>
      <c r="J176" s="93" t="b">
        <v>0</v>
      </c>
      <c r="K176" s="93" t="b">
        <v>0</v>
      </c>
      <c r="L176" s="93" t="b">
        <v>0</v>
      </c>
    </row>
    <row r="177" spans="1:12" ht="15">
      <c r="A177" s="93" t="s">
        <v>1378</v>
      </c>
      <c r="B177" s="93" t="s">
        <v>1379</v>
      </c>
      <c r="C177" s="93">
        <v>2</v>
      </c>
      <c r="D177" s="133">
        <v>0</v>
      </c>
      <c r="E177" s="133">
        <v>1.4913616938342726</v>
      </c>
      <c r="F177" s="93" t="s">
        <v>940</v>
      </c>
      <c r="G177" s="93" t="b">
        <v>0</v>
      </c>
      <c r="H177" s="93" t="b">
        <v>0</v>
      </c>
      <c r="I177" s="93" t="b">
        <v>0</v>
      </c>
      <c r="J177" s="93" t="b">
        <v>0</v>
      </c>
      <c r="K177" s="93" t="b">
        <v>0</v>
      </c>
      <c r="L177" s="93" t="b">
        <v>0</v>
      </c>
    </row>
    <row r="178" spans="1:12" ht="15">
      <c r="A178" s="93" t="s">
        <v>1380</v>
      </c>
      <c r="B178" s="93" t="s">
        <v>1381</v>
      </c>
      <c r="C178" s="93">
        <v>2</v>
      </c>
      <c r="D178" s="133">
        <v>0</v>
      </c>
      <c r="E178" s="133">
        <v>1.4913616938342726</v>
      </c>
      <c r="F178" s="93" t="s">
        <v>940</v>
      </c>
      <c r="G178" s="93" t="b">
        <v>0</v>
      </c>
      <c r="H178" s="93" t="b">
        <v>0</v>
      </c>
      <c r="I178" s="93" t="b">
        <v>0</v>
      </c>
      <c r="J178" s="93" t="b">
        <v>0</v>
      </c>
      <c r="K178" s="93" t="b">
        <v>1</v>
      </c>
      <c r="L178" s="93" t="b">
        <v>0</v>
      </c>
    </row>
    <row r="179" spans="1:12" ht="15">
      <c r="A179" s="93" t="s">
        <v>1008</v>
      </c>
      <c r="B179" s="93" t="s">
        <v>1086</v>
      </c>
      <c r="C179" s="93">
        <v>2</v>
      </c>
      <c r="D179" s="133">
        <v>0.006438675081068351</v>
      </c>
      <c r="E179" s="133">
        <v>1.4313637641589874</v>
      </c>
      <c r="F179" s="93" t="s">
        <v>942</v>
      </c>
      <c r="G179" s="93" t="b">
        <v>0</v>
      </c>
      <c r="H179" s="93" t="b">
        <v>0</v>
      </c>
      <c r="I179" s="93" t="b">
        <v>0</v>
      </c>
      <c r="J179" s="93" t="b">
        <v>0</v>
      </c>
      <c r="K179" s="93" t="b">
        <v>0</v>
      </c>
      <c r="L179" s="93" t="b">
        <v>0</v>
      </c>
    </row>
    <row r="180" spans="1:12" ht="15">
      <c r="A180" s="93" t="s">
        <v>268</v>
      </c>
      <c r="B180" s="93" t="s">
        <v>253</v>
      </c>
      <c r="C180" s="93">
        <v>3</v>
      </c>
      <c r="D180" s="133">
        <v>0</v>
      </c>
      <c r="E180" s="133">
        <v>1.3424226808222062</v>
      </c>
      <c r="F180" s="93" t="s">
        <v>943</v>
      </c>
      <c r="G180" s="93" t="b">
        <v>0</v>
      </c>
      <c r="H180" s="93" t="b">
        <v>0</v>
      </c>
      <c r="I180" s="93" t="b">
        <v>0</v>
      </c>
      <c r="J180" s="93" t="b">
        <v>0</v>
      </c>
      <c r="K180" s="93" t="b">
        <v>0</v>
      </c>
      <c r="L180" s="93" t="b">
        <v>0</v>
      </c>
    </row>
    <row r="181" spans="1:12" ht="15">
      <c r="A181" s="93" t="s">
        <v>253</v>
      </c>
      <c r="B181" s="93" t="s">
        <v>267</v>
      </c>
      <c r="C181" s="93">
        <v>3</v>
      </c>
      <c r="D181" s="133">
        <v>0</v>
      </c>
      <c r="E181" s="133">
        <v>1.3424226808222062</v>
      </c>
      <c r="F181" s="93" t="s">
        <v>943</v>
      </c>
      <c r="G181" s="93" t="b">
        <v>0</v>
      </c>
      <c r="H181" s="93" t="b">
        <v>0</v>
      </c>
      <c r="I181" s="93" t="b">
        <v>0</v>
      </c>
      <c r="J181" s="93" t="b">
        <v>0</v>
      </c>
      <c r="K181" s="93" t="b">
        <v>0</v>
      </c>
      <c r="L181" s="93" t="b">
        <v>0</v>
      </c>
    </row>
    <row r="182" spans="1:12" ht="15">
      <c r="A182" s="93" t="s">
        <v>267</v>
      </c>
      <c r="B182" s="93" t="s">
        <v>266</v>
      </c>
      <c r="C182" s="93">
        <v>3</v>
      </c>
      <c r="D182" s="133">
        <v>0</v>
      </c>
      <c r="E182" s="133">
        <v>1.3424226808222062</v>
      </c>
      <c r="F182" s="93" t="s">
        <v>943</v>
      </c>
      <c r="G182" s="93" t="b">
        <v>0</v>
      </c>
      <c r="H182" s="93" t="b">
        <v>0</v>
      </c>
      <c r="I182" s="93" t="b">
        <v>0</v>
      </c>
      <c r="J182" s="93" t="b">
        <v>0</v>
      </c>
      <c r="K182" s="93" t="b">
        <v>0</v>
      </c>
      <c r="L182" s="93" t="b">
        <v>0</v>
      </c>
    </row>
    <row r="183" spans="1:12" ht="15">
      <c r="A183" s="93" t="s">
        <v>266</v>
      </c>
      <c r="B183" s="93" t="s">
        <v>1092</v>
      </c>
      <c r="C183" s="93">
        <v>3</v>
      </c>
      <c r="D183" s="133">
        <v>0</v>
      </c>
      <c r="E183" s="133">
        <v>1.3424226808222062</v>
      </c>
      <c r="F183" s="93" t="s">
        <v>943</v>
      </c>
      <c r="G183" s="93" t="b">
        <v>0</v>
      </c>
      <c r="H183" s="93" t="b">
        <v>0</v>
      </c>
      <c r="I183" s="93" t="b">
        <v>0</v>
      </c>
      <c r="J183" s="93" t="b">
        <v>0</v>
      </c>
      <c r="K183" s="93" t="b">
        <v>0</v>
      </c>
      <c r="L183" s="93" t="b">
        <v>0</v>
      </c>
    </row>
    <row r="184" spans="1:12" ht="15">
      <c r="A184" s="93" t="s">
        <v>1092</v>
      </c>
      <c r="B184" s="93" t="s">
        <v>1093</v>
      </c>
      <c r="C184" s="93">
        <v>3</v>
      </c>
      <c r="D184" s="133">
        <v>0</v>
      </c>
      <c r="E184" s="133">
        <v>1.3424226808222062</v>
      </c>
      <c r="F184" s="93" t="s">
        <v>943</v>
      </c>
      <c r="G184" s="93" t="b">
        <v>0</v>
      </c>
      <c r="H184" s="93" t="b">
        <v>0</v>
      </c>
      <c r="I184" s="93" t="b">
        <v>0</v>
      </c>
      <c r="J184" s="93" t="b">
        <v>0</v>
      </c>
      <c r="K184" s="93" t="b">
        <v>0</v>
      </c>
      <c r="L184" s="93" t="b">
        <v>0</v>
      </c>
    </row>
    <row r="185" spans="1:12" ht="15">
      <c r="A185" s="93" t="s">
        <v>1093</v>
      </c>
      <c r="B185" s="93" t="s">
        <v>1094</v>
      </c>
      <c r="C185" s="93">
        <v>3</v>
      </c>
      <c r="D185" s="133">
        <v>0</v>
      </c>
      <c r="E185" s="133">
        <v>1.3424226808222062</v>
      </c>
      <c r="F185" s="93" t="s">
        <v>943</v>
      </c>
      <c r="G185" s="93" t="b">
        <v>0</v>
      </c>
      <c r="H185" s="93" t="b">
        <v>0</v>
      </c>
      <c r="I185" s="93" t="b">
        <v>0</v>
      </c>
      <c r="J185" s="93" t="b">
        <v>0</v>
      </c>
      <c r="K185" s="93" t="b">
        <v>0</v>
      </c>
      <c r="L185" s="93" t="b">
        <v>0</v>
      </c>
    </row>
    <row r="186" spans="1:12" ht="15">
      <c r="A186" s="93" t="s">
        <v>1094</v>
      </c>
      <c r="B186" s="93" t="s">
        <v>1095</v>
      </c>
      <c r="C186" s="93">
        <v>3</v>
      </c>
      <c r="D186" s="133">
        <v>0</v>
      </c>
      <c r="E186" s="133">
        <v>1.3424226808222062</v>
      </c>
      <c r="F186" s="93" t="s">
        <v>943</v>
      </c>
      <c r="G186" s="93" t="b">
        <v>0</v>
      </c>
      <c r="H186" s="93" t="b">
        <v>0</v>
      </c>
      <c r="I186" s="93" t="b">
        <v>0</v>
      </c>
      <c r="J186" s="93" t="b">
        <v>0</v>
      </c>
      <c r="K186" s="93" t="b">
        <v>0</v>
      </c>
      <c r="L186" s="93" t="b">
        <v>0</v>
      </c>
    </row>
    <row r="187" spans="1:12" ht="15">
      <c r="A187" s="93" t="s">
        <v>1095</v>
      </c>
      <c r="B187" s="93" t="s">
        <v>1061</v>
      </c>
      <c r="C187" s="93">
        <v>3</v>
      </c>
      <c r="D187" s="133">
        <v>0</v>
      </c>
      <c r="E187" s="133">
        <v>1.3424226808222062</v>
      </c>
      <c r="F187" s="93" t="s">
        <v>943</v>
      </c>
      <c r="G187" s="93" t="b">
        <v>0</v>
      </c>
      <c r="H187" s="93" t="b">
        <v>0</v>
      </c>
      <c r="I187" s="93" t="b">
        <v>0</v>
      </c>
      <c r="J187" s="93" t="b">
        <v>0</v>
      </c>
      <c r="K187" s="93" t="b">
        <v>0</v>
      </c>
      <c r="L187" s="93" t="b">
        <v>0</v>
      </c>
    </row>
    <row r="188" spans="1:12" ht="15">
      <c r="A188" s="93" t="s">
        <v>1061</v>
      </c>
      <c r="B188" s="93" t="s">
        <v>1096</v>
      </c>
      <c r="C188" s="93">
        <v>3</v>
      </c>
      <c r="D188" s="133">
        <v>0</v>
      </c>
      <c r="E188" s="133">
        <v>1.3424226808222062</v>
      </c>
      <c r="F188" s="93" t="s">
        <v>943</v>
      </c>
      <c r="G188" s="93" t="b">
        <v>0</v>
      </c>
      <c r="H188" s="93" t="b">
        <v>0</v>
      </c>
      <c r="I188" s="93" t="b">
        <v>0</v>
      </c>
      <c r="J188" s="93" t="b">
        <v>0</v>
      </c>
      <c r="K188" s="93" t="b">
        <v>0</v>
      </c>
      <c r="L188" s="93" t="b">
        <v>0</v>
      </c>
    </row>
    <row r="189" spans="1:12" ht="15">
      <c r="A189" s="93" t="s">
        <v>1096</v>
      </c>
      <c r="B189" s="93" t="s">
        <v>1347</v>
      </c>
      <c r="C189" s="93">
        <v>3</v>
      </c>
      <c r="D189" s="133">
        <v>0</v>
      </c>
      <c r="E189" s="133">
        <v>1.3424226808222062</v>
      </c>
      <c r="F189" s="93" t="s">
        <v>943</v>
      </c>
      <c r="G189" s="93" t="b">
        <v>0</v>
      </c>
      <c r="H189" s="93" t="b">
        <v>0</v>
      </c>
      <c r="I189" s="93" t="b">
        <v>0</v>
      </c>
      <c r="J189" s="93" t="b">
        <v>0</v>
      </c>
      <c r="K189" s="93" t="b">
        <v>1</v>
      </c>
      <c r="L189" s="93" t="b">
        <v>0</v>
      </c>
    </row>
    <row r="190" spans="1:12" ht="15">
      <c r="A190" s="93" t="s">
        <v>1347</v>
      </c>
      <c r="B190" s="93" t="s">
        <v>1348</v>
      </c>
      <c r="C190" s="93">
        <v>3</v>
      </c>
      <c r="D190" s="133">
        <v>0</v>
      </c>
      <c r="E190" s="133">
        <v>1.3424226808222062</v>
      </c>
      <c r="F190" s="93" t="s">
        <v>943</v>
      </c>
      <c r="G190" s="93" t="b">
        <v>0</v>
      </c>
      <c r="H190" s="93" t="b">
        <v>1</v>
      </c>
      <c r="I190" s="93" t="b">
        <v>0</v>
      </c>
      <c r="J190" s="93" t="b">
        <v>0</v>
      </c>
      <c r="K190" s="93" t="b">
        <v>0</v>
      </c>
      <c r="L190" s="93" t="b">
        <v>0</v>
      </c>
    </row>
    <row r="191" spans="1:12" ht="15">
      <c r="A191" s="93" t="s">
        <v>1348</v>
      </c>
      <c r="B191" s="93" t="s">
        <v>1349</v>
      </c>
      <c r="C191" s="93">
        <v>3</v>
      </c>
      <c r="D191" s="133">
        <v>0</v>
      </c>
      <c r="E191" s="133">
        <v>1.3424226808222062</v>
      </c>
      <c r="F191" s="93" t="s">
        <v>943</v>
      </c>
      <c r="G191" s="93" t="b">
        <v>0</v>
      </c>
      <c r="H191" s="93" t="b">
        <v>0</v>
      </c>
      <c r="I191" s="93" t="b">
        <v>0</v>
      </c>
      <c r="J191" s="93" t="b">
        <v>0</v>
      </c>
      <c r="K191" s="93" t="b">
        <v>0</v>
      </c>
      <c r="L191" s="93" t="b">
        <v>0</v>
      </c>
    </row>
    <row r="192" spans="1:12" ht="15">
      <c r="A192" s="93" t="s">
        <v>1349</v>
      </c>
      <c r="B192" s="93" t="s">
        <v>1008</v>
      </c>
      <c r="C192" s="93">
        <v>3</v>
      </c>
      <c r="D192" s="133">
        <v>0</v>
      </c>
      <c r="E192" s="133">
        <v>1.3424226808222062</v>
      </c>
      <c r="F192" s="93" t="s">
        <v>943</v>
      </c>
      <c r="G192" s="93" t="b">
        <v>0</v>
      </c>
      <c r="H192" s="93" t="b">
        <v>0</v>
      </c>
      <c r="I192" s="93" t="b">
        <v>0</v>
      </c>
      <c r="J192" s="93" t="b">
        <v>0</v>
      </c>
      <c r="K192" s="93" t="b">
        <v>0</v>
      </c>
      <c r="L192" s="93" t="b">
        <v>0</v>
      </c>
    </row>
    <row r="193" spans="1:12" ht="15">
      <c r="A193" s="93" t="s">
        <v>1008</v>
      </c>
      <c r="B193" s="93" t="s">
        <v>1350</v>
      </c>
      <c r="C193" s="93">
        <v>3</v>
      </c>
      <c r="D193" s="133">
        <v>0</v>
      </c>
      <c r="E193" s="133">
        <v>1.3424226808222062</v>
      </c>
      <c r="F193" s="93" t="s">
        <v>943</v>
      </c>
      <c r="G193" s="93" t="b">
        <v>0</v>
      </c>
      <c r="H193" s="93" t="b">
        <v>0</v>
      </c>
      <c r="I193" s="93" t="b">
        <v>0</v>
      </c>
      <c r="J193" s="93" t="b">
        <v>0</v>
      </c>
      <c r="K193" s="93" t="b">
        <v>0</v>
      </c>
      <c r="L193" s="93" t="b">
        <v>0</v>
      </c>
    </row>
    <row r="194" spans="1:12" ht="15">
      <c r="A194" s="93" t="s">
        <v>1350</v>
      </c>
      <c r="B194" s="93" t="s">
        <v>1351</v>
      </c>
      <c r="C194" s="93">
        <v>3</v>
      </c>
      <c r="D194" s="133">
        <v>0</v>
      </c>
      <c r="E194" s="133">
        <v>1.3424226808222062</v>
      </c>
      <c r="F194" s="93" t="s">
        <v>943</v>
      </c>
      <c r="G194" s="93" t="b">
        <v>0</v>
      </c>
      <c r="H194" s="93" t="b">
        <v>0</v>
      </c>
      <c r="I194" s="93" t="b">
        <v>0</v>
      </c>
      <c r="J194" s="93" t="b">
        <v>0</v>
      </c>
      <c r="K194" s="93" t="b">
        <v>0</v>
      </c>
      <c r="L194" s="93" t="b">
        <v>0</v>
      </c>
    </row>
    <row r="195" spans="1:12" ht="15">
      <c r="A195" s="93" t="s">
        <v>1351</v>
      </c>
      <c r="B195" s="93" t="s">
        <v>1352</v>
      </c>
      <c r="C195" s="93">
        <v>3</v>
      </c>
      <c r="D195" s="133">
        <v>0</v>
      </c>
      <c r="E195" s="133">
        <v>1.3424226808222062</v>
      </c>
      <c r="F195" s="93" t="s">
        <v>943</v>
      </c>
      <c r="G195" s="93" t="b">
        <v>0</v>
      </c>
      <c r="H195" s="93" t="b">
        <v>0</v>
      </c>
      <c r="I195" s="93" t="b">
        <v>0</v>
      </c>
      <c r="J195" s="93" t="b">
        <v>0</v>
      </c>
      <c r="K195" s="93" t="b">
        <v>0</v>
      </c>
      <c r="L195" s="93" t="b">
        <v>0</v>
      </c>
    </row>
    <row r="196" spans="1:12" ht="15">
      <c r="A196" s="93" t="s">
        <v>1352</v>
      </c>
      <c r="B196" s="93" t="s">
        <v>1353</v>
      </c>
      <c r="C196" s="93">
        <v>3</v>
      </c>
      <c r="D196" s="133">
        <v>0</v>
      </c>
      <c r="E196" s="133">
        <v>1.3424226808222062</v>
      </c>
      <c r="F196" s="93" t="s">
        <v>943</v>
      </c>
      <c r="G196" s="93" t="b">
        <v>0</v>
      </c>
      <c r="H196" s="93" t="b">
        <v>0</v>
      </c>
      <c r="I196" s="93" t="b">
        <v>0</v>
      </c>
      <c r="J196" s="93" t="b">
        <v>0</v>
      </c>
      <c r="K196" s="93" t="b">
        <v>1</v>
      </c>
      <c r="L196" s="93" t="b">
        <v>0</v>
      </c>
    </row>
    <row r="197" spans="1:12" ht="15">
      <c r="A197" s="93" t="s">
        <v>1353</v>
      </c>
      <c r="B197" s="93" t="s">
        <v>1354</v>
      </c>
      <c r="C197" s="93">
        <v>3</v>
      </c>
      <c r="D197" s="133">
        <v>0</v>
      </c>
      <c r="E197" s="133">
        <v>1.3424226808222062</v>
      </c>
      <c r="F197" s="93" t="s">
        <v>943</v>
      </c>
      <c r="G197" s="93" t="b">
        <v>0</v>
      </c>
      <c r="H197" s="93" t="b">
        <v>1</v>
      </c>
      <c r="I197" s="93" t="b">
        <v>0</v>
      </c>
      <c r="J197" s="93" t="b">
        <v>0</v>
      </c>
      <c r="K197" s="93" t="b">
        <v>0</v>
      </c>
      <c r="L197" s="93" t="b">
        <v>0</v>
      </c>
    </row>
    <row r="198" spans="1:12" ht="15">
      <c r="A198" s="93" t="s">
        <v>1354</v>
      </c>
      <c r="B198" s="93" t="s">
        <v>1355</v>
      </c>
      <c r="C198" s="93">
        <v>3</v>
      </c>
      <c r="D198" s="133">
        <v>0</v>
      </c>
      <c r="E198" s="133">
        <v>1.3424226808222062</v>
      </c>
      <c r="F198" s="93" t="s">
        <v>943</v>
      </c>
      <c r="G198" s="93" t="b">
        <v>0</v>
      </c>
      <c r="H198" s="93" t="b">
        <v>0</v>
      </c>
      <c r="I198" s="93" t="b">
        <v>0</v>
      </c>
      <c r="J198" s="93" t="b">
        <v>0</v>
      </c>
      <c r="K198" s="93" t="b">
        <v>0</v>
      </c>
      <c r="L198" s="93" t="b">
        <v>0</v>
      </c>
    </row>
    <row r="199" spans="1:12" ht="15">
      <c r="A199" s="93" t="s">
        <v>1355</v>
      </c>
      <c r="B199" s="93" t="s">
        <v>1356</v>
      </c>
      <c r="C199" s="93">
        <v>3</v>
      </c>
      <c r="D199" s="133">
        <v>0</v>
      </c>
      <c r="E199" s="133">
        <v>1.3424226808222062</v>
      </c>
      <c r="F199" s="93" t="s">
        <v>943</v>
      </c>
      <c r="G199" s="93" t="b">
        <v>0</v>
      </c>
      <c r="H199" s="93" t="b">
        <v>0</v>
      </c>
      <c r="I199" s="93" t="b">
        <v>0</v>
      </c>
      <c r="J199" s="93" t="b">
        <v>0</v>
      </c>
      <c r="K199" s="93" t="b">
        <v>1</v>
      </c>
      <c r="L199" s="93" t="b">
        <v>0</v>
      </c>
    </row>
    <row r="200" spans="1:12" ht="15">
      <c r="A200" s="93" t="s">
        <v>1356</v>
      </c>
      <c r="B200" s="93" t="s">
        <v>1357</v>
      </c>
      <c r="C200" s="93">
        <v>3</v>
      </c>
      <c r="D200" s="133">
        <v>0</v>
      </c>
      <c r="E200" s="133">
        <v>1.3424226808222062</v>
      </c>
      <c r="F200" s="93" t="s">
        <v>943</v>
      </c>
      <c r="G200" s="93" t="b">
        <v>0</v>
      </c>
      <c r="H200" s="93" t="b">
        <v>1</v>
      </c>
      <c r="I200" s="93" t="b">
        <v>0</v>
      </c>
      <c r="J200" s="93" t="b">
        <v>0</v>
      </c>
      <c r="K200" s="93" t="b">
        <v>0</v>
      </c>
      <c r="L200" s="93" t="b">
        <v>0</v>
      </c>
    </row>
    <row r="201" spans="1:12" ht="15">
      <c r="A201" s="93" t="s">
        <v>1357</v>
      </c>
      <c r="B201" s="93" t="s">
        <v>1358</v>
      </c>
      <c r="C201" s="93">
        <v>3</v>
      </c>
      <c r="D201" s="133">
        <v>0</v>
      </c>
      <c r="E201" s="133">
        <v>1.3424226808222062</v>
      </c>
      <c r="F201" s="93" t="s">
        <v>943</v>
      </c>
      <c r="G201" s="93" t="b">
        <v>0</v>
      </c>
      <c r="H201" s="93" t="b">
        <v>0</v>
      </c>
      <c r="I201" s="93" t="b">
        <v>0</v>
      </c>
      <c r="J201" s="93" t="b">
        <v>0</v>
      </c>
      <c r="K201" s="93" t="b">
        <v>0</v>
      </c>
      <c r="L201" s="93" t="b">
        <v>0</v>
      </c>
    </row>
    <row r="202" spans="1:12" ht="15">
      <c r="A202" s="93" t="s">
        <v>1061</v>
      </c>
      <c r="B202" s="93" t="s">
        <v>1100</v>
      </c>
      <c r="C202" s="93">
        <v>4</v>
      </c>
      <c r="D202" s="133">
        <v>0</v>
      </c>
      <c r="E202" s="133">
        <v>1.568201724066995</v>
      </c>
      <c r="F202" s="93" t="s">
        <v>945</v>
      </c>
      <c r="G202" s="93" t="b">
        <v>0</v>
      </c>
      <c r="H202" s="93" t="b">
        <v>0</v>
      </c>
      <c r="I202" s="93" t="b">
        <v>0</v>
      </c>
      <c r="J202" s="93" t="b">
        <v>0</v>
      </c>
      <c r="K202" s="93" t="b">
        <v>0</v>
      </c>
      <c r="L202" s="93" t="b">
        <v>0</v>
      </c>
    </row>
    <row r="203" spans="1:12" ht="15">
      <c r="A203" s="93" t="s">
        <v>1100</v>
      </c>
      <c r="B203" s="93" t="s">
        <v>1101</v>
      </c>
      <c r="C203" s="93">
        <v>4</v>
      </c>
      <c r="D203" s="133">
        <v>0</v>
      </c>
      <c r="E203" s="133">
        <v>1.568201724066995</v>
      </c>
      <c r="F203" s="93" t="s">
        <v>945</v>
      </c>
      <c r="G203" s="93" t="b">
        <v>0</v>
      </c>
      <c r="H203" s="93" t="b">
        <v>0</v>
      </c>
      <c r="I203" s="93" t="b">
        <v>0</v>
      </c>
      <c r="J203" s="93" t="b">
        <v>0</v>
      </c>
      <c r="K203" s="93" t="b">
        <v>0</v>
      </c>
      <c r="L203" s="93" t="b">
        <v>0</v>
      </c>
    </row>
    <row r="204" spans="1:12" ht="15">
      <c r="A204" s="93" t="s">
        <v>1101</v>
      </c>
      <c r="B204" s="93" t="s">
        <v>1102</v>
      </c>
      <c r="C204" s="93">
        <v>4</v>
      </c>
      <c r="D204" s="133">
        <v>0</v>
      </c>
      <c r="E204" s="133">
        <v>1.568201724066995</v>
      </c>
      <c r="F204" s="93" t="s">
        <v>945</v>
      </c>
      <c r="G204" s="93" t="b">
        <v>0</v>
      </c>
      <c r="H204" s="93" t="b">
        <v>0</v>
      </c>
      <c r="I204" s="93" t="b">
        <v>0</v>
      </c>
      <c r="J204" s="93" t="b">
        <v>0</v>
      </c>
      <c r="K204" s="93" t="b">
        <v>0</v>
      </c>
      <c r="L204" s="93" t="b">
        <v>0</v>
      </c>
    </row>
    <row r="205" spans="1:12" ht="15">
      <c r="A205" s="93" t="s">
        <v>1102</v>
      </c>
      <c r="B205" s="93" t="s">
        <v>1004</v>
      </c>
      <c r="C205" s="93">
        <v>4</v>
      </c>
      <c r="D205" s="133">
        <v>0</v>
      </c>
      <c r="E205" s="133">
        <v>1.568201724066995</v>
      </c>
      <c r="F205" s="93" t="s">
        <v>945</v>
      </c>
      <c r="G205" s="93" t="b">
        <v>0</v>
      </c>
      <c r="H205" s="93" t="b">
        <v>0</v>
      </c>
      <c r="I205" s="93" t="b">
        <v>0</v>
      </c>
      <c r="J205" s="93" t="b">
        <v>1</v>
      </c>
      <c r="K205" s="93" t="b">
        <v>0</v>
      </c>
      <c r="L205" s="93" t="b">
        <v>0</v>
      </c>
    </row>
    <row r="206" spans="1:12" ht="15">
      <c r="A206" s="93" t="s">
        <v>1004</v>
      </c>
      <c r="B206" s="93" t="s">
        <v>1103</v>
      </c>
      <c r="C206" s="93">
        <v>4</v>
      </c>
      <c r="D206" s="133">
        <v>0</v>
      </c>
      <c r="E206" s="133">
        <v>1.568201724066995</v>
      </c>
      <c r="F206" s="93" t="s">
        <v>945</v>
      </c>
      <c r="G206" s="93" t="b">
        <v>1</v>
      </c>
      <c r="H206" s="93" t="b">
        <v>0</v>
      </c>
      <c r="I206" s="93" t="b">
        <v>0</v>
      </c>
      <c r="J206" s="93" t="b">
        <v>0</v>
      </c>
      <c r="K206" s="93" t="b">
        <v>0</v>
      </c>
      <c r="L206" s="93" t="b">
        <v>0</v>
      </c>
    </row>
    <row r="207" spans="1:12" ht="15">
      <c r="A207" s="93" t="s">
        <v>1103</v>
      </c>
      <c r="B207" s="93" t="s">
        <v>1043</v>
      </c>
      <c r="C207" s="93">
        <v>4</v>
      </c>
      <c r="D207" s="133">
        <v>0</v>
      </c>
      <c r="E207" s="133">
        <v>1.2671717284030137</v>
      </c>
      <c r="F207" s="93" t="s">
        <v>945</v>
      </c>
      <c r="G207" s="93" t="b">
        <v>0</v>
      </c>
      <c r="H207" s="93" t="b">
        <v>0</v>
      </c>
      <c r="I207" s="93" t="b">
        <v>0</v>
      </c>
      <c r="J207" s="93" t="b">
        <v>0</v>
      </c>
      <c r="K207" s="93" t="b">
        <v>0</v>
      </c>
      <c r="L207" s="93" t="b">
        <v>0</v>
      </c>
    </row>
    <row r="208" spans="1:12" ht="15">
      <c r="A208" s="93" t="s">
        <v>1043</v>
      </c>
      <c r="B208" s="93" t="s">
        <v>1104</v>
      </c>
      <c r="C208" s="93">
        <v>4</v>
      </c>
      <c r="D208" s="133">
        <v>0</v>
      </c>
      <c r="E208" s="133">
        <v>1.2671717284030137</v>
      </c>
      <c r="F208" s="93" t="s">
        <v>945</v>
      </c>
      <c r="G208" s="93" t="b">
        <v>0</v>
      </c>
      <c r="H208" s="93" t="b">
        <v>0</v>
      </c>
      <c r="I208" s="93" t="b">
        <v>0</v>
      </c>
      <c r="J208" s="93" t="b">
        <v>0</v>
      </c>
      <c r="K208" s="93" t="b">
        <v>0</v>
      </c>
      <c r="L208" s="93" t="b">
        <v>0</v>
      </c>
    </row>
    <row r="209" spans="1:12" ht="15">
      <c r="A209" s="93" t="s">
        <v>1104</v>
      </c>
      <c r="B209" s="93" t="s">
        <v>1105</v>
      </c>
      <c r="C209" s="93">
        <v>4</v>
      </c>
      <c r="D209" s="133">
        <v>0</v>
      </c>
      <c r="E209" s="133">
        <v>1.568201724066995</v>
      </c>
      <c r="F209" s="93" t="s">
        <v>945</v>
      </c>
      <c r="G209" s="93" t="b">
        <v>0</v>
      </c>
      <c r="H209" s="93" t="b">
        <v>0</v>
      </c>
      <c r="I209" s="93" t="b">
        <v>0</v>
      </c>
      <c r="J209" s="93" t="b">
        <v>0</v>
      </c>
      <c r="K209" s="93" t="b">
        <v>0</v>
      </c>
      <c r="L209" s="93" t="b">
        <v>0</v>
      </c>
    </row>
    <row r="210" spans="1:12" ht="15">
      <c r="A210" s="93" t="s">
        <v>1105</v>
      </c>
      <c r="B210" s="93" t="s">
        <v>1325</v>
      </c>
      <c r="C210" s="93">
        <v>4</v>
      </c>
      <c r="D210" s="133">
        <v>0</v>
      </c>
      <c r="E210" s="133">
        <v>1.568201724066995</v>
      </c>
      <c r="F210" s="93" t="s">
        <v>945</v>
      </c>
      <c r="G210" s="93" t="b">
        <v>0</v>
      </c>
      <c r="H210" s="93" t="b">
        <v>0</v>
      </c>
      <c r="I210" s="93" t="b">
        <v>0</v>
      </c>
      <c r="J210" s="93" t="b">
        <v>0</v>
      </c>
      <c r="K210" s="93" t="b">
        <v>0</v>
      </c>
      <c r="L210" s="93" t="b">
        <v>0</v>
      </c>
    </row>
    <row r="211" spans="1:12" ht="15">
      <c r="A211" s="93" t="s">
        <v>1325</v>
      </c>
      <c r="B211" s="93" t="s">
        <v>1323</v>
      </c>
      <c r="C211" s="93">
        <v>4</v>
      </c>
      <c r="D211" s="133">
        <v>0</v>
      </c>
      <c r="E211" s="133">
        <v>1.568201724066995</v>
      </c>
      <c r="F211" s="93" t="s">
        <v>945</v>
      </c>
      <c r="G211" s="93" t="b">
        <v>0</v>
      </c>
      <c r="H211" s="93" t="b">
        <v>0</v>
      </c>
      <c r="I211" s="93" t="b">
        <v>0</v>
      </c>
      <c r="J211" s="93" t="b">
        <v>0</v>
      </c>
      <c r="K211" s="93" t="b">
        <v>0</v>
      </c>
      <c r="L211" s="93" t="b">
        <v>0</v>
      </c>
    </row>
    <row r="212" spans="1:12" ht="15">
      <c r="A212" s="93" t="s">
        <v>1323</v>
      </c>
      <c r="B212" s="93" t="s">
        <v>1326</v>
      </c>
      <c r="C212" s="93">
        <v>4</v>
      </c>
      <c r="D212" s="133">
        <v>0</v>
      </c>
      <c r="E212" s="133">
        <v>1.568201724066995</v>
      </c>
      <c r="F212" s="93" t="s">
        <v>945</v>
      </c>
      <c r="G212" s="93" t="b">
        <v>0</v>
      </c>
      <c r="H212" s="93" t="b">
        <v>0</v>
      </c>
      <c r="I212" s="93" t="b">
        <v>0</v>
      </c>
      <c r="J212" s="93" t="b">
        <v>0</v>
      </c>
      <c r="K212" s="93" t="b">
        <v>0</v>
      </c>
      <c r="L212" s="93" t="b">
        <v>0</v>
      </c>
    </row>
    <row r="213" spans="1:12" ht="15">
      <c r="A213" s="93" t="s">
        <v>1326</v>
      </c>
      <c r="B213" s="93" t="s">
        <v>1043</v>
      </c>
      <c r="C213" s="93">
        <v>4</v>
      </c>
      <c r="D213" s="133">
        <v>0</v>
      </c>
      <c r="E213" s="133">
        <v>1.2671717284030137</v>
      </c>
      <c r="F213" s="93" t="s">
        <v>945</v>
      </c>
      <c r="G213" s="93" t="b">
        <v>0</v>
      </c>
      <c r="H213" s="93" t="b">
        <v>0</v>
      </c>
      <c r="I213" s="93" t="b">
        <v>0</v>
      </c>
      <c r="J213" s="93" t="b">
        <v>0</v>
      </c>
      <c r="K213" s="93" t="b">
        <v>0</v>
      </c>
      <c r="L213" s="93" t="b">
        <v>0</v>
      </c>
    </row>
    <row r="214" spans="1:12" ht="15">
      <c r="A214" s="93" t="s">
        <v>1043</v>
      </c>
      <c r="B214" s="93" t="s">
        <v>1099</v>
      </c>
      <c r="C214" s="93">
        <v>4</v>
      </c>
      <c r="D214" s="133">
        <v>0</v>
      </c>
      <c r="E214" s="133">
        <v>0.9661417327390325</v>
      </c>
      <c r="F214" s="93" t="s">
        <v>945</v>
      </c>
      <c r="G214" s="93" t="b">
        <v>0</v>
      </c>
      <c r="H214" s="93" t="b">
        <v>0</v>
      </c>
      <c r="I214" s="93" t="b">
        <v>0</v>
      </c>
      <c r="J214" s="93" t="b">
        <v>0</v>
      </c>
      <c r="K214" s="93" t="b">
        <v>0</v>
      </c>
      <c r="L214" s="93" t="b">
        <v>0</v>
      </c>
    </row>
    <row r="215" spans="1:12" ht="15">
      <c r="A215" s="93" t="s">
        <v>1099</v>
      </c>
      <c r="B215" s="93" t="s">
        <v>1327</v>
      </c>
      <c r="C215" s="93">
        <v>4</v>
      </c>
      <c r="D215" s="133">
        <v>0</v>
      </c>
      <c r="E215" s="133">
        <v>1.2671717284030137</v>
      </c>
      <c r="F215" s="93" t="s">
        <v>945</v>
      </c>
      <c r="G215" s="93" t="b">
        <v>0</v>
      </c>
      <c r="H215" s="93" t="b">
        <v>0</v>
      </c>
      <c r="I215" s="93" t="b">
        <v>0</v>
      </c>
      <c r="J215" s="93" t="b">
        <v>0</v>
      </c>
      <c r="K215" s="93" t="b">
        <v>0</v>
      </c>
      <c r="L215" s="93" t="b">
        <v>0</v>
      </c>
    </row>
    <row r="216" spans="1:12" ht="15">
      <c r="A216" s="93" t="s">
        <v>1327</v>
      </c>
      <c r="B216" s="93" t="s">
        <v>1328</v>
      </c>
      <c r="C216" s="93">
        <v>4</v>
      </c>
      <c r="D216" s="133">
        <v>0</v>
      </c>
      <c r="E216" s="133">
        <v>1.568201724066995</v>
      </c>
      <c r="F216" s="93" t="s">
        <v>945</v>
      </c>
      <c r="G216" s="93" t="b">
        <v>0</v>
      </c>
      <c r="H216" s="93" t="b">
        <v>0</v>
      </c>
      <c r="I216" s="93" t="b">
        <v>0</v>
      </c>
      <c r="J216" s="93" t="b">
        <v>0</v>
      </c>
      <c r="K216" s="93" t="b">
        <v>0</v>
      </c>
      <c r="L216" s="93" t="b">
        <v>0</v>
      </c>
    </row>
    <row r="217" spans="1:12" ht="15">
      <c r="A217" s="93" t="s">
        <v>1328</v>
      </c>
      <c r="B217" s="93" t="s">
        <v>1329</v>
      </c>
      <c r="C217" s="93">
        <v>4</v>
      </c>
      <c r="D217" s="133">
        <v>0</v>
      </c>
      <c r="E217" s="133">
        <v>1.568201724066995</v>
      </c>
      <c r="F217" s="93" t="s">
        <v>945</v>
      </c>
      <c r="G217" s="93" t="b">
        <v>0</v>
      </c>
      <c r="H217" s="93" t="b">
        <v>0</v>
      </c>
      <c r="I217" s="93" t="b">
        <v>0</v>
      </c>
      <c r="J217" s="93" t="b">
        <v>0</v>
      </c>
      <c r="K217" s="93" t="b">
        <v>0</v>
      </c>
      <c r="L217" s="93" t="b">
        <v>0</v>
      </c>
    </row>
    <row r="218" spans="1:12" ht="15">
      <c r="A218" s="93" t="s">
        <v>1329</v>
      </c>
      <c r="B218" s="93" t="s">
        <v>1330</v>
      </c>
      <c r="C218" s="93">
        <v>4</v>
      </c>
      <c r="D218" s="133">
        <v>0</v>
      </c>
      <c r="E218" s="133">
        <v>1.568201724066995</v>
      </c>
      <c r="F218" s="93" t="s">
        <v>945</v>
      </c>
      <c r="G218" s="93" t="b">
        <v>0</v>
      </c>
      <c r="H218" s="93" t="b">
        <v>0</v>
      </c>
      <c r="I218" s="93" t="b">
        <v>0</v>
      </c>
      <c r="J218" s="93" t="b">
        <v>0</v>
      </c>
      <c r="K218" s="93" t="b">
        <v>0</v>
      </c>
      <c r="L218" s="93" t="b">
        <v>0</v>
      </c>
    </row>
    <row r="219" spans="1:12" ht="15">
      <c r="A219" s="93" t="s">
        <v>1330</v>
      </c>
      <c r="B219" s="93" t="s">
        <v>1331</v>
      </c>
      <c r="C219" s="93">
        <v>4</v>
      </c>
      <c r="D219" s="133">
        <v>0</v>
      </c>
      <c r="E219" s="133">
        <v>1.568201724066995</v>
      </c>
      <c r="F219" s="93" t="s">
        <v>945</v>
      </c>
      <c r="G219" s="93" t="b">
        <v>0</v>
      </c>
      <c r="H219" s="93" t="b">
        <v>0</v>
      </c>
      <c r="I219" s="93" t="b">
        <v>0</v>
      </c>
      <c r="J219" s="93" t="b">
        <v>0</v>
      </c>
      <c r="K219" s="93" t="b">
        <v>0</v>
      </c>
      <c r="L219" s="93" t="b">
        <v>0</v>
      </c>
    </row>
    <row r="220" spans="1:12" ht="15">
      <c r="A220" s="93" t="s">
        <v>1331</v>
      </c>
      <c r="B220" s="93" t="s">
        <v>1008</v>
      </c>
      <c r="C220" s="93">
        <v>4</v>
      </c>
      <c r="D220" s="133">
        <v>0</v>
      </c>
      <c r="E220" s="133">
        <v>1.568201724066995</v>
      </c>
      <c r="F220" s="93" t="s">
        <v>945</v>
      </c>
      <c r="G220" s="93" t="b">
        <v>0</v>
      </c>
      <c r="H220" s="93" t="b">
        <v>0</v>
      </c>
      <c r="I220" s="93" t="b">
        <v>0</v>
      </c>
      <c r="J220" s="93" t="b">
        <v>0</v>
      </c>
      <c r="K220" s="93" t="b">
        <v>0</v>
      </c>
      <c r="L220" s="93" t="b">
        <v>0</v>
      </c>
    </row>
    <row r="221" spans="1:12" ht="15">
      <c r="A221" s="93" t="s">
        <v>1008</v>
      </c>
      <c r="B221" s="93" t="s">
        <v>1332</v>
      </c>
      <c r="C221" s="93">
        <v>4</v>
      </c>
      <c r="D221" s="133">
        <v>0</v>
      </c>
      <c r="E221" s="133">
        <v>1.568201724066995</v>
      </c>
      <c r="F221" s="93" t="s">
        <v>945</v>
      </c>
      <c r="G221" s="93" t="b">
        <v>0</v>
      </c>
      <c r="H221" s="93" t="b">
        <v>0</v>
      </c>
      <c r="I221" s="93" t="b">
        <v>0</v>
      </c>
      <c r="J221" s="93" t="b">
        <v>0</v>
      </c>
      <c r="K221" s="93" t="b">
        <v>0</v>
      </c>
      <c r="L221" s="93" t="b">
        <v>0</v>
      </c>
    </row>
    <row r="222" spans="1:12" ht="15">
      <c r="A222" s="93" t="s">
        <v>1332</v>
      </c>
      <c r="B222" s="93" t="s">
        <v>1333</v>
      </c>
      <c r="C222" s="93">
        <v>4</v>
      </c>
      <c r="D222" s="133">
        <v>0</v>
      </c>
      <c r="E222" s="133">
        <v>1.568201724066995</v>
      </c>
      <c r="F222" s="93" t="s">
        <v>945</v>
      </c>
      <c r="G222" s="93" t="b">
        <v>0</v>
      </c>
      <c r="H222" s="93" t="b">
        <v>0</v>
      </c>
      <c r="I222" s="93" t="b">
        <v>0</v>
      </c>
      <c r="J222" s="93" t="b">
        <v>0</v>
      </c>
      <c r="K222" s="93" t="b">
        <v>0</v>
      </c>
      <c r="L222" s="93" t="b">
        <v>0</v>
      </c>
    </row>
    <row r="223" spans="1:12" ht="15">
      <c r="A223" s="93" t="s">
        <v>1333</v>
      </c>
      <c r="B223" s="93" t="s">
        <v>1334</v>
      </c>
      <c r="C223" s="93">
        <v>4</v>
      </c>
      <c r="D223" s="133">
        <v>0</v>
      </c>
      <c r="E223" s="133">
        <v>1.568201724066995</v>
      </c>
      <c r="F223" s="93" t="s">
        <v>945</v>
      </c>
      <c r="G223" s="93" t="b">
        <v>0</v>
      </c>
      <c r="H223" s="93" t="b">
        <v>0</v>
      </c>
      <c r="I223" s="93" t="b">
        <v>0</v>
      </c>
      <c r="J223" s="93" t="b">
        <v>0</v>
      </c>
      <c r="K223" s="93" t="b">
        <v>0</v>
      </c>
      <c r="L223" s="93" t="b">
        <v>0</v>
      </c>
    </row>
    <row r="224" spans="1:12" ht="15">
      <c r="A224" s="93" t="s">
        <v>1334</v>
      </c>
      <c r="B224" s="93" t="s">
        <v>1335</v>
      </c>
      <c r="C224" s="93">
        <v>4</v>
      </c>
      <c r="D224" s="133">
        <v>0</v>
      </c>
      <c r="E224" s="133">
        <v>1.568201724066995</v>
      </c>
      <c r="F224" s="93" t="s">
        <v>945</v>
      </c>
      <c r="G224" s="93" t="b">
        <v>0</v>
      </c>
      <c r="H224" s="93" t="b">
        <v>0</v>
      </c>
      <c r="I224" s="93" t="b">
        <v>0</v>
      </c>
      <c r="J224" s="93" t="b">
        <v>0</v>
      </c>
      <c r="K224" s="93" t="b">
        <v>0</v>
      </c>
      <c r="L224" s="93" t="b">
        <v>0</v>
      </c>
    </row>
    <row r="225" spans="1:12" ht="15">
      <c r="A225" s="93" t="s">
        <v>1335</v>
      </c>
      <c r="B225" s="93" t="s">
        <v>1336</v>
      </c>
      <c r="C225" s="93">
        <v>4</v>
      </c>
      <c r="D225" s="133">
        <v>0</v>
      </c>
      <c r="E225" s="133">
        <v>1.568201724066995</v>
      </c>
      <c r="F225" s="93" t="s">
        <v>945</v>
      </c>
      <c r="G225" s="93" t="b">
        <v>0</v>
      </c>
      <c r="H225" s="93" t="b">
        <v>0</v>
      </c>
      <c r="I225" s="93" t="b">
        <v>0</v>
      </c>
      <c r="J225" s="93" t="b">
        <v>0</v>
      </c>
      <c r="K225" s="93" t="b">
        <v>0</v>
      </c>
      <c r="L225" s="93" t="b">
        <v>0</v>
      </c>
    </row>
    <row r="226" spans="1:12" ht="15">
      <c r="A226" s="93" t="s">
        <v>1336</v>
      </c>
      <c r="B226" s="93" t="s">
        <v>1337</v>
      </c>
      <c r="C226" s="93">
        <v>4</v>
      </c>
      <c r="D226" s="133">
        <v>0</v>
      </c>
      <c r="E226" s="133">
        <v>1.568201724066995</v>
      </c>
      <c r="F226" s="93" t="s">
        <v>945</v>
      </c>
      <c r="G226" s="93" t="b">
        <v>0</v>
      </c>
      <c r="H226" s="93" t="b">
        <v>0</v>
      </c>
      <c r="I226" s="93" t="b">
        <v>0</v>
      </c>
      <c r="J226" s="93" t="b">
        <v>0</v>
      </c>
      <c r="K226" s="93" t="b">
        <v>0</v>
      </c>
      <c r="L226" s="93" t="b">
        <v>0</v>
      </c>
    </row>
    <row r="227" spans="1:12" ht="15">
      <c r="A227" s="93" t="s">
        <v>1337</v>
      </c>
      <c r="B227" s="93" t="s">
        <v>1099</v>
      </c>
      <c r="C227" s="93">
        <v>4</v>
      </c>
      <c r="D227" s="133">
        <v>0</v>
      </c>
      <c r="E227" s="133">
        <v>1.2671717284030137</v>
      </c>
      <c r="F227" s="93" t="s">
        <v>945</v>
      </c>
      <c r="G227" s="93" t="b">
        <v>0</v>
      </c>
      <c r="H227" s="93" t="b">
        <v>0</v>
      </c>
      <c r="I227" s="93" t="b">
        <v>0</v>
      </c>
      <c r="J227" s="93" t="b">
        <v>0</v>
      </c>
      <c r="K227" s="93" t="b">
        <v>0</v>
      </c>
      <c r="L227" s="93" t="b">
        <v>0</v>
      </c>
    </row>
    <row r="228" spans="1:12" ht="15">
      <c r="A228" s="93" t="s">
        <v>1099</v>
      </c>
      <c r="B228" s="93" t="s">
        <v>1338</v>
      </c>
      <c r="C228" s="93">
        <v>4</v>
      </c>
      <c r="D228" s="133">
        <v>0</v>
      </c>
      <c r="E228" s="133">
        <v>1.2671717284030137</v>
      </c>
      <c r="F228" s="93" t="s">
        <v>945</v>
      </c>
      <c r="G228" s="93" t="b">
        <v>0</v>
      </c>
      <c r="H228" s="93" t="b">
        <v>0</v>
      </c>
      <c r="I228" s="93" t="b">
        <v>0</v>
      </c>
      <c r="J228" s="93" t="b">
        <v>0</v>
      </c>
      <c r="K228" s="93" t="b">
        <v>0</v>
      </c>
      <c r="L228" s="93" t="b">
        <v>0</v>
      </c>
    </row>
    <row r="229" spans="1:12" ht="15">
      <c r="A229" s="93" t="s">
        <v>1338</v>
      </c>
      <c r="B229" s="93" t="s">
        <v>1339</v>
      </c>
      <c r="C229" s="93">
        <v>4</v>
      </c>
      <c r="D229" s="133">
        <v>0</v>
      </c>
      <c r="E229" s="133">
        <v>1.568201724066995</v>
      </c>
      <c r="F229" s="93" t="s">
        <v>945</v>
      </c>
      <c r="G229" s="93" t="b">
        <v>0</v>
      </c>
      <c r="H229" s="93" t="b">
        <v>0</v>
      </c>
      <c r="I229" s="93" t="b">
        <v>0</v>
      </c>
      <c r="J229" s="93" t="b">
        <v>0</v>
      </c>
      <c r="K229" s="93" t="b">
        <v>0</v>
      </c>
      <c r="L229" s="93" t="b">
        <v>0</v>
      </c>
    </row>
    <row r="230" spans="1:12" ht="15">
      <c r="A230" s="93" t="s">
        <v>1339</v>
      </c>
      <c r="B230" s="93" t="s">
        <v>1340</v>
      </c>
      <c r="C230" s="93">
        <v>4</v>
      </c>
      <c r="D230" s="133">
        <v>0</v>
      </c>
      <c r="E230" s="133">
        <v>1.568201724066995</v>
      </c>
      <c r="F230" s="93" t="s">
        <v>945</v>
      </c>
      <c r="G230" s="93" t="b">
        <v>0</v>
      </c>
      <c r="H230" s="93" t="b">
        <v>0</v>
      </c>
      <c r="I230" s="93" t="b">
        <v>0</v>
      </c>
      <c r="J230" s="93" t="b">
        <v>0</v>
      </c>
      <c r="K230" s="93" t="b">
        <v>0</v>
      </c>
      <c r="L230" s="93" t="b">
        <v>0</v>
      </c>
    </row>
    <row r="231" spans="1:12" ht="15">
      <c r="A231" s="93" t="s">
        <v>1340</v>
      </c>
      <c r="B231" s="93" t="s">
        <v>1341</v>
      </c>
      <c r="C231" s="93">
        <v>4</v>
      </c>
      <c r="D231" s="133">
        <v>0</v>
      </c>
      <c r="E231" s="133">
        <v>1.568201724066995</v>
      </c>
      <c r="F231" s="93" t="s">
        <v>945</v>
      </c>
      <c r="G231" s="93" t="b">
        <v>0</v>
      </c>
      <c r="H231" s="93" t="b">
        <v>0</v>
      </c>
      <c r="I231" s="93" t="b">
        <v>0</v>
      </c>
      <c r="J231" s="93" t="b">
        <v>0</v>
      </c>
      <c r="K231" s="93" t="b">
        <v>0</v>
      </c>
      <c r="L231" s="93" t="b">
        <v>0</v>
      </c>
    </row>
    <row r="232" spans="1:12" ht="15">
      <c r="A232" s="93" t="s">
        <v>1341</v>
      </c>
      <c r="B232" s="93" t="s">
        <v>1342</v>
      </c>
      <c r="C232" s="93">
        <v>4</v>
      </c>
      <c r="D232" s="133">
        <v>0</v>
      </c>
      <c r="E232" s="133">
        <v>1.568201724066995</v>
      </c>
      <c r="F232" s="93" t="s">
        <v>945</v>
      </c>
      <c r="G232" s="93" t="b">
        <v>0</v>
      </c>
      <c r="H232" s="93" t="b">
        <v>0</v>
      </c>
      <c r="I232" s="93" t="b">
        <v>0</v>
      </c>
      <c r="J232" s="93" t="b">
        <v>0</v>
      </c>
      <c r="K232" s="93" t="b">
        <v>0</v>
      </c>
      <c r="L232" s="93" t="b">
        <v>0</v>
      </c>
    </row>
    <row r="233" spans="1:12" ht="15">
      <c r="A233" s="93" t="s">
        <v>1342</v>
      </c>
      <c r="B233" s="93" t="s">
        <v>1343</v>
      </c>
      <c r="C233" s="93">
        <v>4</v>
      </c>
      <c r="D233" s="133">
        <v>0</v>
      </c>
      <c r="E233" s="133">
        <v>1.568201724066995</v>
      </c>
      <c r="F233" s="93" t="s">
        <v>945</v>
      </c>
      <c r="G233" s="93" t="b">
        <v>0</v>
      </c>
      <c r="H233" s="93" t="b">
        <v>0</v>
      </c>
      <c r="I233" s="93" t="b">
        <v>0</v>
      </c>
      <c r="J233" s="93" t="b">
        <v>0</v>
      </c>
      <c r="K233" s="93" t="b">
        <v>0</v>
      </c>
      <c r="L233" s="93" t="b">
        <v>0</v>
      </c>
    </row>
    <row r="234" spans="1:12" ht="15">
      <c r="A234" s="93" t="s">
        <v>1343</v>
      </c>
      <c r="B234" s="93" t="s">
        <v>1324</v>
      </c>
      <c r="C234" s="93">
        <v>4</v>
      </c>
      <c r="D234" s="133">
        <v>0</v>
      </c>
      <c r="E234" s="133">
        <v>1.568201724066995</v>
      </c>
      <c r="F234" s="93" t="s">
        <v>945</v>
      </c>
      <c r="G234" s="93" t="b">
        <v>0</v>
      </c>
      <c r="H234" s="93" t="b">
        <v>0</v>
      </c>
      <c r="I234" s="93" t="b">
        <v>0</v>
      </c>
      <c r="J234" s="93" t="b">
        <v>0</v>
      </c>
      <c r="K234" s="93" t="b">
        <v>0</v>
      </c>
      <c r="L234" s="93" t="b">
        <v>0</v>
      </c>
    </row>
    <row r="235" spans="1:12" ht="15">
      <c r="A235" s="93" t="s">
        <v>1324</v>
      </c>
      <c r="B235" s="93" t="s">
        <v>1083</v>
      </c>
      <c r="C235" s="93">
        <v>4</v>
      </c>
      <c r="D235" s="133">
        <v>0</v>
      </c>
      <c r="E235" s="133">
        <v>1.568201724066995</v>
      </c>
      <c r="F235" s="93" t="s">
        <v>945</v>
      </c>
      <c r="G235" s="93" t="b">
        <v>0</v>
      </c>
      <c r="H235" s="93" t="b">
        <v>0</v>
      </c>
      <c r="I235" s="93" t="b">
        <v>0</v>
      </c>
      <c r="J235" s="93" t="b">
        <v>0</v>
      </c>
      <c r="K235" s="93" t="b">
        <v>0</v>
      </c>
      <c r="L235" s="93" t="b">
        <v>0</v>
      </c>
    </row>
    <row r="236" spans="1:12" ht="15">
      <c r="A236" s="93" t="s">
        <v>1083</v>
      </c>
      <c r="B236" s="93" t="s">
        <v>1344</v>
      </c>
      <c r="C236" s="93">
        <v>4</v>
      </c>
      <c r="D236" s="133">
        <v>0</v>
      </c>
      <c r="E236" s="133">
        <v>1.568201724066995</v>
      </c>
      <c r="F236" s="93" t="s">
        <v>945</v>
      </c>
      <c r="G236" s="93" t="b">
        <v>0</v>
      </c>
      <c r="H236" s="93" t="b">
        <v>0</v>
      </c>
      <c r="I236" s="93" t="b">
        <v>0</v>
      </c>
      <c r="J236" s="93" t="b">
        <v>0</v>
      </c>
      <c r="K236" s="93" t="b">
        <v>0</v>
      </c>
      <c r="L236" s="93" t="b">
        <v>0</v>
      </c>
    </row>
    <row r="237" spans="1:12" ht="15">
      <c r="A237" s="93" t="s">
        <v>1344</v>
      </c>
      <c r="B237" s="93" t="s">
        <v>1345</v>
      </c>
      <c r="C237" s="93">
        <v>4</v>
      </c>
      <c r="D237" s="133">
        <v>0</v>
      </c>
      <c r="E237" s="133">
        <v>1.568201724066995</v>
      </c>
      <c r="F237" s="93" t="s">
        <v>945</v>
      </c>
      <c r="G237" s="93" t="b">
        <v>0</v>
      </c>
      <c r="H237" s="93" t="b">
        <v>0</v>
      </c>
      <c r="I237" s="93" t="b">
        <v>0</v>
      </c>
      <c r="J237" s="93" t="b">
        <v>0</v>
      </c>
      <c r="K237" s="93" t="b">
        <v>0</v>
      </c>
      <c r="L237" s="93" t="b">
        <v>0</v>
      </c>
    </row>
    <row r="238" spans="1:12" ht="15">
      <c r="A238" s="93" t="s">
        <v>1345</v>
      </c>
      <c r="B238" s="93" t="s">
        <v>1346</v>
      </c>
      <c r="C238" s="93">
        <v>4</v>
      </c>
      <c r="D238" s="133">
        <v>0</v>
      </c>
      <c r="E238" s="133">
        <v>1.568201724066995</v>
      </c>
      <c r="F238" s="93" t="s">
        <v>945</v>
      </c>
      <c r="G238" s="93" t="b">
        <v>0</v>
      </c>
      <c r="H238" s="93" t="b">
        <v>0</v>
      </c>
      <c r="I238" s="93" t="b">
        <v>0</v>
      </c>
      <c r="J238" s="93" t="b">
        <v>0</v>
      </c>
      <c r="K238" s="93" t="b">
        <v>0</v>
      </c>
      <c r="L238" s="93" t="b">
        <v>0</v>
      </c>
    </row>
    <row r="239" spans="1:12" ht="15">
      <c r="A239" s="93" t="s">
        <v>1107</v>
      </c>
      <c r="B239" s="93" t="s">
        <v>1108</v>
      </c>
      <c r="C239" s="93">
        <v>2</v>
      </c>
      <c r="D239" s="133">
        <v>0</v>
      </c>
      <c r="E239" s="133">
        <v>0.6989700043360187</v>
      </c>
      <c r="F239" s="93" t="s">
        <v>946</v>
      </c>
      <c r="G239" s="93" t="b">
        <v>0</v>
      </c>
      <c r="H239" s="93" t="b">
        <v>0</v>
      </c>
      <c r="I239" s="93" t="b">
        <v>0</v>
      </c>
      <c r="J239" s="93" t="b">
        <v>0</v>
      </c>
      <c r="K239" s="93" t="b">
        <v>0</v>
      </c>
      <c r="L239" s="93" t="b">
        <v>0</v>
      </c>
    </row>
    <row r="240" spans="1:12" ht="15">
      <c r="A240" s="93" t="s">
        <v>1108</v>
      </c>
      <c r="B240" s="93" t="s">
        <v>1109</v>
      </c>
      <c r="C240" s="93">
        <v>2</v>
      </c>
      <c r="D240" s="133">
        <v>0</v>
      </c>
      <c r="E240" s="133">
        <v>0.6989700043360187</v>
      </c>
      <c r="F240" s="93" t="s">
        <v>946</v>
      </c>
      <c r="G240" s="93" t="b">
        <v>0</v>
      </c>
      <c r="H240" s="93" t="b">
        <v>0</v>
      </c>
      <c r="I240" s="93" t="b">
        <v>0</v>
      </c>
      <c r="J240" s="93" t="b">
        <v>0</v>
      </c>
      <c r="K240" s="93" t="b">
        <v>0</v>
      </c>
      <c r="L240" s="93" t="b">
        <v>0</v>
      </c>
    </row>
    <row r="241" spans="1:12" ht="15">
      <c r="A241" s="93" t="s">
        <v>1109</v>
      </c>
      <c r="B241" s="93" t="s">
        <v>1110</v>
      </c>
      <c r="C241" s="93">
        <v>2</v>
      </c>
      <c r="D241" s="133">
        <v>0</v>
      </c>
      <c r="E241" s="133">
        <v>0.6989700043360187</v>
      </c>
      <c r="F241" s="93" t="s">
        <v>946</v>
      </c>
      <c r="G241" s="93" t="b">
        <v>0</v>
      </c>
      <c r="H241" s="93" t="b">
        <v>0</v>
      </c>
      <c r="I241" s="93" t="b">
        <v>0</v>
      </c>
      <c r="J241" s="93" t="b">
        <v>0</v>
      </c>
      <c r="K241" s="93" t="b">
        <v>0</v>
      </c>
      <c r="L241" s="93" t="b">
        <v>0</v>
      </c>
    </row>
    <row r="242" spans="1:12" ht="15">
      <c r="A242" s="93" t="s">
        <v>1110</v>
      </c>
      <c r="B242" s="93" t="s">
        <v>1111</v>
      </c>
      <c r="C242" s="93">
        <v>2</v>
      </c>
      <c r="D242" s="133">
        <v>0</v>
      </c>
      <c r="E242" s="133">
        <v>0.6989700043360187</v>
      </c>
      <c r="F242" s="93" t="s">
        <v>946</v>
      </c>
      <c r="G242" s="93" t="b">
        <v>0</v>
      </c>
      <c r="H242" s="93" t="b">
        <v>0</v>
      </c>
      <c r="I242" s="93" t="b">
        <v>0</v>
      </c>
      <c r="J242" s="93" t="b">
        <v>0</v>
      </c>
      <c r="K242" s="93" t="b">
        <v>0</v>
      </c>
      <c r="L242" s="93" t="b">
        <v>0</v>
      </c>
    </row>
    <row r="243" spans="1:12" ht="15">
      <c r="A243" s="93" t="s">
        <v>1111</v>
      </c>
      <c r="B243" s="93" t="s">
        <v>1061</v>
      </c>
      <c r="C243" s="93">
        <v>2</v>
      </c>
      <c r="D243" s="133">
        <v>0</v>
      </c>
      <c r="E243" s="133">
        <v>0.6989700043360187</v>
      </c>
      <c r="F243" s="93" t="s">
        <v>946</v>
      </c>
      <c r="G243" s="93" t="b">
        <v>0</v>
      </c>
      <c r="H243" s="93" t="b">
        <v>0</v>
      </c>
      <c r="I243" s="93" t="b">
        <v>0</v>
      </c>
      <c r="J243" s="93" t="b">
        <v>0</v>
      </c>
      <c r="K243" s="93" t="b">
        <v>0</v>
      </c>
      <c r="L243" s="93" t="b">
        <v>0</v>
      </c>
    </row>
    <row r="244" spans="1:12" ht="15">
      <c r="A244" s="93" t="s">
        <v>1115</v>
      </c>
      <c r="B244" s="93" t="s">
        <v>1061</v>
      </c>
      <c r="C244" s="93">
        <v>2</v>
      </c>
      <c r="D244" s="133">
        <v>0</v>
      </c>
      <c r="E244" s="133">
        <v>1.1760912590556813</v>
      </c>
      <c r="F244" s="93" t="s">
        <v>947</v>
      </c>
      <c r="G244" s="93" t="b">
        <v>0</v>
      </c>
      <c r="H244" s="93" t="b">
        <v>0</v>
      </c>
      <c r="I244" s="93" t="b">
        <v>0</v>
      </c>
      <c r="J244" s="93" t="b">
        <v>0</v>
      </c>
      <c r="K244" s="93" t="b">
        <v>0</v>
      </c>
      <c r="L244" s="93" t="b">
        <v>0</v>
      </c>
    </row>
    <row r="245" spans="1:12" ht="15">
      <c r="A245" s="93" t="s">
        <v>1061</v>
      </c>
      <c r="B245" s="93" t="s">
        <v>1087</v>
      </c>
      <c r="C245" s="93">
        <v>2</v>
      </c>
      <c r="D245" s="133">
        <v>0</v>
      </c>
      <c r="E245" s="133">
        <v>1.1760912590556813</v>
      </c>
      <c r="F245" s="93" t="s">
        <v>947</v>
      </c>
      <c r="G245" s="93" t="b">
        <v>0</v>
      </c>
      <c r="H245" s="93" t="b">
        <v>0</v>
      </c>
      <c r="I245" s="93" t="b">
        <v>0</v>
      </c>
      <c r="J245" s="93" t="b">
        <v>0</v>
      </c>
      <c r="K245" s="93" t="b">
        <v>0</v>
      </c>
      <c r="L245" s="93" t="b">
        <v>0</v>
      </c>
    </row>
    <row r="246" spans="1:12" ht="15">
      <c r="A246" s="93" t="s">
        <v>1087</v>
      </c>
      <c r="B246" s="93" t="s">
        <v>1116</v>
      </c>
      <c r="C246" s="93">
        <v>2</v>
      </c>
      <c r="D246" s="133">
        <v>0</v>
      </c>
      <c r="E246" s="133">
        <v>1.1760912590556813</v>
      </c>
      <c r="F246" s="93" t="s">
        <v>947</v>
      </c>
      <c r="G246" s="93" t="b">
        <v>0</v>
      </c>
      <c r="H246" s="93" t="b">
        <v>0</v>
      </c>
      <c r="I246" s="93" t="b">
        <v>0</v>
      </c>
      <c r="J246" s="93" t="b">
        <v>0</v>
      </c>
      <c r="K246" s="93" t="b">
        <v>0</v>
      </c>
      <c r="L246" s="93" t="b">
        <v>0</v>
      </c>
    </row>
    <row r="247" spans="1:12" ht="15">
      <c r="A247" s="93" t="s">
        <v>1116</v>
      </c>
      <c r="B247" s="93" t="s">
        <v>1113</v>
      </c>
      <c r="C247" s="93">
        <v>2</v>
      </c>
      <c r="D247" s="133">
        <v>0</v>
      </c>
      <c r="E247" s="133">
        <v>0.8750612633917001</v>
      </c>
      <c r="F247" s="93" t="s">
        <v>947</v>
      </c>
      <c r="G247" s="93" t="b">
        <v>0</v>
      </c>
      <c r="H247" s="93" t="b">
        <v>0</v>
      </c>
      <c r="I247" s="93" t="b">
        <v>0</v>
      </c>
      <c r="J247" s="93" t="b">
        <v>0</v>
      </c>
      <c r="K247" s="93" t="b">
        <v>0</v>
      </c>
      <c r="L247" s="93" t="b">
        <v>0</v>
      </c>
    </row>
    <row r="248" spans="1:12" ht="15">
      <c r="A248" s="93" t="s">
        <v>1113</v>
      </c>
      <c r="B248" s="93" t="s">
        <v>1117</v>
      </c>
      <c r="C248" s="93">
        <v>2</v>
      </c>
      <c r="D248" s="133">
        <v>0</v>
      </c>
      <c r="E248" s="133">
        <v>0.8750612633917001</v>
      </c>
      <c r="F248" s="93" t="s">
        <v>947</v>
      </c>
      <c r="G248" s="93" t="b">
        <v>0</v>
      </c>
      <c r="H248" s="93" t="b">
        <v>0</v>
      </c>
      <c r="I248" s="93" t="b">
        <v>0</v>
      </c>
      <c r="J248" s="93" t="b">
        <v>0</v>
      </c>
      <c r="K248" s="93" t="b">
        <v>0</v>
      </c>
      <c r="L248" s="93" t="b">
        <v>0</v>
      </c>
    </row>
    <row r="249" spans="1:12" ht="15">
      <c r="A249" s="93" t="s">
        <v>1117</v>
      </c>
      <c r="B249" s="93" t="s">
        <v>1113</v>
      </c>
      <c r="C249" s="93">
        <v>2</v>
      </c>
      <c r="D249" s="133">
        <v>0</v>
      </c>
      <c r="E249" s="133">
        <v>0.8750612633917001</v>
      </c>
      <c r="F249" s="93" t="s">
        <v>947</v>
      </c>
      <c r="G249" s="93" t="b">
        <v>0</v>
      </c>
      <c r="H249" s="93" t="b">
        <v>0</v>
      </c>
      <c r="I249" s="93" t="b">
        <v>0</v>
      </c>
      <c r="J249" s="93" t="b">
        <v>0</v>
      </c>
      <c r="K249" s="93" t="b">
        <v>0</v>
      </c>
      <c r="L249" s="93" t="b">
        <v>0</v>
      </c>
    </row>
    <row r="250" spans="1:12" ht="15">
      <c r="A250" s="93" t="s">
        <v>1113</v>
      </c>
      <c r="B250" s="93" t="s">
        <v>1118</v>
      </c>
      <c r="C250" s="93">
        <v>2</v>
      </c>
      <c r="D250" s="133">
        <v>0</v>
      </c>
      <c r="E250" s="133">
        <v>0.8750612633917001</v>
      </c>
      <c r="F250" s="93" t="s">
        <v>947</v>
      </c>
      <c r="G250" s="93" t="b">
        <v>0</v>
      </c>
      <c r="H250" s="93" t="b">
        <v>0</v>
      </c>
      <c r="I250" s="93" t="b">
        <v>0</v>
      </c>
      <c r="J250" s="93" t="b">
        <v>0</v>
      </c>
      <c r="K250" s="93" t="b">
        <v>0</v>
      </c>
      <c r="L250" s="93" t="b">
        <v>0</v>
      </c>
    </row>
    <row r="251" spans="1:12" ht="15">
      <c r="A251" s="93" t="s">
        <v>1118</v>
      </c>
      <c r="B251" s="93" t="s">
        <v>1119</v>
      </c>
      <c r="C251" s="93">
        <v>2</v>
      </c>
      <c r="D251" s="133">
        <v>0</v>
      </c>
      <c r="E251" s="133">
        <v>1.1760912590556813</v>
      </c>
      <c r="F251" s="93" t="s">
        <v>947</v>
      </c>
      <c r="G251" s="93" t="b">
        <v>0</v>
      </c>
      <c r="H251" s="93" t="b">
        <v>0</v>
      </c>
      <c r="I251" s="93" t="b">
        <v>0</v>
      </c>
      <c r="J251" s="93" t="b">
        <v>0</v>
      </c>
      <c r="K251" s="93" t="b">
        <v>0</v>
      </c>
      <c r="L251" s="93" t="b">
        <v>0</v>
      </c>
    </row>
    <row r="252" spans="1:12" ht="15">
      <c r="A252" s="93" t="s">
        <v>1119</v>
      </c>
      <c r="B252" s="93" t="s">
        <v>1114</v>
      </c>
      <c r="C252" s="93">
        <v>2</v>
      </c>
      <c r="D252" s="133">
        <v>0</v>
      </c>
      <c r="E252" s="133">
        <v>0.8750612633917001</v>
      </c>
      <c r="F252" s="93" t="s">
        <v>947</v>
      </c>
      <c r="G252" s="93" t="b">
        <v>0</v>
      </c>
      <c r="H252" s="93" t="b">
        <v>0</v>
      </c>
      <c r="I252" s="93" t="b">
        <v>0</v>
      </c>
      <c r="J252" s="93" t="b">
        <v>0</v>
      </c>
      <c r="K252" s="93" t="b">
        <v>0</v>
      </c>
      <c r="L252" s="93" t="b">
        <v>0</v>
      </c>
    </row>
    <row r="253" spans="1:12" ht="15">
      <c r="A253" s="93" t="s">
        <v>1114</v>
      </c>
      <c r="B253" s="93" t="s">
        <v>1120</v>
      </c>
      <c r="C253" s="93">
        <v>2</v>
      </c>
      <c r="D253" s="133">
        <v>0</v>
      </c>
      <c r="E253" s="133">
        <v>0.8750612633917001</v>
      </c>
      <c r="F253" s="93" t="s">
        <v>947</v>
      </c>
      <c r="G253" s="93" t="b">
        <v>0</v>
      </c>
      <c r="H253" s="93" t="b">
        <v>0</v>
      </c>
      <c r="I253" s="93" t="b">
        <v>0</v>
      </c>
      <c r="J253" s="93" t="b">
        <v>0</v>
      </c>
      <c r="K253" s="93" t="b">
        <v>0</v>
      </c>
      <c r="L253" s="93" t="b">
        <v>0</v>
      </c>
    </row>
    <row r="254" spans="1:12" ht="15">
      <c r="A254" s="93" t="s">
        <v>1120</v>
      </c>
      <c r="B254" s="93" t="s">
        <v>1383</v>
      </c>
      <c r="C254" s="93">
        <v>2</v>
      </c>
      <c r="D254" s="133">
        <v>0</v>
      </c>
      <c r="E254" s="133">
        <v>1.1760912590556813</v>
      </c>
      <c r="F254" s="93" t="s">
        <v>947</v>
      </c>
      <c r="G254" s="93" t="b">
        <v>0</v>
      </c>
      <c r="H254" s="93" t="b">
        <v>0</v>
      </c>
      <c r="I254" s="93" t="b">
        <v>0</v>
      </c>
      <c r="J254" s="93" t="b">
        <v>0</v>
      </c>
      <c r="K254" s="93" t="b">
        <v>0</v>
      </c>
      <c r="L254" s="93" t="b">
        <v>0</v>
      </c>
    </row>
    <row r="255" spans="1:12" ht="15">
      <c r="A255" s="93" t="s">
        <v>1383</v>
      </c>
      <c r="B255" s="93" t="s">
        <v>1384</v>
      </c>
      <c r="C255" s="93">
        <v>2</v>
      </c>
      <c r="D255" s="133">
        <v>0</v>
      </c>
      <c r="E255" s="133">
        <v>1.1760912590556813</v>
      </c>
      <c r="F255" s="93" t="s">
        <v>947</v>
      </c>
      <c r="G255" s="93" t="b">
        <v>0</v>
      </c>
      <c r="H255" s="93" t="b">
        <v>0</v>
      </c>
      <c r="I255" s="93" t="b">
        <v>0</v>
      </c>
      <c r="J255" s="93" t="b">
        <v>0</v>
      </c>
      <c r="K255" s="93" t="b">
        <v>0</v>
      </c>
      <c r="L255" s="93" t="b">
        <v>0</v>
      </c>
    </row>
    <row r="256" spans="1:12" ht="15">
      <c r="A256" s="93" t="s">
        <v>1384</v>
      </c>
      <c r="B256" s="93" t="s">
        <v>1114</v>
      </c>
      <c r="C256" s="93">
        <v>2</v>
      </c>
      <c r="D256" s="133">
        <v>0</v>
      </c>
      <c r="E256" s="133">
        <v>0.8750612633917001</v>
      </c>
      <c r="F256" s="93" t="s">
        <v>947</v>
      </c>
      <c r="G256" s="93" t="b">
        <v>0</v>
      </c>
      <c r="H256" s="93" t="b">
        <v>0</v>
      </c>
      <c r="I256" s="93" t="b">
        <v>0</v>
      </c>
      <c r="J256" s="93" t="b">
        <v>0</v>
      </c>
      <c r="K256" s="93" t="b">
        <v>0</v>
      </c>
      <c r="L256" s="93" t="b">
        <v>0</v>
      </c>
    </row>
    <row r="257" spans="1:12" ht="15">
      <c r="A257" s="93" t="s">
        <v>1114</v>
      </c>
      <c r="B257" s="93" t="s">
        <v>1385</v>
      </c>
      <c r="C257" s="93">
        <v>2</v>
      </c>
      <c r="D257" s="133">
        <v>0</v>
      </c>
      <c r="E257" s="133">
        <v>0.8750612633917001</v>
      </c>
      <c r="F257" s="93" t="s">
        <v>947</v>
      </c>
      <c r="G257" s="93" t="b">
        <v>0</v>
      </c>
      <c r="H257" s="93" t="b">
        <v>0</v>
      </c>
      <c r="I257" s="93" t="b">
        <v>0</v>
      </c>
      <c r="J257" s="93" t="b">
        <v>0</v>
      </c>
      <c r="K257" s="93" t="b">
        <v>0</v>
      </c>
      <c r="L257" s="93" t="b">
        <v>0</v>
      </c>
    </row>
    <row r="258" spans="1:12" ht="15">
      <c r="A258" s="93" t="s">
        <v>1385</v>
      </c>
      <c r="B258" s="93" t="s">
        <v>1386</v>
      </c>
      <c r="C258" s="93">
        <v>2</v>
      </c>
      <c r="D258" s="133">
        <v>0</v>
      </c>
      <c r="E258" s="133">
        <v>1.1760912590556813</v>
      </c>
      <c r="F258" s="93" t="s">
        <v>947</v>
      </c>
      <c r="G258" s="93" t="b">
        <v>0</v>
      </c>
      <c r="H258" s="93" t="b">
        <v>0</v>
      </c>
      <c r="I258" s="93" t="b">
        <v>0</v>
      </c>
      <c r="J258" s="93" t="b">
        <v>0</v>
      </c>
      <c r="K258" s="93" t="b">
        <v>0</v>
      </c>
      <c r="L258" s="93" t="b">
        <v>0</v>
      </c>
    </row>
    <row r="259" spans="1:12" ht="15">
      <c r="A259" s="93" t="s">
        <v>1083</v>
      </c>
      <c r="B259" s="93" t="s">
        <v>1124</v>
      </c>
      <c r="C259" s="93">
        <v>2</v>
      </c>
      <c r="D259" s="133">
        <v>0</v>
      </c>
      <c r="E259" s="133">
        <v>1.0280287236002434</v>
      </c>
      <c r="F259" s="93" t="s">
        <v>948</v>
      </c>
      <c r="G259" s="93" t="b">
        <v>0</v>
      </c>
      <c r="H259" s="93" t="b">
        <v>0</v>
      </c>
      <c r="I259" s="93" t="b">
        <v>0</v>
      </c>
      <c r="J259" s="93" t="b">
        <v>0</v>
      </c>
      <c r="K259" s="93" t="b">
        <v>0</v>
      </c>
      <c r="L259"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1416</v>
      </c>
      <c r="B2" s="136" t="s">
        <v>1417</v>
      </c>
      <c r="C2" s="67" t="s">
        <v>1418</v>
      </c>
    </row>
    <row r="3" spans="1:3" ht="15">
      <c r="A3" s="135" t="s">
        <v>939</v>
      </c>
      <c r="B3" s="135" t="s">
        <v>939</v>
      </c>
      <c r="C3" s="36">
        <v>22</v>
      </c>
    </row>
    <row r="4" spans="1:3" ht="15">
      <c r="A4" s="135" t="s">
        <v>940</v>
      </c>
      <c r="B4" s="135" t="s">
        <v>939</v>
      </c>
      <c r="C4" s="36">
        <v>2</v>
      </c>
    </row>
    <row r="5" spans="1:3" ht="15">
      <c r="A5" s="135" t="s">
        <v>940</v>
      </c>
      <c r="B5" s="135" t="s">
        <v>940</v>
      </c>
      <c r="C5" s="36">
        <v>10</v>
      </c>
    </row>
    <row r="6" spans="1:3" ht="15">
      <c r="A6" s="135" t="s">
        <v>941</v>
      </c>
      <c r="B6" s="135" t="s">
        <v>941</v>
      </c>
      <c r="C6" s="36">
        <v>6</v>
      </c>
    </row>
    <row r="7" spans="1:3" ht="15">
      <c r="A7" s="135" t="s">
        <v>942</v>
      </c>
      <c r="B7" s="135" t="s">
        <v>942</v>
      </c>
      <c r="C7" s="36">
        <v>7</v>
      </c>
    </row>
    <row r="8" spans="1:3" ht="15">
      <c r="A8" s="135" t="s">
        <v>943</v>
      </c>
      <c r="B8" s="135" t="s">
        <v>939</v>
      </c>
      <c r="C8" s="36">
        <v>3</v>
      </c>
    </row>
    <row r="9" spans="1:3" ht="15">
      <c r="A9" s="135" t="s">
        <v>943</v>
      </c>
      <c r="B9" s="135" t="s">
        <v>943</v>
      </c>
      <c r="C9" s="36">
        <v>11</v>
      </c>
    </row>
    <row r="10" spans="1:3" ht="15">
      <c r="A10" s="135" t="s">
        <v>944</v>
      </c>
      <c r="B10" s="135" t="s">
        <v>944</v>
      </c>
      <c r="C10" s="36">
        <v>4</v>
      </c>
    </row>
    <row r="11" spans="1:3" ht="15">
      <c r="A11" s="135" t="s">
        <v>945</v>
      </c>
      <c r="B11" s="135" t="s">
        <v>945</v>
      </c>
      <c r="C11" s="36">
        <v>4</v>
      </c>
    </row>
    <row r="12" spans="1:3" ht="15">
      <c r="A12" s="135" t="s">
        <v>946</v>
      </c>
      <c r="B12" s="135" t="s">
        <v>946</v>
      </c>
      <c r="C12" s="36">
        <v>2</v>
      </c>
    </row>
    <row r="13" spans="1:3" ht="15">
      <c r="A13" s="135" t="s">
        <v>947</v>
      </c>
      <c r="B13" s="135" t="s">
        <v>947</v>
      </c>
      <c r="C13" s="36">
        <v>2</v>
      </c>
    </row>
    <row r="14" spans="1:3" ht="15">
      <c r="A14" s="135" t="s">
        <v>948</v>
      </c>
      <c r="B14" s="135" t="s">
        <v>948</v>
      </c>
      <c r="C14"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1423</v>
      </c>
      <c r="B1" s="13" t="s">
        <v>17</v>
      </c>
    </row>
    <row r="2" spans="1:2" ht="15">
      <c r="A2" s="85" t="s">
        <v>1424</v>
      </c>
      <c r="B2" s="85" t="s">
        <v>1430</v>
      </c>
    </row>
    <row r="3" spans="1:2" ht="15">
      <c r="A3" s="85" t="s">
        <v>1425</v>
      </c>
      <c r="B3" s="85" t="s">
        <v>1431</v>
      </c>
    </row>
    <row r="4" spans="1:2" ht="15">
      <c r="A4" s="85" t="s">
        <v>1426</v>
      </c>
      <c r="B4" s="85" t="s">
        <v>1432</v>
      </c>
    </row>
    <row r="5" spans="1:2" ht="15">
      <c r="A5" s="85" t="s">
        <v>1427</v>
      </c>
      <c r="B5" s="85" t="s">
        <v>1433</v>
      </c>
    </row>
    <row r="6" spans="1:2" ht="15">
      <c r="A6" s="85" t="s">
        <v>1428</v>
      </c>
      <c r="B6" s="85" t="s">
        <v>1434</v>
      </c>
    </row>
    <row r="7" spans="1:2" ht="15">
      <c r="A7" s="85" t="s">
        <v>1429</v>
      </c>
      <c r="B7" s="85" t="s">
        <v>1431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1435</v>
      </c>
      <c r="B1" s="13" t="s">
        <v>34</v>
      </c>
    </row>
    <row r="2" spans="1:2" ht="15">
      <c r="A2" s="127" t="s">
        <v>253</v>
      </c>
      <c r="B2" s="85">
        <v>607.4</v>
      </c>
    </row>
    <row r="3" spans="1:2" ht="15">
      <c r="A3" s="127" t="s">
        <v>232</v>
      </c>
      <c r="B3" s="85">
        <v>470</v>
      </c>
    </row>
    <row r="4" spans="1:2" ht="15">
      <c r="A4" s="127" t="s">
        <v>242</v>
      </c>
      <c r="B4" s="85">
        <v>50.4</v>
      </c>
    </row>
    <row r="5" spans="1:2" ht="15">
      <c r="A5" s="127" t="s">
        <v>238</v>
      </c>
      <c r="B5" s="85">
        <v>50</v>
      </c>
    </row>
    <row r="6" spans="1:2" ht="15">
      <c r="A6" s="127" t="s">
        <v>243</v>
      </c>
      <c r="B6" s="85">
        <v>50</v>
      </c>
    </row>
    <row r="7" spans="1:2" ht="15">
      <c r="A7" s="127" t="s">
        <v>227</v>
      </c>
      <c r="B7" s="85">
        <v>45</v>
      </c>
    </row>
    <row r="8" spans="1:2" ht="15">
      <c r="A8" s="127" t="s">
        <v>247</v>
      </c>
      <c r="B8" s="85">
        <v>24</v>
      </c>
    </row>
    <row r="9" spans="1:2" ht="15">
      <c r="A9" s="127" t="s">
        <v>265</v>
      </c>
      <c r="B9" s="85">
        <v>16</v>
      </c>
    </row>
    <row r="10" spans="1:2" ht="15">
      <c r="A10" s="127" t="s">
        <v>214</v>
      </c>
      <c r="B10" s="85">
        <v>12</v>
      </c>
    </row>
    <row r="11" spans="1:2" ht="15">
      <c r="A11" s="127" t="s">
        <v>235</v>
      </c>
      <c r="B11" s="85">
        <v>10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1449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489</v>
      </c>
      <c r="AF2" s="13" t="s">
        <v>490</v>
      </c>
      <c r="AG2" s="13" t="s">
        <v>491</v>
      </c>
      <c r="AH2" s="13" t="s">
        <v>492</v>
      </c>
      <c r="AI2" s="13" t="s">
        <v>493</v>
      </c>
      <c r="AJ2" s="13" t="s">
        <v>494</v>
      </c>
      <c r="AK2" s="13" t="s">
        <v>495</v>
      </c>
      <c r="AL2" s="13" t="s">
        <v>496</v>
      </c>
      <c r="AM2" s="13" t="s">
        <v>497</v>
      </c>
      <c r="AN2" s="13" t="s">
        <v>498</v>
      </c>
      <c r="AO2" s="13" t="s">
        <v>499</v>
      </c>
      <c r="AP2" s="13" t="s">
        <v>500</v>
      </c>
      <c r="AQ2" s="13" t="s">
        <v>501</v>
      </c>
      <c r="AR2" s="13" t="s">
        <v>502</v>
      </c>
      <c r="AS2" s="13" t="s">
        <v>503</v>
      </c>
      <c r="AT2" s="13" t="s">
        <v>194</v>
      </c>
      <c r="AU2" s="13" t="s">
        <v>504</v>
      </c>
      <c r="AV2" s="13" t="s">
        <v>505</v>
      </c>
      <c r="AW2" s="13" t="s">
        <v>506</v>
      </c>
      <c r="AX2" s="13" t="s">
        <v>507</v>
      </c>
      <c r="AY2" s="13" t="s">
        <v>508</v>
      </c>
      <c r="AZ2" s="13" t="s">
        <v>509</v>
      </c>
      <c r="BA2" s="13" t="s">
        <v>959</v>
      </c>
      <c r="BB2" s="130" t="s">
        <v>1261</v>
      </c>
      <c r="BC2" s="130" t="s">
        <v>1262</v>
      </c>
      <c r="BD2" s="130" t="s">
        <v>1263</v>
      </c>
      <c r="BE2" s="130" t="s">
        <v>1264</v>
      </c>
      <c r="BF2" s="130" t="s">
        <v>1265</v>
      </c>
      <c r="BG2" s="130" t="s">
        <v>1266</v>
      </c>
      <c r="BH2" s="130" t="s">
        <v>1268</v>
      </c>
      <c r="BI2" s="130" t="s">
        <v>1286</v>
      </c>
      <c r="BJ2" s="130" t="s">
        <v>1288</v>
      </c>
      <c r="BK2" s="130" t="s">
        <v>1303</v>
      </c>
      <c r="BL2" s="130" t="s">
        <v>1405</v>
      </c>
      <c r="BM2" s="130" t="s">
        <v>1406</v>
      </c>
      <c r="BN2" s="130" t="s">
        <v>1407</v>
      </c>
      <c r="BO2" s="130" t="s">
        <v>1408</v>
      </c>
      <c r="BP2" s="130" t="s">
        <v>1409</v>
      </c>
      <c r="BQ2" s="130" t="s">
        <v>1410</v>
      </c>
      <c r="BR2" s="130" t="s">
        <v>1411</v>
      </c>
      <c r="BS2" s="130" t="s">
        <v>1412</v>
      </c>
      <c r="BT2" s="130" t="s">
        <v>1414</v>
      </c>
      <c r="BU2" s="3"/>
      <c r="BV2" s="3"/>
    </row>
    <row r="3" spans="1:74" ht="41.45" customHeight="1">
      <c r="A3" s="50" t="s">
        <v>214</v>
      </c>
      <c r="C3" s="53"/>
      <c r="D3" s="53" t="s">
        <v>64</v>
      </c>
      <c r="E3" s="54">
        <v>162.00839225574512</v>
      </c>
      <c r="F3" s="55">
        <v>99.99997401582579</v>
      </c>
      <c r="G3" s="114" t="s">
        <v>756</v>
      </c>
      <c r="H3" s="53"/>
      <c r="I3" s="57" t="s">
        <v>214</v>
      </c>
      <c r="J3" s="56"/>
      <c r="K3" s="56"/>
      <c r="L3" s="116" t="s">
        <v>842</v>
      </c>
      <c r="M3" s="59">
        <v>1.008659659128579</v>
      </c>
      <c r="N3" s="60">
        <v>9131.6396484375</v>
      </c>
      <c r="O3" s="60">
        <v>7169.87109375</v>
      </c>
      <c r="P3" s="58"/>
      <c r="Q3" s="61"/>
      <c r="R3" s="61"/>
      <c r="S3" s="51"/>
      <c r="T3" s="51">
        <v>0</v>
      </c>
      <c r="U3" s="51">
        <v>4</v>
      </c>
      <c r="V3" s="52">
        <v>12</v>
      </c>
      <c r="W3" s="52">
        <v>0.25</v>
      </c>
      <c r="X3" s="52">
        <v>0</v>
      </c>
      <c r="Y3" s="52">
        <v>2.378354</v>
      </c>
      <c r="Z3" s="52">
        <v>0</v>
      </c>
      <c r="AA3" s="52">
        <v>0</v>
      </c>
      <c r="AB3" s="62">
        <v>3</v>
      </c>
      <c r="AC3" s="62"/>
      <c r="AD3" s="63"/>
      <c r="AE3" s="85" t="s">
        <v>510</v>
      </c>
      <c r="AF3" s="85">
        <v>434</v>
      </c>
      <c r="AG3" s="85">
        <v>57</v>
      </c>
      <c r="AH3" s="85">
        <v>1362</v>
      </c>
      <c r="AI3" s="85">
        <v>1520</v>
      </c>
      <c r="AJ3" s="85"/>
      <c r="AK3" s="85" t="s">
        <v>567</v>
      </c>
      <c r="AL3" s="85" t="s">
        <v>621</v>
      </c>
      <c r="AM3" s="85"/>
      <c r="AN3" s="85"/>
      <c r="AO3" s="87">
        <v>43085.40164351852</v>
      </c>
      <c r="AP3" s="90" t="s">
        <v>698</v>
      </c>
      <c r="AQ3" s="85" t="b">
        <v>0</v>
      </c>
      <c r="AR3" s="85" t="b">
        <v>0</v>
      </c>
      <c r="AS3" s="85" t="b">
        <v>0</v>
      </c>
      <c r="AT3" s="85"/>
      <c r="AU3" s="85">
        <v>0</v>
      </c>
      <c r="AV3" s="90" t="s">
        <v>748</v>
      </c>
      <c r="AW3" s="85" t="b">
        <v>0</v>
      </c>
      <c r="AX3" s="85" t="s">
        <v>783</v>
      </c>
      <c r="AY3" s="90" t="s">
        <v>784</v>
      </c>
      <c r="AZ3" s="85" t="s">
        <v>66</v>
      </c>
      <c r="BA3" s="85" t="str">
        <f>REPLACE(INDEX(GroupVertices[Group],MATCH(Vertices[[#This Row],[Vertex]],GroupVertices[Vertex],0)),1,1,"")</f>
        <v>6</v>
      </c>
      <c r="BB3" s="51"/>
      <c r="BC3" s="51"/>
      <c r="BD3" s="51"/>
      <c r="BE3" s="51"/>
      <c r="BF3" s="51" t="s">
        <v>1054</v>
      </c>
      <c r="BG3" s="51" t="s">
        <v>1054</v>
      </c>
      <c r="BH3" s="131" t="s">
        <v>1269</v>
      </c>
      <c r="BI3" s="131" t="s">
        <v>1269</v>
      </c>
      <c r="BJ3" s="131" t="s">
        <v>1289</v>
      </c>
      <c r="BK3" s="131" t="s">
        <v>1289</v>
      </c>
      <c r="BL3" s="131">
        <v>0</v>
      </c>
      <c r="BM3" s="134">
        <v>0</v>
      </c>
      <c r="BN3" s="131">
        <v>0</v>
      </c>
      <c r="BO3" s="134">
        <v>0</v>
      </c>
      <c r="BP3" s="131">
        <v>0</v>
      </c>
      <c r="BQ3" s="134">
        <v>0</v>
      </c>
      <c r="BR3" s="131">
        <v>33</v>
      </c>
      <c r="BS3" s="134">
        <v>100</v>
      </c>
      <c r="BT3" s="131">
        <v>33</v>
      </c>
      <c r="BU3" s="3"/>
      <c r="BV3" s="3"/>
    </row>
    <row r="4" spans="1:77" ht="41.45" customHeight="1">
      <c r="A4" s="14" t="s">
        <v>248</v>
      </c>
      <c r="C4" s="15"/>
      <c r="D4" s="15" t="s">
        <v>64</v>
      </c>
      <c r="E4" s="95">
        <v>242.73243216275114</v>
      </c>
      <c r="F4" s="81">
        <v>99.75003555107473</v>
      </c>
      <c r="G4" s="114" t="s">
        <v>757</v>
      </c>
      <c r="H4" s="15"/>
      <c r="I4" s="16" t="s">
        <v>248</v>
      </c>
      <c r="J4" s="66"/>
      <c r="K4" s="66"/>
      <c r="L4" s="116" t="s">
        <v>843</v>
      </c>
      <c r="M4" s="96">
        <v>84.3048186784953</v>
      </c>
      <c r="N4" s="97">
        <v>9768.970703125</v>
      </c>
      <c r="O4" s="97">
        <v>7743.6904296875</v>
      </c>
      <c r="P4" s="77"/>
      <c r="Q4" s="98"/>
      <c r="R4" s="98"/>
      <c r="S4" s="99"/>
      <c r="T4" s="51">
        <v>1</v>
      </c>
      <c r="U4" s="51">
        <v>0</v>
      </c>
      <c r="V4" s="52">
        <v>0</v>
      </c>
      <c r="W4" s="52">
        <v>0.142857</v>
      </c>
      <c r="X4" s="52">
        <v>0</v>
      </c>
      <c r="Y4" s="52">
        <v>0.6554</v>
      </c>
      <c r="Z4" s="52">
        <v>0</v>
      </c>
      <c r="AA4" s="52">
        <v>0</v>
      </c>
      <c r="AB4" s="82">
        <v>4</v>
      </c>
      <c r="AC4" s="82"/>
      <c r="AD4" s="100"/>
      <c r="AE4" s="85" t="s">
        <v>511</v>
      </c>
      <c r="AF4" s="85">
        <v>1807</v>
      </c>
      <c r="AG4" s="85">
        <v>529095</v>
      </c>
      <c r="AH4" s="85">
        <v>93799</v>
      </c>
      <c r="AI4" s="85">
        <v>1305</v>
      </c>
      <c r="AJ4" s="85"/>
      <c r="AK4" s="85" t="s">
        <v>568</v>
      </c>
      <c r="AL4" s="85" t="s">
        <v>622</v>
      </c>
      <c r="AM4" s="90" t="s">
        <v>665</v>
      </c>
      <c r="AN4" s="85"/>
      <c r="AO4" s="87">
        <v>40112.71461805556</v>
      </c>
      <c r="AP4" s="90" t="s">
        <v>699</v>
      </c>
      <c r="AQ4" s="85" t="b">
        <v>0</v>
      </c>
      <c r="AR4" s="85" t="b">
        <v>0</v>
      </c>
      <c r="AS4" s="85" t="b">
        <v>1</v>
      </c>
      <c r="AT4" s="85"/>
      <c r="AU4" s="85">
        <v>2142</v>
      </c>
      <c r="AV4" s="90" t="s">
        <v>748</v>
      </c>
      <c r="AW4" s="85" t="b">
        <v>1</v>
      </c>
      <c r="AX4" s="85" t="s">
        <v>783</v>
      </c>
      <c r="AY4" s="90" t="s">
        <v>785</v>
      </c>
      <c r="AZ4" s="85" t="s">
        <v>65</v>
      </c>
      <c r="BA4" s="85" t="str">
        <f>REPLACE(INDEX(GroupVertices[Group],MATCH(Vertices[[#This Row],[Vertex]],GroupVertices[Vertex],0)),1,1,"")</f>
        <v>6</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249</v>
      </c>
      <c r="C5" s="15"/>
      <c r="D5" s="15" t="s">
        <v>64</v>
      </c>
      <c r="E5" s="95">
        <v>202.10369106302147</v>
      </c>
      <c r="F5" s="81">
        <v>99.87583060775094</v>
      </c>
      <c r="G5" s="114" t="s">
        <v>758</v>
      </c>
      <c r="H5" s="15"/>
      <c r="I5" s="16" t="s">
        <v>249</v>
      </c>
      <c r="J5" s="66"/>
      <c r="K5" s="66"/>
      <c r="L5" s="116" t="s">
        <v>844</v>
      </c>
      <c r="M5" s="96">
        <v>42.38151945687092</v>
      </c>
      <c r="N5" s="97">
        <v>8459.193359375</v>
      </c>
      <c r="O5" s="97">
        <v>6596.0517578125</v>
      </c>
      <c r="P5" s="77"/>
      <c r="Q5" s="98"/>
      <c r="R5" s="98"/>
      <c r="S5" s="99"/>
      <c r="T5" s="51">
        <v>1</v>
      </c>
      <c r="U5" s="51">
        <v>0</v>
      </c>
      <c r="V5" s="52">
        <v>0</v>
      </c>
      <c r="W5" s="52">
        <v>0.142857</v>
      </c>
      <c r="X5" s="52">
        <v>0</v>
      </c>
      <c r="Y5" s="52">
        <v>0.6554</v>
      </c>
      <c r="Z5" s="52">
        <v>0</v>
      </c>
      <c r="AA5" s="52">
        <v>0</v>
      </c>
      <c r="AB5" s="82">
        <v>5</v>
      </c>
      <c r="AC5" s="82"/>
      <c r="AD5" s="100"/>
      <c r="AE5" s="85" t="s">
        <v>512</v>
      </c>
      <c r="AF5" s="85">
        <v>664</v>
      </c>
      <c r="AG5" s="85">
        <v>262828</v>
      </c>
      <c r="AH5" s="85">
        <v>14662</v>
      </c>
      <c r="AI5" s="85">
        <v>1</v>
      </c>
      <c r="AJ5" s="85"/>
      <c r="AK5" s="85" t="s">
        <v>569</v>
      </c>
      <c r="AL5" s="85" t="s">
        <v>623</v>
      </c>
      <c r="AM5" s="90" t="s">
        <v>666</v>
      </c>
      <c r="AN5" s="85"/>
      <c r="AO5" s="87">
        <v>40568.47114583333</v>
      </c>
      <c r="AP5" s="90" t="s">
        <v>700</v>
      </c>
      <c r="AQ5" s="85" t="b">
        <v>0</v>
      </c>
      <c r="AR5" s="85" t="b">
        <v>0</v>
      </c>
      <c r="AS5" s="85" t="b">
        <v>1</v>
      </c>
      <c r="AT5" s="85"/>
      <c r="AU5" s="85">
        <v>1922</v>
      </c>
      <c r="AV5" s="90" t="s">
        <v>748</v>
      </c>
      <c r="AW5" s="85" t="b">
        <v>1</v>
      </c>
      <c r="AX5" s="85" t="s">
        <v>783</v>
      </c>
      <c r="AY5" s="90" t="s">
        <v>786</v>
      </c>
      <c r="AZ5" s="85" t="s">
        <v>65</v>
      </c>
      <c r="BA5" s="85" t="str">
        <f>REPLACE(INDEX(GroupVertices[Group],MATCH(Vertices[[#This Row],[Vertex]],GroupVertices[Vertex],0)),1,1,"")</f>
        <v>6</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250</v>
      </c>
      <c r="C6" s="15"/>
      <c r="D6" s="15" t="s">
        <v>64</v>
      </c>
      <c r="E6" s="95">
        <v>210.2534869103389</v>
      </c>
      <c r="F6" s="81">
        <v>99.85059713994556</v>
      </c>
      <c r="G6" s="114" t="s">
        <v>759</v>
      </c>
      <c r="H6" s="15"/>
      <c r="I6" s="16" t="s">
        <v>250</v>
      </c>
      <c r="J6" s="66"/>
      <c r="K6" s="66"/>
      <c r="L6" s="116" t="s">
        <v>845</v>
      </c>
      <c r="M6" s="96">
        <v>50.790993160807865</v>
      </c>
      <c r="N6" s="97">
        <v>9287.4677734375</v>
      </c>
      <c r="O6" s="97">
        <v>4693.6484375</v>
      </c>
      <c r="P6" s="77"/>
      <c r="Q6" s="98"/>
      <c r="R6" s="98"/>
      <c r="S6" s="99"/>
      <c r="T6" s="51">
        <v>1</v>
      </c>
      <c r="U6" s="51">
        <v>0</v>
      </c>
      <c r="V6" s="52">
        <v>0</v>
      </c>
      <c r="W6" s="52">
        <v>0.142857</v>
      </c>
      <c r="X6" s="52">
        <v>0</v>
      </c>
      <c r="Y6" s="52">
        <v>0.6554</v>
      </c>
      <c r="Z6" s="52">
        <v>0</v>
      </c>
      <c r="AA6" s="52">
        <v>0</v>
      </c>
      <c r="AB6" s="82">
        <v>6</v>
      </c>
      <c r="AC6" s="82"/>
      <c r="AD6" s="100"/>
      <c r="AE6" s="85" t="s">
        <v>513</v>
      </c>
      <c r="AF6" s="85">
        <v>4824</v>
      </c>
      <c r="AG6" s="85">
        <v>316239</v>
      </c>
      <c r="AH6" s="85">
        <v>103595</v>
      </c>
      <c r="AI6" s="85">
        <v>3710</v>
      </c>
      <c r="AJ6" s="85"/>
      <c r="AK6" s="85" t="s">
        <v>570</v>
      </c>
      <c r="AL6" s="85" t="s">
        <v>624</v>
      </c>
      <c r="AM6" s="85"/>
      <c r="AN6" s="85"/>
      <c r="AO6" s="87">
        <v>39947.77856481481</v>
      </c>
      <c r="AP6" s="90" t="s">
        <v>701</v>
      </c>
      <c r="AQ6" s="85" t="b">
        <v>0</v>
      </c>
      <c r="AR6" s="85" t="b">
        <v>0</v>
      </c>
      <c r="AS6" s="85" t="b">
        <v>1</v>
      </c>
      <c r="AT6" s="85"/>
      <c r="AU6" s="85">
        <v>2342</v>
      </c>
      <c r="AV6" s="90" t="s">
        <v>748</v>
      </c>
      <c r="AW6" s="85" t="b">
        <v>1</v>
      </c>
      <c r="AX6" s="85" t="s">
        <v>783</v>
      </c>
      <c r="AY6" s="90" t="s">
        <v>787</v>
      </c>
      <c r="AZ6" s="85" t="s">
        <v>65</v>
      </c>
      <c r="BA6" s="85" t="str">
        <f>REPLACE(INDEX(GroupVertices[Group],MATCH(Vertices[[#This Row],[Vertex]],GroupVertices[Vertex],0)),1,1,"")</f>
        <v>6</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41.45" customHeight="1">
      <c r="A7" s="14" t="s">
        <v>251</v>
      </c>
      <c r="C7" s="15"/>
      <c r="D7" s="15" t="s">
        <v>64</v>
      </c>
      <c r="E7" s="95">
        <v>225.82035838519087</v>
      </c>
      <c r="F7" s="81">
        <v>99.80239885896404</v>
      </c>
      <c r="G7" s="114" t="s">
        <v>760</v>
      </c>
      <c r="H7" s="15"/>
      <c r="I7" s="16" t="s">
        <v>251</v>
      </c>
      <c r="J7" s="66"/>
      <c r="K7" s="66"/>
      <c r="L7" s="116" t="s">
        <v>846</v>
      </c>
      <c r="M7" s="96">
        <v>66.85387360258292</v>
      </c>
      <c r="N7" s="97">
        <v>8975.8125</v>
      </c>
      <c r="O7" s="97">
        <v>9588.7470703125</v>
      </c>
      <c r="P7" s="77"/>
      <c r="Q7" s="98"/>
      <c r="R7" s="98"/>
      <c r="S7" s="99"/>
      <c r="T7" s="51">
        <v>1</v>
      </c>
      <c r="U7" s="51">
        <v>0</v>
      </c>
      <c r="V7" s="52">
        <v>0</v>
      </c>
      <c r="W7" s="52">
        <v>0.142857</v>
      </c>
      <c r="X7" s="52">
        <v>0</v>
      </c>
      <c r="Y7" s="52">
        <v>0.6554</v>
      </c>
      <c r="Z7" s="52">
        <v>0</v>
      </c>
      <c r="AA7" s="52">
        <v>0</v>
      </c>
      <c r="AB7" s="82">
        <v>7</v>
      </c>
      <c r="AC7" s="82"/>
      <c r="AD7" s="100"/>
      <c r="AE7" s="85" t="s">
        <v>514</v>
      </c>
      <c r="AF7" s="85">
        <v>2071</v>
      </c>
      <c r="AG7" s="85">
        <v>418259</v>
      </c>
      <c r="AH7" s="85">
        <v>39185</v>
      </c>
      <c r="AI7" s="85">
        <v>1441</v>
      </c>
      <c r="AJ7" s="85"/>
      <c r="AK7" s="85" t="s">
        <v>571</v>
      </c>
      <c r="AL7" s="85" t="s">
        <v>625</v>
      </c>
      <c r="AM7" s="90" t="s">
        <v>667</v>
      </c>
      <c r="AN7" s="85"/>
      <c r="AO7" s="87">
        <v>40344.671631944446</v>
      </c>
      <c r="AP7" s="90" t="s">
        <v>702</v>
      </c>
      <c r="AQ7" s="85" t="b">
        <v>0</v>
      </c>
      <c r="AR7" s="85" t="b">
        <v>0</v>
      </c>
      <c r="AS7" s="85" t="b">
        <v>1</v>
      </c>
      <c r="AT7" s="85"/>
      <c r="AU7" s="85">
        <v>2344</v>
      </c>
      <c r="AV7" s="90" t="s">
        <v>748</v>
      </c>
      <c r="AW7" s="85" t="b">
        <v>1</v>
      </c>
      <c r="AX7" s="85" t="s">
        <v>783</v>
      </c>
      <c r="AY7" s="90" t="s">
        <v>788</v>
      </c>
      <c r="AZ7" s="85" t="s">
        <v>65</v>
      </c>
      <c r="BA7" s="85" t="str">
        <f>REPLACE(INDEX(GroupVertices[Group],MATCH(Vertices[[#This Row],[Vertex]],GroupVertices[Vertex],0)),1,1,"")</f>
        <v>6</v>
      </c>
      <c r="BB7" s="51"/>
      <c r="BC7" s="51"/>
      <c r="BD7" s="51"/>
      <c r="BE7" s="51"/>
      <c r="BF7" s="51"/>
      <c r="BG7" s="51"/>
      <c r="BH7" s="51"/>
      <c r="BI7" s="51"/>
      <c r="BJ7" s="51"/>
      <c r="BK7" s="51"/>
      <c r="BL7" s="51"/>
      <c r="BM7" s="52"/>
      <c r="BN7" s="51"/>
      <c r="BO7" s="52"/>
      <c r="BP7" s="51"/>
      <c r="BQ7" s="52"/>
      <c r="BR7" s="51"/>
      <c r="BS7" s="52"/>
      <c r="BT7" s="51"/>
      <c r="BU7" s="2"/>
      <c r="BV7" s="3"/>
      <c r="BW7" s="3"/>
      <c r="BX7" s="3"/>
      <c r="BY7" s="3"/>
    </row>
    <row r="8" spans="1:77" ht="41.45" customHeight="1">
      <c r="A8" s="14" t="s">
        <v>215</v>
      </c>
      <c r="C8" s="15"/>
      <c r="D8" s="15" t="s">
        <v>64</v>
      </c>
      <c r="E8" s="95">
        <v>162.01663192502215</v>
      </c>
      <c r="F8" s="81">
        <v>99.9999485040911</v>
      </c>
      <c r="G8" s="114" t="s">
        <v>329</v>
      </c>
      <c r="H8" s="15"/>
      <c r="I8" s="16" t="s">
        <v>215</v>
      </c>
      <c r="J8" s="66"/>
      <c r="K8" s="66"/>
      <c r="L8" s="116" t="s">
        <v>847</v>
      </c>
      <c r="M8" s="96">
        <v>1.0171618699093656</v>
      </c>
      <c r="N8" s="97">
        <v>7041.2060546875</v>
      </c>
      <c r="O8" s="97">
        <v>1046.9541015625</v>
      </c>
      <c r="P8" s="77"/>
      <c r="Q8" s="98"/>
      <c r="R8" s="98"/>
      <c r="S8" s="99"/>
      <c r="T8" s="51">
        <v>0</v>
      </c>
      <c r="U8" s="51">
        <v>1</v>
      </c>
      <c r="V8" s="52">
        <v>0</v>
      </c>
      <c r="W8" s="52">
        <v>1</v>
      </c>
      <c r="X8" s="52">
        <v>0</v>
      </c>
      <c r="Y8" s="52">
        <v>0.99999</v>
      </c>
      <c r="Z8" s="52">
        <v>0</v>
      </c>
      <c r="AA8" s="52">
        <v>0</v>
      </c>
      <c r="AB8" s="82">
        <v>8</v>
      </c>
      <c r="AC8" s="82"/>
      <c r="AD8" s="100"/>
      <c r="AE8" s="85" t="s">
        <v>515</v>
      </c>
      <c r="AF8" s="85">
        <v>100</v>
      </c>
      <c r="AG8" s="85">
        <v>111</v>
      </c>
      <c r="AH8" s="85">
        <v>4894</v>
      </c>
      <c r="AI8" s="85">
        <v>2973</v>
      </c>
      <c r="AJ8" s="85"/>
      <c r="AK8" s="85" t="s">
        <v>572</v>
      </c>
      <c r="AL8" s="85"/>
      <c r="AM8" s="85"/>
      <c r="AN8" s="85"/>
      <c r="AO8" s="87">
        <v>42766.442511574074</v>
      </c>
      <c r="AP8" s="90" t="s">
        <v>703</v>
      </c>
      <c r="AQ8" s="85" t="b">
        <v>1</v>
      </c>
      <c r="AR8" s="85" t="b">
        <v>0</v>
      </c>
      <c r="AS8" s="85" t="b">
        <v>1</v>
      </c>
      <c r="AT8" s="85"/>
      <c r="AU8" s="85">
        <v>2</v>
      </c>
      <c r="AV8" s="85"/>
      <c r="AW8" s="85" t="b">
        <v>0</v>
      </c>
      <c r="AX8" s="85" t="s">
        <v>783</v>
      </c>
      <c r="AY8" s="90" t="s">
        <v>789</v>
      </c>
      <c r="AZ8" s="85" t="s">
        <v>66</v>
      </c>
      <c r="BA8" s="85" t="str">
        <f>REPLACE(INDEX(GroupVertices[Group],MATCH(Vertices[[#This Row],[Vertex]],GroupVertices[Vertex],0)),1,1,"")</f>
        <v>10</v>
      </c>
      <c r="BB8" s="51" t="s">
        <v>294</v>
      </c>
      <c r="BC8" s="51" t="s">
        <v>294</v>
      </c>
      <c r="BD8" s="51" t="s">
        <v>301</v>
      </c>
      <c r="BE8" s="51" t="s">
        <v>301</v>
      </c>
      <c r="BF8" s="51" t="s">
        <v>307</v>
      </c>
      <c r="BG8" s="51" t="s">
        <v>307</v>
      </c>
      <c r="BH8" s="131" t="s">
        <v>1270</v>
      </c>
      <c r="BI8" s="131" t="s">
        <v>1270</v>
      </c>
      <c r="BJ8" s="131" t="s">
        <v>1290</v>
      </c>
      <c r="BK8" s="131" t="s">
        <v>1290</v>
      </c>
      <c r="BL8" s="131">
        <v>0</v>
      </c>
      <c r="BM8" s="134">
        <v>0</v>
      </c>
      <c r="BN8" s="131">
        <v>2</v>
      </c>
      <c r="BO8" s="134">
        <v>4.878048780487805</v>
      </c>
      <c r="BP8" s="131">
        <v>0</v>
      </c>
      <c r="BQ8" s="134">
        <v>0</v>
      </c>
      <c r="BR8" s="131">
        <v>39</v>
      </c>
      <c r="BS8" s="134">
        <v>95.1219512195122</v>
      </c>
      <c r="BT8" s="131">
        <v>41</v>
      </c>
      <c r="BU8" s="2"/>
      <c r="BV8" s="3"/>
      <c r="BW8" s="3"/>
      <c r="BX8" s="3"/>
      <c r="BY8" s="3"/>
    </row>
    <row r="9" spans="1:77" ht="41.45" customHeight="1">
      <c r="A9" s="14" t="s">
        <v>252</v>
      </c>
      <c r="C9" s="15"/>
      <c r="D9" s="15" t="s">
        <v>64</v>
      </c>
      <c r="E9" s="95">
        <v>164.36951526301684</v>
      </c>
      <c r="F9" s="81">
        <v>99.99266348651871</v>
      </c>
      <c r="G9" s="114" t="s">
        <v>761</v>
      </c>
      <c r="H9" s="15"/>
      <c r="I9" s="16" t="s">
        <v>252</v>
      </c>
      <c r="J9" s="66"/>
      <c r="K9" s="66"/>
      <c r="L9" s="116" t="s">
        <v>848</v>
      </c>
      <c r="M9" s="96">
        <v>3.4450153928673286</v>
      </c>
      <c r="N9" s="97">
        <v>7882.57763671875</v>
      </c>
      <c r="O9" s="97">
        <v>1046.9541015625</v>
      </c>
      <c r="P9" s="77"/>
      <c r="Q9" s="98"/>
      <c r="R9" s="98"/>
      <c r="S9" s="99"/>
      <c r="T9" s="51">
        <v>1</v>
      </c>
      <c r="U9" s="51">
        <v>0</v>
      </c>
      <c r="V9" s="52">
        <v>0</v>
      </c>
      <c r="W9" s="52">
        <v>1</v>
      </c>
      <c r="X9" s="52">
        <v>0</v>
      </c>
      <c r="Y9" s="52">
        <v>0.99999</v>
      </c>
      <c r="Z9" s="52">
        <v>0</v>
      </c>
      <c r="AA9" s="52">
        <v>0</v>
      </c>
      <c r="AB9" s="82">
        <v>9</v>
      </c>
      <c r="AC9" s="82"/>
      <c r="AD9" s="100"/>
      <c r="AE9" s="85" t="s">
        <v>516</v>
      </c>
      <c r="AF9" s="85">
        <v>11998</v>
      </c>
      <c r="AG9" s="85">
        <v>15531</v>
      </c>
      <c r="AH9" s="85">
        <v>41307</v>
      </c>
      <c r="AI9" s="85">
        <v>72092</v>
      </c>
      <c r="AJ9" s="85"/>
      <c r="AK9" s="85" t="s">
        <v>573</v>
      </c>
      <c r="AL9" s="85" t="s">
        <v>626</v>
      </c>
      <c r="AM9" s="90" t="s">
        <v>668</v>
      </c>
      <c r="AN9" s="85"/>
      <c r="AO9" s="87">
        <v>41385.61023148148</v>
      </c>
      <c r="AP9" s="90" t="s">
        <v>704</v>
      </c>
      <c r="AQ9" s="85" t="b">
        <v>1</v>
      </c>
      <c r="AR9" s="85" t="b">
        <v>0</v>
      </c>
      <c r="AS9" s="85" t="b">
        <v>0</v>
      </c>
      <c r="AT9" s="85"/>
      <c r="AU9" s="85">
        <v>270</v>
      </c>
      <c r="AV9" s="90" t="s">
        <v>748</v>
      </c>
      <c r="AW9" s="85" t="b">
        <v>0</v>
      </c>
      <c r="AX9" s="85" t="s">
        <v>783</v>
      </c>
      <c r="AY9" s="90" t="s">
        <v>790</v>
      </c>
      <c r="AZ9" s="85" t="s">
        <v>65</v>
      </c>
      <c r="BA9" s="85" t="str">
        <f>REPLACE(INDEX(GroupVertices[Group],MATCH(Vertices[[#This Row],[Vertex]],GroupVertices[Vertex],0)),1,1,"")</f>
        <v>10</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4" t="s">
        <v>216</v>
      </c>
      <c r="C10" s="15"/>
      <c r="D10" s="15" t="s">
        <v>64</v>
      </c>
      <c r="E10" s="95">
        <v>162.11260881345265</v>
      </c>
      <c r="F10" s="81">
        <v>99.99965133962591</v>
      </c>
      <c r="G10" s="114" t="s">
        <v>762</v>
      </c>
      <c r="H10" s="15"/>
      <c r="I10" s="16" t="s">
        <v>216</v>
      </c>
      <c r="J10" s="66"/>
      <c r="K10" s="66"/>
      <c r="L10" s="116" t="s">
        <v>849</v>
      </c>
      <c r="M10" s="96">
        <v>1.1161968806707507</v>
      </c>
      <c r="N10" s="97">
        <v>6062.85498046875</v>
      </c>
      <c r="O10" s="97">
        <v>8901.0703125</v>
      </c>
      <c r="P10" s="77"/>
      <c r="Q10" s="98"/>
      <c r="R10" s="98"/>
      <c r="S10" s="99"/>
      <c r="T10" s="51">
        <v>1</v>
      </c>
      <c r="U10" s="51">
        <v>1</v>
      </c>
      <c r="V10" s="52">
        <v>0</v>
      </c>
      <c r="W10" s="52">
        <v>0</v>
      </c>
      <c r="X10" s="52">
        <v>0</v>
      </c>
      <c r="Y10" s="52">
        <v>0.99999</v>
      </c>
      <c r="Z10" s="52">
        <v>0</v>
      </c>
      <c r="AA10" s="52" t="s">
        <v>962</v>
      </c>
      <c r="AB10" s="82">
        <v>10</v>
      </c>
      <c r="AC10" s="82"/>
      <c r="AD10" s="100"/>
      <c r="AE10" s="85" t="s">
        <v>517</v>
      </c>
      <c r="AF10" s="85">
        <v>503</v>
      </c>
      <c r="AG10" s="85">
        <v>740</v>
      </c>
      <c r="AH10" s="85">
        <v>62953</v>
      </c>
      <c r="AI10" s="85">
        <v>7619</v>
      </c>
      <c r="AJ10" s="85"/>
      <c r="AK10" s="85" t="s">
        <v>574</v>
      </c>
      <c r="AL10" s="85" t="s">
        <v>627</v>
      </c>
      <c r="AM10" s="85"/>
      <c r="AN10" s="85"/>
      <c r="AO10" s="87">
        <v>41397.67135416667</v>
      </c>
      <c r="AP10" s="90" t="s">
        <v>705</v>
      </c>
      <c r="AQ10" s="85" t="b">
        <v>0</v>
      </c>
      <c r="AR10" s="85" t="b">
        <v>0</v>
      </c>
      <c r="AS10" s="85" t="b">
        <v>1</v>
      </c>
      <c r="AT10" s="85"/>
      <c r="AU10" s="85">
        <v>23</v>
      </c>
      <c r="AV10" s="90" t="s">
        <v>748</v>
      </c>
      <c r="AW10" s="85" t="b">
        <v>0</v>
      </c>
      <c r="AX10" s="85" t="s">
        <v>783</v>
      </c>
      <c r="AY10" s="90" t="s">
        <v>791</v>
      </c>
      <c r="AZ10" s="85" t="s">
        <v>66</v>
      </c>
      <c r="BA10" s="85" t="str">
        <f>REPLACE(INDEX(GroupVertices[Group],MATCH(Vertices[[#This Row],[Vertex]],GroupVertices[Vertex],0)),1,1,"")</f>
        <v>4</v>
      </c>
      <c r="BB10" s="51"/>
      <c r="BC10" s="51"/>
      <c r="BD10" s="51"/>
      <c r="BE10" s="51"/>
      <c r="BF10" s="51" t="s">
        <v>308</v>
      </c>
      <c r="BG10" s="51" t="s">
        <v>308</v>
      </c>
      <c r="BH10" s="131" t="s">
        <v>1271</v>
      </c>
      <c r="BI10" s="131" t="s">
        <v>1271</v>
      </c>
      <c r="BJ10" s="131" t="s">
        <v>1291</v>
      </c>
      <c r="BK10" s="131" t="s">
        <v>1291</v>
      </c>
      <c r="BL10" s="131">
        <v>2</v>
      </c>
      <c r="BM10" s="134">
        <v>7.6923076923076925</v>
      </c>
      <c r="BN10" s="131">
        <v>0</v>
      </c>
      <c r="BO10" s="134">
        <v>0</v>
      </c>
      <c r="BP10" s="131">
        <v>0</v>
      </c>
      <c r="BQ10" s="134">
        <v>0</v>
      </c>
      <c r="BR10" s="131">
        <v>24</v>
      </c>
      <c r="BS10" s="134">
        <v>92.3076923076923</v>
      </c>
      <c r="BT10" s="131">
        <v>26</v>
      </c>
      <c r="BU10" s="2"/>
      <c r="BV10" s="3"/>
      <c r="BW10" s="3"/>
      <c r="BX10" s="3"/>
      <c r="BY10" s="3"/>
    </row>
    <row r="11" spans="1:77" ht="41.45" customHeight="1">
      <c r="A11" s="14" t="s">
        <v>217</v>
      </c>
      <c r="C11" s="15"/>
      <c r="D11" s="15" t="s">
        <v>64</v>
      </c>
      <c r="E11" s="95">
        <v>162.0283810830653</v>
      </c>
      <c r="F11" s="81">
        <v>99.99991212624718</v>
      </c>
      <c r="G11" s="114" t="s">
        <v>330</v>
      </c>
      <c r="H11" s="15"/>
      <c r="I11" s="16" t="s">
        <v>217</v>
      </c>
      <c r="J11" s="66"/>
      <c r="K11" s="66"/>
      <c r="L11" s="116" t="s">
        <v>850</v>
      </c>
      <c r="M11" s="96">
        <v>1.0292853926893761</v>
      </c>
      <c r="N11" s="97">
        <v>2087.43212890625</v>
      </c>
      <c r="O11" s="97">
        <v>9327.5830078125</v>
      </c>
      <c r="P11" s="77"/>
      <c r="Q11" s="98"/>
      <c r="R11" s="98"/>
      <c r="S11" s="99"/>
      <c r="T11" s="51">
        <v>0</v>
      </c>
      <c r="U11" s="51">
        <v>2</v>
      </c>
      <c r="V11" s="52">
        <v>0</v>
      </c>
      <c r="W11" s="52">
        <v>0.014493</v>
      </c>
      <c r="X11" s="52">
        <v>0.041278</v>
      </c>
      <c r="Y11" s="52">
        <v>0.604813</v>
      </c>
      <c r="Z11" s="52">
        <v>0.5</v>
      </c>
      <c r="AA11" s="52">
        <v>0</v>
      </c>
      <c r="AB11" s="82">
        <v>11</v>
      </c>
      <c r="AC11" s="82"/>
      <c r="AD11" s="100"/>
      <c r="AE11" s="85" t="s">
        <v>518</v>
      </c>
      <c r="AF11" s="85">
        <v>33</v>
      </c>
      <c r="AG11" s="85">
        <v>188</v>
      </c>
      <c r="AH11" s="85">
        <v>35167</v>
      </c>
      <c r="AI11" s="85">
        <v>81021</v>
      </c>
      <c r="AJ11" s="85"/>
      <c r="AK11" s="85"/>
      <c r="AL11" s="85"/>
      <c r="AM11" s="85"/>
      <c r="AN11" s="85"/>
      <c r="AO11" s="87">
        <v>40712.6866087963</v>
      </c>
      <c r="AP11" s="85"/>
      <c r="AQ11" s="85" t="b">
        <v>1</v>
      </c>
      <c r="AR11" s="85" t="b">
        <v>1</v>
      </c>
      <c r="AS11" s="85" t="b">
        <v>0</v>
      </c>
      <c r="AT11" s="85"/>
      <c r="AU11" s="85">
        <v>1</v>
      </c>
      <c r="AV11" s="90" t="s">
        <v>748</v>
      </c>
      <c r="AW11" s="85" t="b">
        <v>0</v>
      </c>
      <c r="AX11" s="85" t="s">
        <v>783</v>
      </c>
      <c r="AY11" s="90" t="s">
        <v>792</v>
      </c>
      <c r="AZ11" s="85" t="s">
        <v>66</v>
      </c>
      <c r="BA11" s="85" t="str">
        <f>REPLACE(INDEX(GroupVertices[Group],MATCH(Vertices[[#This Row],[Vertex]],GroupVertices[Vertex],0)),1,1,"")</f>
        <v>1</v>
      </c>
      <c r="BB11" s="51"/>
      <c r="BC11" s="51"/>
      <c r="BD11" s="51"/>
      <c r="BE11" s="51"/>
      <c r="BF11" s="51" t="s">
        <v>309</v>
      </c>
      <c r="BG11" s="51" t="s">
        <v>309</v>
      </c>
      <c r="BH11" s="131" t="s">
        <v>1272</v>
      </c>
      <c r="BI11" s="131" t="s">
        <v>1272</v>
      </c>
      <c r="BJ11" s="131" t="s">
        <v>1204</v>
      </c>
      <c r="BK11" s="131" t="s">
        <v>1204</v>
      </c>
      <c r="BL11" s="131">
        <v>0</v>
      </c>
      <c r="BM11" s="134">
        <v>0</v>
      </c>
      <c r="BN11" s="131">
        <v>4</v>
      </c>
      <c r="BO11" s="134">
        <v>9.523809523809524</v>
      </c>
      <c r="BP11" s="131">
        <v>0</v>
      </c>
      <c r="BQ11" s="134">
        <v>0</v>
      </c>
      <c r="BR11" s="131">
        <v>38</v>
      </c>
      <c r="BS11" s="134">
        <v>90.47619047619048</v>
      </c>
      <c r="BT11" s="131">
        <v>42</v>
      </c>
      <c r="BU11" s="2"/>
      <c r="BV11" s="3"/>
      <c r="BW11" s="3"/>
      <c r="BX11" s="3"/>
      <c r="BY11" s="3"/>
    </row>
    <row r="12" spans="1:77" ht="41.45" customHeight="1">
      <c r="A12" s="14" t="s">
        <v>227</v>
      </c>
      <c r="C12" s="15"/>
      <c r="D12" s="15" t="s">
        <v>64</v>
      </c>
      <c r="E12" s="95">
        <v>162.65505370752342</v>
      </c>
      <c r="F12" s="81">
        <v>99.9979718170922</v>
      </c>
      <c r="G12" s="114" t="s">
        <v>340</v>
      </c>
      <c r="H12" s="15"/>
      <c r="I12" s="16" t="s">
        <v>227</v>
      </c>
      <c r="J12" s="66"/>
      <c r="K12" s="66"/>
      <c r="L12" s="116" t="s">
        <v>851</v>
      </c>
      <c r="M12" s="96">
        <v>1.6759257570725379</v>
      </c>
      <c r="N12" s="97">
        <v>2321.48681640625</v>
      </c>
      <c r="O12" s="97">
        <v>6752.6669921875</v>
      </c>
      <c r="P12" s="77"/>
      <c r="Q12" s="98"/>
      <c r="R12" s="98"/>
      <c r="S12" s="99"/>
      <c r="T12" s="51">
        <v>10</v>
      </c>
      <c r="U12" s="51">
        <v>1</v>
      </c>
      <c r="V12" s="52">
        <v>45</v>
      </c>
      <c r="W12" s="52">
        <v>0.016667</v>
      </c>
      <c r="X12" s="52">
        <v>0.098093</v>
      </c>
      <c r="Y12" s="52">
        <v>2.947505</v>
      </c>
      <c r="Z12" s="52">
        <v>0.09090909090909091</v>
      </c>
      <c r="AA12" s="52">
        <v>0</v>
      </c>
      <c r="AB12" s="82">
        <v>12</v>
      </c>
      <c r="AC12" s="82"/>
      <c r="AD12" s="100"/>
      <c r="AE12" s="85" t="s">
        <v>227</v>
      </c>
      <c r="AF12" s="85">
        <v>4861</v>
      </c>
      <c r="AG12" s="85">
        <v>4295</v>
      </c>
      <c r="AH12" s="85">
        <v>107251</v>
      </c>
      <c r="AI12" s="85">
        <v>63312</v>
      </c>
      <c r="AJ12" s="85"/>
      <c r="AK12" s="85" t="s">
        <v>575</v>
      </c>
      <c r="AL12" s="85" t="s">
        <v>628</v>
      </c>
      <c r="AM12" s="90" t="s">
        <v>669</v>
      </c>
      <c r="AN12" s="85"/>
      <c r="AO12" s="87">
        <v>40007.29922453704</v>
      </c>
      <c r="AP12" s="90" t="s">
        <v>706</v>
      </c>
      <c r="AQ12" s="85" t="b">
        <v>0</v>
      </c>
      <c r="AR12" s="85" t="b">
        <v>0</v>
      </c>
      <c r="AS12" s="85" t="b">
        <v>1</v>
      </c>
      <c r="AT12" s="85"/>
      <c r="AU12" s="85">
        <v>135</v>
      </c>
      <c r="AV12" s="90" t="s">
        <v>749</v>
      </c>
      <c r="AW12" s="85" t="b">
        <v>0</v>
      </c>
      <c r="AX12" s="85" t="s">
        <v>783</v>
      </c>
      <c r="AY12" s="90" t="s">
        <v>793</v>
      </c>
      <c r="AZ12" s="85" t="s">
        <v>66</v>
      </c>
      <c r="BA12" s="85" t="str">
        <f>REPLACE(INDEX(GroupVertices[Group],MATCH(Vertices[[#This Row],[Vertex]],GroupVertices[Vertex],0)),1,1,"")</f>
        <v>1</v>
      </c>
      <c r="BB12" s="51" t="s">
        <v>295</v>
      </c>
      <c r="BC12" s="51" t="s">
        <v>295</v>
      </c>
      <c r="BD12" s="51" t="s">
        <v>302</v>
      </c>
      <c r="BE12" s="51" t="s">
        <v>302</v>
      </c>
      <c r="BF12" s="51" t="s">
        <v>309</v>
      </c>
      <c r="BG12" s="51" t="s">
        <v>309</v>
      </c>
      <c r="BH12" s="131" t="s">
        <v>1272</v>
      </c>
      <c r="BI12" s="131" t="s">
        <v>1272</v>
      </c>
      <c r="BJ12" s="131" t="s">
        <v>1204</v>
      </c>
      <c r="BK12" s="131" t="s">
        <v>1204</v>
      </c>
      <c r="BL12" s="131">
        <v>0</v>
      </c>
      <c r="BM12" s="134">
        <v>0</v>
      </c>
      <c r="BN12" s="131">
        <v>4</v>
      </c>
      <c r="BO12" s="134">
        <v>9.523809523809524</v>
      </c>
      <c r="BP12" s="131">
        <v>0</v>
      </c>
      <c r="BQ12" s="134">
        <v>0</v>
      </c>
      <c r="BR12" s="131">
        <v>38</v>
      </c>
      <c r="BS12" s="134">
        <v>90.47619047619048</v>
      </c>
      <c r="BT12" s="131">
        <v>42</v>
      </c>
      <c r="BU12" s="2"/>
      <c r="BV12" s="3"/>
      <c r="BW12" s="3"/>
      <c r="BX12" s="3"/>
      <c r="BY12" s="3"/>
    </row>
    <row r="13" spans="1:77" ht="41.45" customHeight="1">
      <c r="A13" s="14" t="s">
        <v>253</v>
      </c>
      <c r="C13" s="15"/>
      <c r="D13" s="15" t="s">
        <v>64</v>
      </c>
      <c r="E13" s="95">
        <v>1000</v>
      </c>
      <c r="F13" s="81">
        <v>70</v>
      </c>
      <c r="G13" s="114" t="s">
        <v>763</v>
      </c>
      <c r="H13" s="15"/>
      <c r="I13" s="16" t="s">
        <v>253</v>
      </c>
      <c r="J13" s="66"/>
      <c r="K13" s="66"/>
      <c r="L13" s="116" t="s">
        <v>852</v>
      </c>
      <c r="M13" s="96">
        <v>9999</v>
      </c>
      <c r="N13" s="97">
        <v>2021.900634765625</v>
      </c>
      <c r="O13" s="97">
        <v>7336.5</v>
      </c>
      <c r="P13" s="77"/>
      <c r="Q13" s="98"/>
      <c r="R13" s="98"/>
      <c r="S13" s="99"/>
      <c r="T13" s="51">
        <v>16</v>
      </c>
      <c r="U13" s="51">
        <v>0</v>
      </c>
      <c r="V13" s="52">
        <v>607.4</v>
      </c>
      <c r="W13" s="52">
        <v>0.02381</v>
      </c>
      <c r="X13" s="52">
        <v>0.130547</v>
      </c>
      <c r="Y13" s="52">
        <v>4.273932</v>
      </c>
      <c r="Z13" s="52">
        <v>0.05</v>
      </c>
      <c r="AA13" s="52">
        <v>0</v>
      </c>
      <c r="AB13" s="82">
        <v>13</v>
      </c>
      <c r="AC13" s="82"/>
      <c r="AD13" s="100"/>
      <c r="AE13" s="85" t="s">
        <v>519</v>
      </c>
      <c r="AF13" s="85">
        <v>47</v>
      </c>
      <c r="AG13" s="85">
        <v>63500192</v>
      </c>
      <c r="AH13" s="85">
        <v>43761</v>
      </c>
      <c r="AI13" s="85">
        <v>7</v>
      </c>
      <c r="AJ13" s="85"/>
      <c r="AK13" s="85" t="s">
        <v>576</v>
      </c>
      <c r="AL13" s="85" t="s">
        <v>629</v>
      </c>
      <c r="AM13" s="90" t="s">
        <v>670</v>
      </c>
      <c r="AN13" s="85"/>
      <c r="AO13" s="87">
        <v>39890.57405092593</v>
      </c>
      <c r="AP13" s="90" t="s">
        <v>707</v>
      </c>
      <c r="AQ13" s="85" t="b">
        <v>0</v>
      </c>
      <c r="AR13" s="85" t="b">
        <v>0</v>
      </c>
      <c r="AS13" s="85" t="b">
        <v>1</v>
      </c>
      <c r="AT13" s="85"/>
      <c r="AU13" s="85">
        <v>107553</v>
      </c>
      <c r="AV13" s="90" t="s">
        <v>748</v>
      </c>
      <c r="AW13" s="85" t="b">
        <v>1</v>
      </c>
      <c r="AX13" s="85" t="s">
        <v>783</v>
      </c>
      <c r="AY13" s="90" t="s">
        <v>794</v>
      </c>
      <c r="AZ13" s="85" t="s">
        <v>65</v>
      </c>
      <c r="BA13" s="85" t="str">
        <f>REPLACE(INDEX(GroupVertices[Group],MATCH(Vertices[[#This Row],[Vertex]],GroupVertices[Vertex],0)),1,1,"")</f>
        <v>1</v>
      </c>
      <c r="BB13" s="51"/>
      <c r="BC13" s="51"/>
      <c r="BD13" s="51"/>
      <c r="BE13" s="51"/>
      <c r="BF13" s="51"/>
      <c r="BG13" s="51"/>
      <c r="BH13" s="51"/>
      <c r="BI13" s="51"/>
      <c r="BJ13" s="51"/>
      <c r="BK13" s="51"/>
      <c r="BL13" s="51"/>
      <c r="BM13" s="52"/>
      <c r="BN13" s="51"/>
      <c r="BO13" s="52"/>
      <c r="BP13" s="51"/>
      <c r="BQ13" s="52"/>
      <c r="BR13" s="51"/>
      <c r="BS13" s="52"/>
      <c r="BT13" s="51"/>
      <c r="BU13" s="2"/>
      <c r="BV13" s="3"/>
      <c r="BW13" s="3"/>
      <c r="BX13" s="3"/>
      <c r="BY13" s="3"/>
    </row>
    <row r="14" spans="1:77" ht="41.45" customHeight="1">
      <c r="A14" s="14" t="s">
        <v>218</v>
      </c>
      <c r="C14" s="15"/>
      <c r="D14" s="15" t="s">
        <v>64</v>
      </c>
      <c r="E14" s="95">
        <v>163.22938917342563</v>
      </c>
      <c r="F14" s="81">
        <v>99.99619355469645</v>
      </c>
      <c r="G14" s="114" t="s">
        <v>331</v>
      </c>
      <c r="H14" s="15"/>
      <c r="I14" s="16" t="s">
        <v>218</v>
      </c>
      <c r="J14" s="66"/>
      <c r="K14" s="66"/>
      <c r="L14" s="116" t="s">
        <v>853</v>
      </c>
      <c r="M14" s="96">
        <v>2.2685613381629253</v>
      </c>
      <c r="N14" s="97">
        <v>2656.647216796875</v>
      </c>
      <c r="O14" s="97">
        <v>4775.9931640625</v>
      </c>
      <c r="P14" s="77"/>
      <c r="Q14" s="98"/>
      <c r="R14" s="98"/>
      <c r="S14" s="99"/>
      <c r="T14" s="51">
        <v>0</v>
      </c>
      <c r="U14" s="51">
        <v>2</v>
      </c>
      <c r="V14" s="52">
        <v>0</v>
      </c>
      <c r="W14" s="52">
        <v>0.014493</v>
      </c>
      <c r="X14" s="52">
        <v>0.041278</v>
      </c>
      <c r="Y14" s="52">
        <v>0.604813</v>
      </c>
      <c r="Z14" s="52">
        <v>0.5</v>
      </c>
      <c r="AA14" s="52">
        <v>0</v>
      </c>
      <c r="AB14" s="82">
        <v>14</v>
      </c>
      <c r="AC14" s="82"/>
      <c r="AD14" s="100"/>
      <c r="AE14" s="85" t="s">
        <v>520</v>
      </c>
      <c r="AF14" s="85">
        <v>7945</v>
      </c>
      <c r="AG14" s="85">
        <v>8059</v>
      </c>
      <c r="AH14" s="85">
        <v>243076</v>
      </c>
      <c r="AI14" s="85">
        <v>233806</v>
      </c>
      <c r="AJ14" s="85"/>
      <c r="AK14" s="85" t="s">
        <v>577</v>
      </c>
      <c r="AL14" s="85" t="s">
        <v>630</v>
      </c>
      <c r="AM14" s="85"/>
      <c r="AN14" s="85"/>
      <c r="AO14" s="87">
        <v>40903.65320601852</v>
      </c>
      <c r="AP14" s="90" t="s">
        <v>708</v>
      </c>
      <c r="AQ14" s="85" t="b">
        <v>1</v>
      </c>
      <c r="AR14" s="85" t="b">
        <v>0</v>
      </c>
      <c r="AS14" s="85" t="b">
        <v>1</v>
      </c>
      <c r="AT14" s="85"/>
      <c r="AU14" s="85">
        <v>173</v>
      </c>
      <c r="AV14" s="90" t="s">
        <v>748</v>
      </c>
      <c r="AW14" s="85" t="b">
        <v>0</v>
      </c>
      <c r="AX14" s="85" t="s">
        <v>783</v>
      </c>
      <c r="AY14" s="90" t="s">
        <v>795</v>
      </c>
      <c r="AZ14" s="85" t="s">
        <v>66</v>
      </c>
      <c r="BA14" s="85" t="str">
        <f>REPLACE(INDEX(GroupVertices[Group],MATCH(Vertices[[#This Row],[Vertex]],GroupVertices[Vertex],0)),1,1,"")</f>
        <v>1</v>
      </c>
      <c r="BB14" s="51"/>
      <c r="BC14" s="51"/>
      <c r="BD14" s="51"/>
      <c r="BE14" s="51"/>
      <c r="BF14" s="51" t="s">
        <v>309</v>
      </c>
      <c r="BG14" s="51" t="s">
        <v>309</v>
      </c>
      <c r="BH14" s="131" t="s">
        <v>1272</v>
      </c>
      <c r="BI14" s="131" t="s">
        <v>1272</v>
      </c>
      <c r="BJ14" s="131" t="s">
        <v>1204</v>
      </c>
      <c r="BK14" s="131" t="s">
        <v>1204</v>
      </c>
      <c r="BL14" s="131">
        <v>0</v>
      </c>
      <c r="BM14" s="134">
        <v>0</v>
      </c>
      <c r="BN14" s="131">
        <v>4</v>
      </c>
      <c r="BO14" s="134">
        <v>9.523809523809524</v>
      </c>
      <c r="BP14" s="131">
        <v>0</v>
      </c>
      <c r="BQ14" s="134">
        <v>0</v>
      </c>
      <c r="BR14" s="131">
        <v>38</v>
      </c>
      <c r="BS14" s="134">
        <v>90.47619047619048</v>
      </c>
      <c r="BT14" s="131">
        <v>42</v>
      </c>
      <c r="BU14" s="2"/>
      <c r="BV14" s="3"/>
      <c r="BW14" s="3"/>
      <c r="BX14" s="3"/>
      <c r="BY14" s="3"/>
    </row>
    <row r="15" spans="1:77" ht="41.45" customHeight="1">
      <c r="A15" s="14" t="s">
        <v>219</v>
      </c>
      <c r="C15" s="15"/>
      <c r="D15" s="15" t="s">
        <v>64</v>
      </c>
      <c r="E15" s="95">
        <v>162.63002952675618</v>
      </c>
      <c r="F15" s="81">
        <v>99.99804929717533</v>
      </c>
      <c r="G15" s="114" t="s">
        <v>332</v>
      </c>
      <c r="H15" s="15"/>
      <c r="I15" s="16" t="s">
        <v>219</v>
      </c>
      <c r="J15" s="66"/>
      <c r="K15" s="66"/>
      <c r="L15" s="116" t="s">
        <v>854</v>
      </c>
      <c r="M15" s="96">
        <v>1.6501042280345932</v>
      </c>
      <c r="N15" s="97">
        <v>1534.130126953125</v>
      </c>
      <c r="O15" s="97">
        <v>4817.70703125</v>
      </c>
      <c r="P15" s="77"/>
      <c r="Q15" s="98"/>
      <c r="R15" s="98"/>
      <c r="S15" s="99"/>
      <c r="T15" s="51">
        <v>0</v>
      </c>
      <c r="U15" s="51">
        <v>2</v>
      </c>
      <c r="V15" s="52">
        <v>0</v>
      </c>
      <c r="W15" s="52">
        <v>0.014493</v>
      </c>
      <c r="X15" s="52">
        <v>0.041278</v>
      </c>
      <c r="Y15" s="52">
        <v>0.604813</v>
      </c>
      <c r="Z15" s="52">
        <v>0.5</v>
      </c>
      <c r="AA15" s="52">
        <v>0</v>
      </c>
      <c r="AB15" s="82">
        <v>15</v>
      </c>
      <c r="AC15" s="82"/>
      <c r="AD15" s="100"/>
      <c r="AE15" s="85" t="s">
        <v>521</v>
      </c>
      <c r="AF15" s="85">
        <v>3638</v>
      </c>
      <c r="AG15" s="85">
        <v>4131</v>
      </c>
      <c r="AH15" s="85">
        <v>5531</v>
      </c>
      <c r="AI15" s="85">
        <v>156253</v>
      </c>
      <c r="AJ15" s="85"/>
      <c r="AK15" s="85" t="s">
        <v>578</v>
      </c>
      <c r="AL15" s="85" t="s">
        <v>631</v>
      </c>
      <c r="AM15" s="90" t="s">
        <v>671</v>
      </c>
      <c r="AN15" s="85"/>
      <c r="AO15" s="87">
        <v>42586.91028935185</v>
      </c>
      <c r="AP15" s="90" t="s">
        <v>709</v>
      </c>
      <c r="AQ15" s="85" t="b">
        <v>0</v>
      </c>
      <c r="AR15" s="85" t="b">
        <v>0</v>
      </c>
      <c r="AS15" s="85" t="b">
        <v>0</v>
      </c>
      <c r="AT15" s="85"/>
      <c r="AU15" s="85">
        <v>11</v>
      </c>
      <c r="AV15" s="90" t="s">
        <v>748</v>
      </c>
      <c r="AW15" s="85" t="b">
        <v>0</v>
      </c>
      <c r="AX15" s="85" t="s">
        <v>783</v>
      </c>
      <c r="AY15" s="90" t="s">
        <v>796</v>
      </c>
      <c r="AZ15" s="85" t="s">
        <v>66</v>
      </c>
      <c r="BA15" s="85" t="str">
        <f>REPLACE(INDEX(GroupVertices[Group],MATCH(Vertices[[#This Row],[Vertex]],GroupVertices[Vertex],0)),1,1,"")</f>
        <v>1</v>
      </c>
      <c r="BB15" s="51"/>
      <c r="BC15" s="51"/>
      <c r="BD15" s="51"/>
      <c r="BE15" s="51"/>
      <c r="BF15" s="51" t="s">
        <v>309</v>
      </c>
      <c r="BG15" s="51" t="s">
        <v>309</v>
      </c>
      <c r="BH15" s="131" t="s">
        <v>1272</v>
      </c>
      <c r="BI15" s="131" t="s">
        <v>1272</v>
      </c>
      <c r="BJ15" s="131" t="s">
        <v>1204</v>
      </c>
      <c r="BK15" s="131" t="s">
        <v>1204</v>
      </c>
      <c r="BL15" s="131">
        <v>0</v>
      </c>
      <c r="BM15" s="134">
        <v>0</v>
      </c>
      <c r="BN15" s="131">
        <v>4</v>
      </c>
      <c r="BO15" s="134">
        <v>9.523809523809524</v>
      </c>
      <c r="BP15" s="131">
        <v>0</v>
      </c>
      <c r="BQ15" s="134">
        <v>0</v>
      </c>
      <c r="BR15" s="131">
        <v>38</v>
      </c>
      <c r="BS15" s="134">
        <v>90.47619047619048</v>
      </c>
      <c r="BT15" s="131">
        <v>42</v>
      </c>
      <c r="BU15" s="2"/>
      <c r="BV15" s="3"/>
      <c r="BW15" s="3"/>
      <c r="BX15" s="3"/>
      <c r="BY15" s="3"/>
    </row>
    <row r="16" spans="1:77" ht="41.45" customHeight="1">
      <c r="A16" s="14" t="s">
        <v>220</v>
      </c>
      <c r="C16" s="15"/>
      <c r="D16" s="15" t="s">
        <v>64</v>
      </c>
      <c r="E16" s="95">
        <v>162.96602492949705</v>
      </c>
      <c r="F16" s="81">
        <v>99.99700898532744</v>
      </c>
      <c r="G16" s="114" t="s">
        <v>333</v>
      </c>
      <c r="H16" s="15"/>
      <c r="I16" s="16" t="s">
        <v>220</v>
      </c>
      <c r="J16" s="66"/>
      <c r="K16" s="66"/>
      <c r="L16" s="116" t="s">
        <v>855</v>
      </c>
      <c r="M16" s="96">
        <v>1.9968054898733374</v>
      </c>
      <c r="N16" s="97">
        <v>4054.175537109375</v>
      </c>
      <c r="O16" s="97">
        <v>6845.86279296875</v>
      </c>
      <c r="P16" s="77"/>
      <c r="Q16" s="98"/>
      <c r="R16" s="98"/>
      <c r="S16" s="99"/>
      <c r="T16" s="51">
        <v>0</v>
      </c>
      <c r="U16" s="51">
        <v>2</v>
      </c>
      <c r="V16" s="52">
        <v>0</v>
      </c>
      <c r="W16" s="52">
        <v>0.014493</v>
      </c>
      <c r="X16" s="52">
        <v>0.041278</v>
      </c>
      <c r="Y16" s="52">
        <v>0.604813</v>
      </c>
      <c r="Z16" s="52">
        <v>0.5</v>
      </c>
      <c r="AA16" s="52">
        <v>0</v>
      </c>
      <c r="AB16" s="82">
        <v>16</v>
      </c>
      <c r="AC16" s="82"/>
      <c r="AD16" s="100"/>
      <c r="AE16" s="85" t="s">
        <v>522</v>
      </c>
      <c r="AF16" s="85">
        <v>5636</v>
      </c>
      <c r="AG16" s="85">
        <v>6333</v>
      </c>
      <c r="AH16" s="85">
        <v>131349</v>
      </c>
      <c r="AI16" s="85">
        <v>67780</v>
      </c>
      <c r="AJ16" s="85"/>
      <c r="AK16" s="85" t="s">
        <v>579</v>
      </c>
      <c r="AL16" s="85" t="s">
        <v>632</v>
      </c>
      <c r="AM16" s="85"/>
      <c r="AN16" s="85"/>
      <c r="AO16" s="87">
        <v>42252.021828703706</v>
      </c>
      <c r="AP16" s="90" t="s">
        <v>710</v>
      </c>
      <c r="AQ16" s="85" t="b">
        <v>1</v>
      </c>
      <c r="AR16" s="85" t="b">
        <v>0</v>
      </c>
      <c r="AS16" s="85" t="b">
        <v>0</v>
      </c>
      <c r="AT16" s="85"/>
      <c r="AU16" s="85">
        <v>66</v>
      </c>
      <c r="AV16" s="90" t="s">
        <v>748</v>
      </c>
      <c r="AW16" s="85" t="b">
        <v>0</v>
      </c>
      <c r="AX16" s="85" t="s">
        <v>783</v>
      </c>
      <c r="AY16" s="90" t="s">
        <v>797</v>
      </c>
      <c r="AZ16" s="85" t="s">
        <v>66</v>
      </c>
      <c r="BA16" s="85" t="str">
        <f>REPLACE(INDEX(GroupVertices[Group],MATCH(Vertices[[#This Row],[Vertex]],GroupVertices[Vertex],0)),1,1,"")</f>
        <v>1</v>
      </c>
      <c r="BB16" s="51"/>
      <c r="BC16" s="51"/>
      <c r="BD16" s="51"/>
      <c r="BE16" s="51"/>
      <c r="BF16" s="51" t="s">
        <v>309</v>
      </c>
      <c r="BG16" s="51" t="s">
        <v>309</v>
      </c>
      <c r="BH16" s="131" t="s">
        <v>1272</v>
      </c>
      <c r="BI16" s="131" t="s">
        <v>1272</v>
      </c>
      <c r="BJ16" s="131" t="s">
        <v>1204</v>
      </c>
      <c r="BK16" s="131" t="s">
        <v>1204</v>
      </c>
      <c r="BL16" s="131">
        <v>0</v>
      </c>
      <c r="BM16" s="134">
        <v>0</v>
      </c>
      <c r="BN16" s="131">
        <v>4</v>
      </c>
      <c r="BO16" s="134">
        <v>9.523809523809524</v>
      </c>
      <c r="BP16" s="131">
        <v>0</v>
      </c>
      <c r="BQ16" s="134">
        <v>0</v>
      </c>
      <c r="BR16" s="131">
        <v>38</v>
      </c>
      <c r="BS16" s="134">
        <v>90.47619047619048</v>
      </c>
      <c r="BT16" s="131">
        <v>42</v>
      </c>
      <c r="BU16" s="2"/>
      <c r="BV16" s="3"/>
      <c r="BW16" s="3"/>
      <c r="BX16" s="3"/>
      <c r="BY16" s="3"/>
    </row>
    <row r="17" spans="1:77" ht="41.45" customHeight="1">
      <c r="A17" s="14" t="s">
        <v>221</v>
      </c>
      <c r="C17" s="15"/>
      <c r="D17" s="15" t="s">
        <v>64</v>
      </c>
      <c r="E17" s="95">
        <v>162.48293617151447</v>
      </c>
      <c r="F17" s="81">
        <v>99.99850472888349</v>
      </c>
      <c r="G17" s="114" t="s">
        <v>334</v>
      </c>
      <c r="H17" s="15"/>
      <c r="I17" s="16" t="s">
        <v>221</v>
      </c>
      <c r="J17" s="66"/>
      <c r="K17" s="66"/>
      <c r="L17" s="116" t="s">
        <v>856</v>
      </c>
      <c r="M17" s="96">
        <v>1.4983240207627726</v>
      </c>
      <c r="N17" s="97">
        <v>644.3976440429688</v>
      </c>
      <c r="O17" s="97">
        <v>5599.2119140625</v>
      </c>
      <c r="P17" s="77"/>
      <c r="Q17" s="98"/>
      <c r="R17" s="98"/>
      <c r="S17" s="99"/>
      <c r="T17" s="51">
        <v>0</v>
      </c>
      <c r="U17" s="51">
        <v>2</v>
      </c>
      <c r="V17" s="52">
        <v>0</v>
      </c>
      <c r="W17" s="52">
        <v>0.014493</v>
      </c>
      <c r="X17" s="52">
        <v>0.041278</v>
      </c>
      <c r="Y17" s="52">
        <v>0.604813</v>
      </c>
      <c r="Z17" s="52">
        <v>0.5</v>
      </c>
      <c r="AA17" s="52">
        <v>0</v>
      </c>
      <c r="AB17" s="82">
        <v>17</v>
      </c>
      <c r="AC17" s="82"/>
      <c r="AD17" s="100"/>
      <c r="AE17" s="85" t="s">
        <v>523</v>
      </c>
      <c r="AF17" s="85">
        <v>2010</v>
      </c>
      <c r="AG17" s="85">
        <v>3167</v>
      </c>
      <c r="AH17" s="85">
        <v>166776</v>
      </c>
      <c r="AI17" s="85">
        <v>37905</v>
      </c>
      <c r="AJ17" s="85"/>
      <c r="AK17" s="85" t="s">
        <v>580</v>
      </c>
      <c r="AL17" s="85" t="s">
        <v>633</v>
      </c>
      <c r="AM17" s="85"/>
      <c r="AN17" s="85"/>
      <c r="AO17" s="87">
        <v>41587.60144675926</v>
      </c>
      <c r="AP17" s="90" t="s">
        <v>711</v>
      </c>
      <c r="AQ17" s="85" t="b">
        <v>0</v>
      </c>
      <c r="AR17" s="85" t="b">
        <v>0</v>
      </c>
      <c r="AS17" s="85" t="b">
        <v>0</v>
      </c>
      <c r="AT17" s="85"/>
      <c r="AU17" s="85">
        <v>30</v>
      </c>
      <c r="AV17" s="90" t="s">
        <v>748</v>
      </c>
      <c r="AW17" s="85" t="b">
        <v>0</v>
      </c>
      <c r="AX17" s="85" t="s">
        <v>783</v>
      </c>
      <c r="AY17" s="90" t="s">
        <v>798</v>
      </c>
      <c r="AZ17" s="85" t="s">
        <v>66</v>
      </c>
      <c r="BA17" s="85" t="str">
        <f>REPLACE(INDEX(GroupVertices[Group],MATCH(Vertices[[#This Row],[Vertex]],GroupVertices[Vertex],0)),1,1,"")</f>
        <v>1</v>
      </c>
      <c r="BB17" s="51"/>
      <c r="BC17" s="51"/>
      <c r="BD17" s="51"/>
      <c r="BE17" s="51"/>
      <c r="BF17" s="51" t="s">
        <v>309</v>
      </c>
      <c r="BG17" s="51" t="s">
        <v>309</v>
      </c>
      <c r="BH17" s="131" t="s">
        <v>1272</v>
      </c>
      <c r="BI17" s="131" t="s">
        <v>1272</v>
      </c>
      <c r="BJ17" s="131" t="s">
        <v>1204</v>
      </c>
      <c r="BK17" s="131" t="s">
        <v>1204</v>
      </c>
      <c r="BL17" s="131">
        <v>0</v>
      </c>
      <c r="BM17" s="134">
        <v>0</v>
      </c>
      <c r="BN17" s="131">
        <v>4</v>
      </c>
      <c r="BO17" s="134">
        <v>9.523809523809524</v>
      </c>
      <c r="BP17" s="131">
        <v>0</v>
      </c>
      <c r="BQ17" s="134">
        <v>0</v>
      </c>
      <c r="BR17" s="131">
        <v>38</v>
      </c>
      <c r="BS17" s="134">
        <v>90.47619047619048</v>
      </c>
      <c r="BT17" s="131">
        <v>42</v>
      </c>
      <c r="BU17" s="2"/>
      <c r="BV17" s="3"/>
      <c r="BW17" s="3"/>
      <c r="BX17" s="3"/>
      <c r="BY17" s="3"/>
    </row>
    <row r="18" spans="1:77" ht="41.45" customHeight="1">
      <c r="A18" s="14" t="s">
        <v>222</v>
      </c>
      <c r="C18" s="15"/>
      <c r="D18" s="15" t="s">
        <v>64</v>
      </c>
      <c r="E18" s="95">
        <v>162.08453290332355</v>
      </c>
      <c r="F18" s="81">
        <v>99.99973826849967</v>
      </c>
      <c r="G18" s="114" t="s">
        <v>335</v>
      </c>
      <c r="H18" s="15"/>
      <c r="I18" s="16" t="s">
        <v>222</v>
      </c>
      <c r="J18" s="66"/>
      <c r="K18" s="66"/>
      <c r="L18" s="116" t="s">
        <v>857</v>
      </c>
      <c r="M18" s="96">
        <v>1.0872263846769592</v>
      </c>
      <c r="N18" s="97">
        <v>3856.049072265625</v>
      </c>
      <c r="O18" s="97">
        <v>8183.95703125</v>
      </c>
      <c r="P18" s="77"/>
      <c r="Q18" s="98"/>
      <c r="R18" s="98"/>
      <c r="S18" s="99"/>
      <c r="T18" s="51">
        <v>0</v>
      </c>
      <c r="U18" s="51">
        <v>2</v>
      </c>
      <c r="V18" s="52">
        <v>0</v>
      </c>
      <c r="W18" s="52">
        <v>0.014493</v>
      </c>
      <c r="X18" s="52">
        <v>0.041278</v>
      </c>
      <c r="Y18" s="52">
        <v>0.604813</v>
      </c>
      <c r="Z18" s="52">
        <v>0.5</v>
      </c>
      <c r="AA18" s="52">
        <v>0</v>
      </c>
      <c r="AB18" s="82">
        <v>18</v>
      </c>
      <c r="AC18" s="82"/>
      <c r="AD18" s="100"/>
      <c r="AE18" s="85" t="s">
        <v>524</v>
      </c>
      <c r="AF18" s="85">
        <v>1133</v>
      </c>
      <c r="AG18" s="85">
        <v>556</v>
      </c>
      <c r="AH18" s="85">
        <v>9678</v>
      </c>
      <c r="AI18" s="85">
        <v>5731</v>
      </c>
      <c r="AJ18" s="85"/>
      <c r="AK18" s="85" t="s">
        <v>581</v>
      </c>
      <c r="AL18" s="85" t="s">
        <v>634</v>
      </c>
      <c r="AM18" s="85"/>
      <c r="AN18" s="85"/>
      <c r="AO18" s="87">
        <v>43665.56003472222</v>
      </c>
      <c r="AP18" s="90" t="s">
        <v>712</v>
      </c>
      <c r="AQ18" s="85" t="b">
        <v>1</v>
      </c>
      <c r="AR18" s="85" t="b">
        <v>0</v>
      </c>
      <c r="AS18" s="85" t="b">
        <v>0</v>
      </c>
      <c r="AT18" s="85"/>
      <c r="AU18" s="85">
        <v>0</v>
      </c>
      <c r="AV18" s="85"/>
      <c r="AW18" s="85" t="b">
        <v>0</v>
      </c>
      <c r="AX18" s="85" t="s">
        <v>783</v>
      </c>
      <c r="AY18" s="90" t="s">
        <v>799</v>
      </c>
      <c r="AZ18" s="85" t="s">
        <v>66</v>
      </c>
      <c r="BA18" s="85" t="str">
        <f>REPLACE(INDEX(GroupVertices[Group],MATCH(Vertices[[#This Row],[Vertex]],GroupVertices[Vertex],0)),1,1,"")</f>
        <v>1</v>
      </c>
      <c r="BB18" s="51"/>
      <c r="BC18" s="51"/>
      <c r="BD18" s="51"/>
      <c r="BE18" s="51"/>
      <c r="BF18" s="51" t="s">
        <v>309</v>
      </c>
      <c r="BG18" s="51" t="s">
        <v>309</v>
      </c>
      <c r="BH18" s="131" t="s">
        <v>1272</v>
      </c>
      <c r="BI18" s="131" t="s">
        <v>1272</v>
      </c>
      <c r="BJ18" s="131" t="s">
        <v>1204</v>
      </c>
      <c r="BK18" s="131" t="s">
        <v>1204</v>
      </c>
      <c r="BL18" s="131">
        <v>0</v>
      </c>
      <c r="BM18" s="134">
        <v>0</v>
      </c>
      <c r="BN18" s="131">
        <v>4</v>
      </c>
      <c r="BO18" s="134">
        <v>9.523809523809524</v>
      </c>
      <c r="BP18" s="131">
        <v>0</v>
      </c>
      <c r="BQ18" s="134">
        <v>0</v>
      </c>
      <c r="BR18" s="131">
        <v>38</v>
      </c>
      <c r="BS18" s="134">
        <v>90.47619047619048</v>
      </c>
      <c r="BT18" s="131">
        <v>42</v>
      </c>
      <c r="BU18" s="2"/>
      <c r="BV18" s="3"/>
      <c r="BW18" s="3"/>
      <c r="BX18" s="3"/>
      <c r="BY18" s="3"/>
    </row>
    <row r="19" spans="1:77" ht="41.45" customHeight="1">
      <c r="A19" s="14" t="s">
        <v>223</v>
      </c>
      <c r="C19" s="15"/>
      <c r="D19" s="15" t="s">
        <v>64</v>
      </c>
      <c r="E19" s="95">
        <v>162.45867492308767</v>
      </c>
      <c r="F19" s="81">
        <v>99.99857984676896</v>
      </c>
      <c r="G19" s="114" t="s">
        <v>336</v>
      </c>
      <c r="H19" s="15"/>
      <c r="I19" s="16" t="s">
        <v>223</v>
      </c>
      <c r="J19" s="66"/>
      <c r="K19" s="66"/>
      <c r="L19" s="116" t="s">
        <v>858</v>
      </c>
      <c r="M19" s="96">
        <v>1.4732897334637896</v>
      </c>
      <c r="N19" s="97">
        <v>6062.85498046875</v>
      </c>
      <c r="O19" s="97">
        <v>7411.0234375</v>
      </c>
      <c r="P19" s="77"/>
      <c r="Q19" s="98"/>
      <c r="R19" s="98"/>
      <c r="S19" s="99"/>
      <c r="T19" s="51">
        <v>1</v>
      </c>
      <c r="U19" s="51">
        <v>1</v>
      </c>
      <c r="V19" s="52">
        <v>0</v>
      </c>
      <c r="W19" s="52">
        <v>0</v>
      </c>
      <c r="X19" s="52">
        <v>0</v>
      </c>
      <c r="Y19" s="52">
        <v>0.99999</v>
      </c>
      <c r="Z19" s="52">
        <v>0</v>
      </c>
      <c r="AA19" s="52" t="s">
        <v>962</v>
      </c>
      <c r="AB19" s="82">
        <v>19</v>
      </c>
      <c r="AC19" s="82"/>
      <c r="AD19" s="100"/>
      <c r="AE19" s="85" t="s">
        <v>525</v>
      </c>
      <c r="AF19" s="85">
        <v>3471</v>
      </c>
      <c r="AG19" s="85">
        <v>3008</v>
      </c>
      <c r="AH19" s="85">
        <v>151796</v>
      </c>
      <c r="AI19" s="85">
        <v>120716</v>
      </c>
      <c r="AJ19" s="85"/>
      <c r="AK19" s="85" t="s">
        <v>582</v>
      </c>
      <c r="AL19" s="85" t="s">
        <v>635</v>
      </c>
      <c r="AM19" s="90" t="s">
        <v>672</v>
      </c>
      <c r="AN19" s="85"/>
      <c r="AO19" s="87">
        <v>39980.336689814816</v>
      </c>
      <c r="AP19" s="90" t="s">
        <v>713</v>
      </c>
      <c r="AQ19" s="85" t="b">
        <v>0</v>
      </c>
      <c r="AR19" s="85" t="b">
        <v>0</v>
      </c>
      <c r="AS19" s="85" t="b">
        <v>1</v>
      </c>
      <c r="AT19" s="85"/>
      <c r="AU19" s="85">
        <v>135</v>
      </c>
      <c r="AV19" s="90" t="s">
        <v>749</v>
      </c>
      <c r="AW19" s="85" t="b">
        <v>0</v>
      </c>
      <c r="AX19" s="85" t="s">
        <v>783</v>
      </c>
      <c r="AY19" s="90" t="s">
        <v>800</v>
      </c>
      <c r="AZ19" s="85" t="s">
        <v>66</v>
      </c>
      <c r="BA19" s="85" t="str">
        <f>REPLACE(INDEX(GroupVertices[Group],MATCH(Vertices[[#This Row],[Vertex]],GroupVertices[Vertex],0)),1,1,"")</f>
        <v>4</v>
      </c>
      <c r="BB19" s="51"/>
      <c r="BC19" s="51"/>
      <c r="BD19" s="51"/>
      <c r="BE19" s="51"/>
      <c r="BF19" s="51" t="s">
        <v>310</v>
      </c>
      <c r="BG19" s="51" t="s">
        <v>310</v>
      </c>
      <c r="BH19" s="131" t="s">
        <v>1273</v>
      </c>
      <c r="BI19" s="131" t="s">
        <v>1273</v>
      </c>
      <c r="BJ19" s="131" t="s">
        <v>1292</v>
      </c>
      <c r="BK19" s="131" t="s">
        <v>1292</v>
      </c>
      <c r="BL19" s="131">
        <v>1</v>
      </c>
      <c r="BM19" s="134">
        <v>2.272727272727273</v>
      </c>
      <c r="BN19" s="131">
        <v>2</v>
      </c>
      <c r="BO19" s="134">
        <v>4.545454545454546</v>
      </c>
      <c r="BP19" s="131">
        <v>0</v>
      </c>
      <c r="BQ19" s="134">
        <v>0</v>
      </c>
      <c r="BR19" s="131">
        <v>41</v>
      </c>
      <c r="BS19" s="134">
        <v>93.18181818181819</v>
      </c>
      <c r="BT19" s="131">
        <v>44</v>
      </c>
      <c r="BU19" s="2"/>
      <c r="BV19" s="3"/>
      <c r="BW19" s="3"/>
      <c r="BX19" s="3"/>
      <c r="BY19" s="3"/>
    </row>
    <row r="20" spans="1:77" ht="41.45" customHeight="1">
      <c r="A20" s="14" t="s">
        <v>224</v>
      </c>
      <c r="C20" s="15"/>
      <c r="D20" s="15" t="s">
        <v>64</v>
      </c>
      <c r="E20" s="95">
        <v>168.98739213338462</v>
      </c>
      <c r="F20" s="81">
        <v>99.97836557654395</v>
      </c>
      <c r="G20" s="114" t="s">
        <v>337</v>
      </c>
      <c r="H20" s="15"/>
      <c r="I20" s="16" t="s">
        <v>224</v>
      </c>
      <c r="J20" s="66"/>
      <c r="K20" s="66"/>
      <c r="L20" s="116" t="s">
        <v>859</v>
      </c>
      <c r="M20" s="96">
        <v>8.210032190454864</v>
      </c>
      <c r="N20" s="97">
        <v>3618.22412109375</v>
      </c>
      <c r="O20" s="97">
        <v>5549.95703125</v>
      </c>
      <c r="P20" s="77"/>
      <c r="Q20" s="98"/>
      <c r="R20" s="98"/>
      <c r="S20" s="99"/>
      <c r="T20" s="51">
        <v>0</v>
      </c>
      <c r="U20" s="51">
        <v>2</v>
      </c>
      <c r="V20" s="52">
        <v>0</v>
      </c>
      <c r="W20" s="52">
        <v>0.014493</v>
      </c>
      <c r="X20" s="52">
        <v>0.041278</v>
      </c>
      <c r="Y20" s="52">
        <v>0.604813</v>
      </c>
      <c r="Z20" s="52">
        <v>0.5</v>
      </c>
      <c r="AA20" s="52">
        <v>0</v>
      </c>
      <c r="AB20" s="82">
        <v>20</v>
      </c>
      <c r="AC20" s="82"/>
      <c r="AD20" s="100"/>
      <c r="AE20" s="85" t="s">
        <v>526</v>
      </c>
      <c r="AF20" s="85">
        <v>45777</v>
      </c>
      <c r="AG20" s="85">
        <v>45795</v>
      </c>
      <c r="AH20" s="85">
        <v>179582</v>
      </c>
      <c r="AI20" s="85">
        <v>18049</v>
      </c>
      <c r="AJ20" s="85"/>
      <c r="AK20" s="85" t="s">
        <v>583</v>
      </c>
      <c r="AL20" s="85" t="s">
        <v>636</v>
      </c>
      <c r="AM20" s="85"/>
      <c r="AN20" s="85"/>
      <c r="AO20" s="87">
        <v>41194.02410879629</v>
      </c>
      <c r="AP20" s="90" t="s">
        <v>714</v>
      </c>
      <c r="AQ20" s="85" t="b">
        <v>1</v>
      </c>
      <c r="AR20" s="85" t="b">
        <v>0</v>
      </c>
      <c r="AS20" s="85" t="b">
        <v>0</v>
      </c>
      <c r="AT20" s="85"/>
      <c r="AU20" s="85">
        <v>172</v>
      </c>
      <c r="AV20" s="90" t="s">
        <v>748</v>
      </c>
      <c r="AW20" s="85" t="b">
        <v>0</v>
      </c>
      <c r="AX20" s="85" t="s">
        <v>783</v>
      </c>
      <c r="AY20" s="90" t="s">
        <v>801</v>
      </c>
      <c r="AZ20" s="85" t="s">
        <v>66</v>
      </c>
      <c r="BA20" s="85" t="str">
        <f>REPLACE(INDEX(GroupVertices[Group],MATCH(Vertices[[#This Row],[Vertex]],GroupVertices[Vertex],0)),1,1,"")</f>
        <v>1</v>
      </c>
      <c r="BB20" s="51"/>
      <c r="BC20" s="51"/>
      <c r="BD20" s="51"/>
      <c r="BE20" s="51"/>
      <c r="BF20" s="51" t="s">
        <v>309</v>
      </c>
      <c r="BG20" s="51" t="s">
        <v>309</v>
      </c>
      <c r="BH20" s="131" t="s">
        <v>1272</v>
      </c>
      <c r="BI20" s="131" t="s">
        <v>1272</v>
      </c>
      <c r="BJ20" s="131" t="s">
        <v>1204</v>
      </c>
      <c r="BK20" s="131" t="s">
        <v>1204</v>
      </c>
      <c r="BL20" s="131">
        <v>0</v>
      </c>
      <c r="BM20" s="134">
        <v>0</v>
      </c>
      <c r="BN20" s="131">
        <v>4</v>
      </c>
      <c r="BO20" s="134">
        <v>9.523809523809524</v>
      </c>
      <c r="BP20" s="131">
        <v>0</v>
      </c>
      <c r="BQ20" s="134">
        <v>0</v>
      </c>
      <c r="BR20" s="131">
        <v>38</v>
      </c>
      <c r="BS20" s="134">
        <v>90.47619047619048</v>
      </c>
      <c r="BT20" s="131">
        <v>42</v>
      </c>
      <c r="BU20" s="2"/>
      <c r="BV20" s="3"/>
      <c r="BW20" s="3"/>
      <c r="BX20" s="3"/>
      <c r="BY20" s="3"/>
    </row>
    <row r="21" spans="1:77" ht="41.45" customHeight="1">
      <c r="A21" s="14" t="s">
        <v>225</v>
      </c>
      <c r="C21" s="15"/>
      <c r="D21" s="15" t="s">
        <v>64</v>
      </c>
      <c r="E21" s="95">
        <v>162.80596172446744</v>
      </c>
      <c r="F21" s="81">
        <v>99.99750457439576</v>
      </c>
      <c r="G21" s="114" t="s">
        <v>338</v>
      </c>
      <c r="H21" s="15"/>
      <c r="I21" s="16" t="s">
        <v>225</v>
      </c>
      <c r="J21" s="66"/>
      <c r="K21" s="66"/>
      <c r="L21" s="116" t="s">
        <v>860</v>
      </c>
      <c r="M21" s="96">
        <v>1.8316421730391674</v>
      </c>
      <c r="N21" s="97">
        <v>3145.4755859375</v>
      </c>
      <c r="O21" s="97">
        <v>9209.171875</v>
      </c>
      <c r="P21" s="77"/>
      <c r="Q21" s="98"/>
      <c r="R21" s="98"/>
      <c r="S21" s="99"/>
      <c r="T21" s="51">
        <v>0</v>
      </c>
      <c r="U21" s="51">
        <v>2</v>
      </c>
      <c r="V21" s="52">
        <v>0</v>
      </c>
      <c r="W21" s="52">
        <v>0.014493</v>
      </c>
      <c r="X21" s="52">
        <v>0.041278</v>
      </c>
      <c r="Y21" s="52">
        <v>0.604813</v>
      </c>
      <c r="Z21" s="52">
        <v>0.5</v>
      </c>
      <c r="AA21" s="52">
        <v>0</v>
      </c>
      <c r="AB21" s="82">
        <v>21</v>
      </c>
      <c r="AC21" s="82"/>
      <c r="AD21" s="100"/>
      <c r="AE21" s="85" t="s">
        <v>527</v>
      </c>
      <c r="AF21" s="85">
        <v>5240</v>
      </c>
      <c r="AG21" s="85">
        <v>5284</v>
      </c>
      <c r="AH21" s="85">
        <v>101380</v>
      </c>
      <c r="AI21" s="85">
        <v>52118</v>
      </c>
      <c r="AJ21" s="85"/>
      <c r="AK21" s="85" t="s">
        <v>584</v>
      </c>
      <c r="AL21" s="85"/>
      <c r="AM21" s="85"/>
      <c r="AN21" s="85"/>
      <c r="AO21" s="87">
        <v>39930.039768518516</v>
      </c>
      <c r="AP21" s="85"/>
      <c r="AQ21" s="85" t="b">
        <v>0</v>
      </c>
      <c r="AR21" s="85" t="b">
        <v>0</v>
      </c>
      <c r="AS21" s="85" t="b">
        <v>1</v>
      </c>
      <c r="AT21" s="85"/>
      <c r="AU21" s="85">
        <v>148</v>
      </c>
      <c r="AV21" s="90" t="s">
        <v>750</v>
      </c>
      <c r="AW21" s="85" t="b">
        <v>0</v>
      </c>
      <c r="AX21" s="85" t="s">
        <v>783</v>
      </c>
      <c r="AY21" s="90" t="s">
        <v>802</v>
      </c>
      <c r="AZ21" s="85" t="s">
        <v>66</v>
      </c>
      <c r="BA21" s="85" t="str">
        <f>REPLACE(INDEX(GroupVertices[Group],MATCH(Vertices[[#This Row],[Vertex]],GroupVertices[Vertex],0)),1,1,"")</f>
        <v>1</v>
      </c>
      <c r="BB21" s="51"/>
      <c r="BC21" s="51"/>
      <c r="BD21" s="51"/>
      <c r="BE21" s="51"/>
      <c r="BF21" s="51" t="s">
        <v>309</v>
      </c>
      <c r="BG21" s="51" t="s">
        <v>309</v>
      </c>
      <c r="BH21" s="131" t="s">
        <v>1272</v>
      </c>
      <c r="BI21" s="131" t="s">
        <v>1272</v>
      </c>
      <c r="BJ21" s="131" t="s">
        <v>1204</v>
      </c>
      <c r="BK21" s="131" t="s">
        <v>1204</v>
      </c>
      <c r="BL21" s="131">
        <v>0</v>
      </c>
      <c r="BM21" s="134">
        <v>0</v>
      </c>
      <c r="BN21" s="131">
        <v>4</v>
      </c>
      <c r="BO21" s="134">
        <v>9.523809523809524</v>
      </c>
      <c r="BP21" s="131">
        <v>0</v>
      </c>
      <c r="BQ21" s="134">
        <v>0</v>
      </c>
      <c r="BR21" s="131">
        <v>38</v>
      </c>
      <c r="BS21" s="134">
        <v>90.47619047619048</v>
      </c>
      <c r="BT21" s="131">
        <v>42</v>
      </c>
      <c r="BU21" s="2"/>
      <c r="BV21" s="3"/>
      <c r="BW21" s="3"/>
      <c r="BX21" s="3"/>
      <c r="BY21" s="3"/>
    </row>
    <row r="22" spans="1:77" ht="41.45" customHeight="1">
      <c r="A22" s="14" t="s">
        <v>226</v>
      </c>
      <c r="C22" s="15"/>
      <c r="D22" s="15" t="s">
        <v>64</v>
      </c>
      <c r="E22" s="95">
        <v>162.14160024239035</v>
      </c>
      <c r="F22" s="81">
        <v>99.99956157611497</v>
      </c>
      <c r="G22" s="114" t="s">
        <v>339</v>
      </c>
      <c r="H22" s="15"/>
      <c r="I22" s="16" t="s">
        <v>226</v>
      </c>
      <c r="J22" s="66"/>
      <c r="K22" s="66"/>
      <c r="L22" s="116" t="s">
        <v>861</v>
      </c>
      <c r="M22" s="96">
        <v>1.1461120667512963</v>
      </c>
      <c r="N22" s="97">
        <v>548.026123046875</v>
      </c>
      <c r="O22" s="97">
        <v>8088.9716796875</v>
      </c>
      <c r="P22" s="77"/>
      <c r="Q22" s="98"/>
      <c r="R22" s="98"/>
      <c r="S22" s="99"/>
      <c r="T22" s="51">
        <v>0</v>
      </c>
      <c r="U22" s="51">
        <v>2</v>
      </c>
      <c r="V22" s="52">
        <v>0</v>
      </c>
      <c r="W22" s="52">
        <v>0.014493</v>
      </c>
      <c r="X22" s="52">
        <v>0.041278</v>
      </c>
      <c r="Y22" s="52">
        <v>0.604813</v>
      </c>
      <c r="Z22" s="52">
        <v>0.5</v>
      </c>
      <c r="AA22" s="52">
        <v>0</v>
      </c>
      <c r="AB22" s="82">
        <v>22</v>
      </c>
      <c r="AC22" s="82"/>
      <c r="AD22" s="100"/>
      <c r="AE22" s="85" t="s">
        <v>528</v>
      </c>
      <c r="AF22" s="85">
        <v>2070</v>
      </c>
      <c r="AG22" s="85">
        <v>930</v>
      </c>
      <c r="AH22" s="85">
        <v>30375</v>
      </c>
      <c r="AI22" s="85">
        <v>27019</v>
      </c>
      <c r="AJ22" s="85"/>
      <c r="AK22" s="85" t="s">
        <v>585</v>
      </c>
      <c r="AL22" s="85"/>
      <c r="AM22" s="85"/>
      <c r="AN22" s="85"/>
      <c r="AO22" s="87">
        <v>42572.10792824074</v>
      </c>
      <c r="AP22" s="90" t="s">
        <v>715</v>
      </c>
      <c r="AQ22" s="85" t="b">
        <v>1</v>
      </c>
      <c r="AR22" s="85" t="b">
        <v>0</v>
      </c>
      <c r="AS22" s="85" t="b">
        <v>1</v>
      </c>
      <c r="AT22" s="85"/>
      <c r="AU22" s="85">
        <v>23</v>
      </c>
      <c r="AV22" s="85"/>
      <c r="AW22" s="85" t="b">
        <v>0</v>
      </c>
      <c r="AX22" s="85" t="s">
        <v>783</v>
      </c>
      <c r="AY22" s="90" t="s">
        <v>803</v>
      </c>
      <c r="AZ22" s="85" t="s">
        <v>66</v>
      </c>
      <c r="BA22" s="85" t="str">
        <f>REPLACE(INDEX(GroupVertices[Group],MATCH(Vertices[[#This Row],[Vertex]],GroupVertices[Vertex],0)),1,1,"")</f>
        <v>1</v>
      </c>
      <c r="BB22" s="51"/>
      <c r="BC22" s="51"/>
      <c r="BD22" s="51"/>
      <c r="BE22" s="51"/>
      <c r="BF22" s="51" t="s">
        <v>309</v>
      </c>
      <c r="BG22" s="51" t="s">
        <v>309</v>
      </c>
      <c r="BH22" s="131" t="s">
        <v>1272</v>
      </c>
      <c r="BI22" s="131" t="s">
        <v>1272</v>
      </c>
      <c r="BJ22" s="131" t="s">
        <v>1204</v>
      </c>
      <c r="BK22" s="131" t="s">
        <v>1204</v>
      </c>
      <c r="BL22" s="131">
        <v>0</v>
      </c>
      <c r="BM22" s="134">
        <v>0</v>
      </c>
      <c r="BN22" s="131">
        <v>4</v>
      </c>
      <c r="BO22" s="134">
        <v>9.523809523809524</v>
      </c>
      <c r="BP22" s="131">
        <v>0</v>
      </c>
      <c r="BQ22" s="134">
        <v>0</v>
      </c>
      <c r="BR22" s="131">
        <v>38</v>
      </c>
      <c r="BS22" s="134">
        <v>90.47619047619048</v>
      </c>
      <c r="BT22" s="131">
        <v>42</v>
      </c>
      <c r="BU22" s="2"/>
      <c r="BV22" s="3"/>
      <c r="BW22" s="3"/>
      <c r="BX22" s="3"/>
      <c r="BY22" s="3"/>
    </row>
    <row r="23" spans="1:77" ht="41.45" customHeight="1">
      <c r="A23" s="14" t="s">
        <v>228</v>
      </c>
      <c r="C23" s="15"/>
      <c r="D23" s="15" t="s">
        <v>64</v>
      </c>
      <c r="E23" s="95">
        <v>162.65947871509812</v>
      </c>
      <c r="F23" s="81">
        <v>99.9979581163458</v>
      </c>
      <c r="G23" s="114" t="s">
        <v>341</v>
      </c>
      <c r="H23" s="15"/>
      <c r="I23" s="16" t="s">
        <v>228</v>
      </c>
      <c r="J23" s="66"/>
      <c r="K23" s="66"/>
      <c r="L23" s="116" t="s">
        <v>862</v>
      </c>
      <c r="M23" s="96">
        <v>1.680491759158516</v>
      </c>
      <c r="N23" s="97">
        <v>205.92483520507812</v>
      </c>
      <c r="O23" s="97">
        <v>6834.43212890625</v>
      </c>
      <c r="P23" s="77"/>
      <c r="Q23" s="98"/>
      <c r="R23" s="98"/>
      <c r="S23" s="99"/>
      <c r="T23" s="51">
        <v>0</v>
      </c>
      <c r="U23" s="51">
        <v>2</v>
      </c>
      <c r="V23" s="52">
        <v>0</v>
      </c>
      <c r="W23" s="52">
        <v>0.014493</v>
      </c>
      <c r="X23" s="52">
        <v>0.041278</v>
      </c>
      <c r="Y23" s="52">
        <v>0.604813</v>
      </c>
      <c r="Z23" s="52">
        <v>0.5</v>
      </c>
      <c r="AA23" s="52">
        <v>0</v>
      </c>
      <c r="AB23" s="82">
        <v>23</v>
      </c>
      <c r="AC23" s="82"/>
      <c r="AD23" s="100"/>
      <c r="AE23" s="85" t="s">
        <v>529</v>
      </c>
      <c r="AF23" s="85">
        <v>4992</v>
      </c>
      <c r="AG23" s="85">
        <v>4324</v>
      </c>
      <c r="AH23" s="85">
        <v>20445</v>
      </c>
      <c r="AI23" s="85">
        <v>19432</v>
      </c>
      <c r="AJ23" s="85"/>
      <c r="AK23" s="85" t="s">
        <v>586</v>
      </c>
      <c r="AL23" s="85" t="s">
        <v>637</v>
      </c>
      <c r="AM23" s="90" t="s">
        <v>673</v>
      </c>
      <c r="AN23" s="85"/>
      <c r="AO23" s="87">
        <v>41553.802395833336</v>
      </c>
      <c r="AP23" s="90" t="s">
        <v>716</v>
      </c>
      <c r="AQ23" s="85" t="b">
        <v>0</v>
      </c>
      <c r="AR23" s="85" t="b">
        <v>0</v>
      </c>
      <c r="AS23" s="85" t="b">
        <v>1</v>
      </c>
      <c r="AT23" s="85"/>
      <c r="AU23" s="85">
        <v>2</v>
      </c>
      <c r="AV23" s="90" t="s">
        <v>748</v>
      </c>
      <c r="AW23" s="85" t="b">
        <v>0</v>
      </c>
      <c r="AX23" s="85" t="s">
        <v>783</v>
      </c>
      <c r="AY23" s="90" t="s">
        <v>804</v>
      </c>
      <c r="AZ23" s="85" t="s">
        <v>66</v>
      </c>
      <c r="BA23" s="85" t="str">
        <f>REPLACE(INDEX(GroupVertices[Group],MATCH(Vertices[[#This Row],[Vertex]],GroupVertices[Vertex],0)),1,1,"")</f>
        <v>1</v>
      </c>
      <c r="BB23" s="51"/>
      <c r="BC23" s="51"/>
      <c r="BD23" s="51"/>
      <c r="BE23" s="51"/>
      <c r="BF23" s="51" t="s">
        <v>309</v>
      </c>
      <c r="BG23" s="51" t="s">
        <v>309</v>
      </c>
      <c r="BH23" s="131" t="s">
        <v>1272</v>
      </c>
      <c r="BI23" s="131" t="s">
        <v>1272</v>
      </c>
      <c r="BJ23" s="131" t="s">
        <v>1204</v>
      </c>
      <c r="BK23" s="131" t="s">
        <v>1204</v>
      </c>
      <c r="BL23" s="131">
        <v>0</v>
      </c>
      <c r="BM23" s="134">
        <v>0</v>
      </c>
      <c r="BN23" s="131">
        <v>4</v>
      </c>
      <c r="BO23" s="134">
        <v>9.523809523809524</v>
      </c>
      <c r="BP23" s="131">
        <v>0</v>
      </c>
      <c r="BQ23" s="134">
        <v>0</v>
      </c>
      <c r="BR23" s="131">
        <v>38</v>
      </c>
      <c r="BS23" s="134">
        <v>90.47619047619048</v>
      </c>
      <c r="BT23" s="131">
        <v>42</v>
      </c>
      <c r="BU23" s="2"/>
      <c r="BV23" s="3"/>
      <c r="BW23" s="3"/>
      <c r="BX23" s="3"/>
      <c r="BY23" s="3"/>
    </row>
    <row r="24" spans="1:77" ht="41.45" customHeight="1">
      <c r="A24" s="14" t="s">
        <v>229</v>
      </c>
      <c r="C24" s="15"/>
      <c r="D24" s="15" t="s">
        <v>64</v>
      </c>
      <c r="E24" s="95">
        <v>171.67764415233302</v>
      </c>
      <c r="F24" s="81">
        <v>99.97003599516789</v>
      </c>
      <c r="G24" s="114" t="s">
        <v>764</v>
      </c>
      <c r="H24" s="15"/>
      <c r="I24" s="16" t="s">
        <v>229</v>
      </c>
      <c r="J24" s="66"/>
      <c r="K24" s="66"/>
      <c r="L24" s="116" t="s">
        <v>863</v>
      </c>
      <c r="M24" s="96">
        <v>10.986004010381702</v>
      </c>
      <c r="N24" s="97">
        <v>9151.1318359375</v>
      </c>
      <c r="O24" s="97">
        <v>2973.232177734375</v>
      </c>
      <c r="P24" s="77"/>
      <c r="Q24" s="98"/>
      <c r="R24" s="98"/>
      <c r="S24" s="99"/>
      <c r="T24" s="51">
        <v>2</v>
      </c>
      <c r="U24" s="51">
        <v>1</v>
      </c>
      <c r="V24" s="52">
        <v>0</v>
      </c>
      <c r="W24" s="52">
        <v>1</v>
      </c>
      <c r="X24" s="52">
        <v>0</v>
      </c>
      <c r="Y24" s="52">
        <v>1.298233</v>
      </c>
      <c r="Z24" s="52">
        <v>0</v>
      </c>
      <c r="AA24" s="52">
        <v>0</v>
      </c>
      <c r="AB24" s="82">
        <v>24</v>
      </c>
      <c r="AC24" s="82"/>
      <c r="AD24" s="100"/>
      <c r="AE24" s="85" t="s">
        <v>530</v>
      </c>
      <c r="AF24" s="85">
        <v>729</v>
      </c>
      <c r="AG24" s="85">
        <v>63426</v>
      </c>
      <c r="AH24" s="85">
        <v>24639</v>
      </c>
      <c r="AI24" s="85">
        <v>1413</v>
      </c>
      <c r="AJ24" s="85"/>
      <c r="AK24" s="85" t="s">
        <v>587</v>
      </c>
      <c r="AL24" s="85"/>
      <c r="AM24" s="90" t="s">
        <v>674</v>
      </c>
      <c r="AN24" s="85"/>
      <c r="AO24" s="87">
        <v>42209.433796296296</v>
      </c>
      <c r="AP24" s="90" t="s">
        <v>717</v>
      </c>
      <c r="AQ24" s="85" t="b">
        <v>1</v>
      </c>
      <c r="AR24" s="85" t="b">
        <v>0</v>
      </c>
      <c r="AS24" s="85" t="b">
        <v>1</v>
      </c>
      <c r="AT24" s="85"/>
      <c r="AU24" s="85">
        <v>594</v>
      </c>
      <c r="AV24" s="90" t="s">
        <v>748</v>
      </c>
      <c r="AW24" s="85" t="b">
        <v>1</v>
      </c>
      <c r="AX24" s="85" t="s">
        <v>783</v>
      </c>
      <c r="AY24" s="90" t="s">
        <v>805</v>
      </c>
      <c r="AZ24" s="85" t="s">
        <v>66</v>
      </c>
      <c r="BA24" s="85" t="str">
        <f>REPLACE(INDEX(GroupVertices[Group],MATCH(Vertices[[#This Row],[Vertex]],GroupVertices[Vertex],0)),1,1,"")</f>
        <v>9</v>
      </c>
      <c r="BB24" s="51" t="s">
        <v>296</v>
      </c>
      <c r="BC24" s="51" t="s">
        <v>296</v>
      </c>
      <c r="BD24" s="51" t="s">
        <v>303</v>
      </c>
      <c r="BE24" s="51" t="s">
        <v>303</v>
      </c>
      <c r="BF24" s="51" t="s">
        <v>311</v>
      </c>
      <c r="BG24" s="51" t="s">
        <v>311</v>
      </c>
      <c r="BH24" s="131" t="s">
        <v>1274</v>
      </c>
      <c r="BI24" s="131" t="s">
        <v>1274</v>
      </c>
      <c r="BJ24" s="131" t="s">
        <v>1293</v>
      </c>
      <c r="BK24" s="131" t="s">
        <v>1293</v>
      </c>
      <c r="BL24" s="131">
        <v>0</v>
      </c>
      <c r="BM24" s="134">
        <v>0</v>
      </c>
      <c r="BN24" s="131">
        <v>0</v>
      </c>
      <c r="BO24" s="134">
        <v>0</v>
      </c>
      <c r="BP24" s="131">
        <v>0</v>
      </c>
      <c r="BQ24" s="134">
        <v>0</v>
      </c>
      <c r="BR24" s="131">
        <v>18</v>
      </c>
      <c r="BS24" s="134">
        <v>100</v>
      </c>
      <c r="BT24" s="131">
        <v>18</v>
      </c>
      <c r="BU24" s="2"/>
      <c r="BV24" s="3"/>
      <c r="BW24" s="3"/>
      <c r="BX24" s="3"/>
      <c r="BY24" s="3"/>
    </row>
    <row r="25" spans="1:77" ht="41.45" customHeight="1">
      <c r="A25" s="14" t="s">
        <v>230</v>
      </c>
      <c r="C25" s="15"/>
      <c r="D25" s="15" t="s">
        <v>64</v>
      </c>
      <c r="E25" s="95">
        <v>165.7929944238568</v>
      </c>
      <c r="F25" s="81">
        <v>99.98825609813136</v>
      </c>
      <c r="G25" s="114" t="s">
        <v>342</v>
      </c>
      <c r="H25" s="15"/>
      <c r="I25" s="16" t="s">
        <v>230</v>
      </c>
      <c r="J25" s="66"/>
      <c r="K25" s="66"/>
      <c r="L25" s="116" t="s">
        <v>864</v>
      </c>
      <c r="M25" s="96">
        <v>4.9138510294221165</v>
      </c>
      <c r="N25" s="97">
        <v>9151.1318359375</v>
      </c>
      <c r="O25" s="97">
        <v>3884.905517578125</v>
      </c>
      <c r="P25" s="77"/>
      <c r="Q25" s="98"/>
      <c r="R25" s="98"/>
      <c r="S25" s="99"/>
      <c r="T25" s="51">
        <v>0</v>
      </c>
      <c r="U25" s="51">
        <v>1</v>
      </c>
      <c r="V25" s="52">
        <v>0</v>
      </c>
      <c r="W25" s="52">
        <v>1</v>
      </c>
      <c r="X25" s="52">
        <v>0</v>
      </c>
      <c r="Y25" s="52">
        <v>0.701748</v>
      </c>
      <c r="Z25" s="52">
        <v>0</v>
      </c>
      <c r="AA25" s="52">
        <v>0</v>
      </c>
      <c r="AB25" s="82">
        <v>25</v>
      </c>
      <c r="AC25" s="82"/>
      <c r="AD25" s="100"/>
      <c r="AE25" s="85" t="s">
        <v>531</v>
      </c>
      <c r="AF25" s="85">
        <v>24546</v>
      </c>
      <c r="AG25" s="85">
        <v>24860</v>
      </c>
      <c r="AH25" s="85">
        <v>78525</v>
      </c>
      <c r="AI25" s="85">
        <v>4383</v>
      </c>
      <c r="AJ25" s="85"/>
      <c r="AK25" s="85" t="s">
        <v>588</v>
      </c>
      <c r="AL25" s="85"/>
      <c r="AM25" s="85"/>
      <c r="AN25" s="85"/>
      <c r="AO25" s="87">
        <v>41362.74085648148</v>
      </c>
      <c r="AP25" s="90" t="s">
        <v>718</v>
      </c>
      <c r="AQ25" s="85" t="b">
        <v>0</v>
      </c>
      <c r="AR25" s="85" t="b">
        <v>0</v>
      </c>
      <c r="AS25" s="85" t="b">
        <v>1</v>
      </c>
      <c r="AT25" s="85"/>
      <c r="AU25" s="85">
        <v>55</v>
      </c>
      <c r="AV25" s="90" t="s">
        <v>748</v>
      </c>
      <c r="AW25" s="85" t="b">
        <v>0</v>
      </c>
      <c r="AX25" s="85" t="s">
        <v>783</v>
      </c>
      <c r="AY25" s="90" t="s">
        <v>806</v>
      </c>
      <c r="AZ25" s="85" t="s">
        <v>66</v>
      </c>
      <c r="BA25" s="85" t="str">
        <f>REPLACE(INDEX(GroupVertices[Group],MATCH(Vertices[[#This Row],[Vertex]],GroupVertices[Vertex],0)),1,1,"")</f>
        <v>9</v>
      </c>
      <c r="BB25" s="51" t="s">
        <v>296</v>
      </c>
      <c r="BC25" s="51" t="s">
        <v>296</v>
      </c>
      <c r="BD25" s="51" t="s">
        <v>303</v>
      </c>
      <c r="BE25" s="51" t="s">
        <v>303</v>
      </c>
      <c r="BF25" s="51" t="s">
        <v>311</v>
      </c>
      <c r="BG25" s="51" t="s">
        <v>311</v>
      </c>
      <c r="BH25" s="131" t="s">
        <v>1274</v>
      </c>
      <c r="BI25" s="131" t="s">
        <v>1274</v>
      </c>
      <c r="BJ25" s="131" t="s">
        <v>1293</v>
      </c>
      <c r="BK25" s="131" t="s">
        <v>1293</v>
      </c>
      <c r="BL25" s="131">
        <v>0</v>
      </c>
      <c r="BM25" s="134">
        <v>0</v>
      </c>
      <c r="BN25" s="131">
        <v>0</v>
      </c>
      <c r="BO25" s="134">
        <v>0</v>
      </c>
      <c r="BP25" s="131">
        <v>0</v>
      </c>
      <c r="BQ25" s="134">
        <v>0</v>
      </c>
      <c r="BR25" s="131">
        <v>18</v>
      </c>
      <c r="BS25" s="134">
        <v>100</v>
      </c>
      <c r="BT25" s="131">
        <v>18</v>
      </c>
      <c r="BU25" s="2"/>
      <c r="BV25" s="3"/>
      <c r="BW25" s="3"/>
      <c r="BX25" s="3"/>
      <c r="BY25" s="3"/>
    </row>
    <row r="26" spans="1:77" ht="41.45" customHeight="1">
      <c r="A26" s="14" t="s">
        <v>231</v>
      </c>
      <c r="C26" s="15"/>
      <c r="D26" s="15" t="s">
        <v>64</v>
      </c>
      <c r="E26" s="95">
        <v>162.18523997226495</v>
      </c>
      <c r="F26" s="81">
        <v>99.99942645840902</v>
      </c>
      <c r="G26" s="114" t="s">
        <v>343</v>
      </c>
      <c r="H26" s="15"/>
      <c r="I26" s="16" t="s">
        <v>231</v>
      </c>
      <c r="J26" s="66"/>
      <c r="K26" s="66"/>
      <c r="L26" s="116" t="s">
        <v>865</v>
      </c>
      <c r="M26" s="96">
        <v>1.191142294219907</v>
      </c>
      <c r="N26" s="97">
        <v>836.6478271484375</v>
      </c>
      <c r="O26" s="97">
        <v>9626.154296875</v>
      </c>
      <c r="P26" s="77"/>
      <c r="Q26" s="98"/>
      <c r="R26" s="98"/>
      <c r="S26" s="99"/>
      <c r="T26" s="51">
        <v>0</v>
      </c>
      <c r="U26" s="51">
        <v>1</v>
      </c>
      <c r="V26" s="52">
        <v>0</v>
      </c>
      <c r="W26" s="52">
        <v>0.014286</v>
      </c>
      <c r="X26" s="52">
        <v>0.023569</v>
      </c>
      <c r="Y26" s="52">
        <v>0.377052</v>
      </c>
      <c r="Z26" s="52">
        <v>0</v>
      </c>
      <c r="AA26" s="52">
        <v>0</v>
      </c>
      <c r="AB26" s="82">
        <v>26</v>
      </c>
      <c r="AC26" s="82"/>
      <c r="AD26" s="100"/>
      <c r="AE26" s="85" t="s">
        <v>532</v>
      </c>
      <c r="AF26" s="85">
        <v>1795</v>
      </c>
      <c r="AG26" s="85">
        <v>1216</v>
      </c>
      <c r="AH26" s="85">
        <v>108575</v>
      </c>
      <c r="AI26" s="85">
        <v>36692</v>
      </c>
      <c r="AJ26" s="85"/>
      <c r="AK26" s="85"/>
      <c r="AL26" s="85" t="s">
        <v>638</v>
      </c>
      <c r="AM26" s="85"/>
      <c r="AN26" s="85"/>
      <c r="AO26" s="87">
        <v>40010.089953703704</v>
      </c>
      <c r="AP26" s="90" t="s">
        <v>719</v>
      </c>
      <c r="AQ26" s="85" t="b">
        <v>0</v>
      </c>
      <c r="AR26" s="85" t="b">
        <v>0</v>
      </c>
      <c r="AS26" s="85" t="b">
        <v>0</v>
      </c>
      <c r="AT26" s="85"/>
      <c r="AU26" s="85">
        <v>131</v>
      </c>
      <c r="AV26" s="90" t="s">
        <v>751</v>
      </c>
      <c r="AW26" s="85" t="b">
        <v>0</v>
      </c>
      <c r="AX26" s="85" t="s">
        <v>783</v>
      </c>
      <c r="AY26" s="90" t="s">
        <v>807</v>
      </c>
      <c r="AZ26" s="85" t="s">
        <v>66</v>
      </c>
      <c r="BA26" s="85" t="str">
        <f>REPLACE(INDEX(GroupVertices[Group],MATCH(Vertices[[#This Row],[Vertex]],GroupVertices[Vertex],0)),1,1,"")</f>
        <v>1</v>
      </c>
      <c r="BB26" s="51" t="s">
        <v>297</v>
      </c>
      <c r="BC26" s="51" t="s">
        <v>297</v>
      </c>
      <c r="BD26" s="51" t="s">
        <v>304</v>
      </c>
      <c r="BE26" s="51" t="s">
        <v>304</v>
      </c>
      <c r="BF26" s="51" t="s">
        <v>312</v>
      </c>
      <c r="BG26" s="51" t="s">
        <v>312</v>
      </c>
      <c r="BH26" s="131" t="s">
        <v>1275</v>
      </c>
      <c r="BI26" s="131" t="s">
        <v>1275</v>
      </c>
      <c r="BJ26" s="131" t="s">
        <v>1294</v>
      </c>
      <c r="BK26" s="131" t="s">
        <v>1294</v>
      </c>
      <c r="BL26" s="131">
        <v>3</v>
      </c>
      <c r="BM26" s="134">
        <v>6.382978723404255</v>
      </c>
      <c r="BN26" s="131">
        <v>2</v>
      </c>
      <c r="BO26" s="134">
        <v>4.25531914893617</v>
      </c>
      <c r="BP26" s="131">
        <v>0</v>
      </c>
      <c r="BQ26" s="134">
        <v>0</v>
      </c>
      <c r="BR26" s="131">
        <v>42</v>
      </c>
      <c r="BS26" s="134">
        <v>89.36170212765957</v>
      </c>
      <c r="BT26" s="131">
        <v>47</v>
      </c>
      <c r="BU26" s="2"/>
      <c r="BV26" s="3"/>
      <c r="BW26" s="3"/>
      <c r="BX26" s="3"/>
      <c r="BY26" s="3"/>
    </row>
    <row r="27" spans="1:77" ht="41.45" customHeight="1">
      <c r="A27" s="14" t="s">
        <v>232</v>
      </c>
      <c r="C27" s="15"/>
      <c r="D27" s="15" t="s">
        <v>64</v>
      </c>
      <c r="E27" s="95">
        <v>162.14602524996505</v>
      </c>
      <c r="F27" s="81">
        <v>99.99954787536856</v>
      </c>
      <c r="G27" s="114" t="s">
        <v>344</v>
      </c>
      <c r="H27" s="15"/>
      <c r="I27" s="16" t="s">
        <v>232</v>
      </c>
      <c r="J27" s="66"/>
      <c r="K27" s="66"/>
      <c r="L27" s="116" t="s">
        <v>866</v>
      </c>
      <c r="M27" s="96">
        <v>1.1506780688372744</v>
      </c>
      <c r="N27" s="97">
        <v>2124.59814453125</v>
      </c>
      <c r="O27" s="97">
        <v>2388.06982421875</v>
      </c>
      <c r="P27" s="77"/>
      <c r="Q27" s="98"/>
      <c r="R27" s="98"/>
      <c r="S27" s="99"/>
      <c r="T27" s="51">
        <v>0</v>
      </c>
      <c r="U27" s="51">
        <v>11</v>
      </c>
      <c r="V27" s="52">
        <v>470</v>
      </c>
      <c r="W27" s="52">
        <v>0.02</v>
      </c>
      <c r="X27" s="52">
        <v>0.034966</v>
      </c>
      <c r="Y27" s="52">
        <v>4.813902</v>
      </c>
      <c r="Z27" s="52">
        <v>0</v>
      </c>
      <c r="AA27" s="52">
        <v>0</v>
      </c>
      <c r="AB27" s="82">
        <v>27</v>
      </c>
      <c r="AC27" s="82"/>
      <c r="AD27" s="100"/>
      <c r="AE27" s="85" t="s">
        <v>533</v>
      </c>
      <c r="AF27" s="85">
        <v>3476</v>
      </c>
      <c r="AG27" s="85">
        <v>959</v>
      </c>
      <c r="AH27" s="85">
        <v>10512</v>
      </c>
      <c r="AI27" s="85">
        <v>8575</v>
      </c>
      <c r="AJ27" s="85"/>
      <c r="AK27" s="85" t="s">
        <v>589</v>
      </c>
      <c r="AL27" s="85" t="s">
        <v>639</v>
      </c>
      <c r="AM27" s="90" t="s">
        <v>675</v>
      </c>
      <c r="AN27" s="85"/>
      <c r="AO27" s="87">
        <v>40062.99292824074</v>
      </c>
      <c r="AP27" s="90" t="s">
        <v>720</v>
      </c>
      <c r="AQ27" s="85" t="b">
        <v>0</v>
      </c>
      <c r="AR27" s="85" t="b">
        <v>0</v>
      </c>
      <c r="AS27" s="85" t="b">
        <v>1</v>
      </c>
      <c r="AT27" s="85"/>
      <c r="AU27" s="85">
        <v>43</v>
      </c>
      <c r="AV27" s="90" t="s">
        <v>748</v>
      </c>
      <c r="AW27" s="85" t="b">
        <v>0</v>
      </c>
      <c r="AX27" s="85" t="s">
        <v>783</v>
      </c>
      <c r="AY27" s="90" t="s">
        <v>808</v>
      </c>
      <c r="AZ27" s="85" t="s">
        <v>66</v>
      </c>
      <c r="BA27" s="85" t="str">
        <f>REPLACE(INDEX(GroupVertices[Group],MATCH(Vertices[[#This Row],[Vertex]],GroupVertices[Vertex],0)),1,1,"")</f>
        <v>2</v>
      </c>
      <c r="BB27" s="51"/>
      <c r="BC27" s="51"/>
      <c r="BD27" s="51"/>
      <c r="BE27" s="51"/>
      <c r="BF27" s="51" t="s">
        <v>313</v>
      </c>
      <c r="BG27" s="51" t="s">
        <v>313</v>
      </c>
      <c r="BH27" s="131" t="s">
        <v>1127</v>
      </c>
      <c r="BI27" s="131" t="s">
        <v>1287</v>
      </c>
      <c r="BJ27" s="131" t="s">
        <v>1205</v>
      </c>
      <c r="BK27" s="131" t="s">
        <v>1304</v>
      </c>
      <c r="BL27" s="131">
        <v>2</v>
      </c>
      <c r="BM27" s="134">
        <v>2.5316455696202533</v>
      </c>
      <c r="BN27" s="131">
        <v>2</v>
      </c>
      <c r="BO27" s="134">
        <v>2.5316455696202533</v>
      </c>
      <c r="BP27" s="131">
        <v>0</v>
      </c>
      <c r="BQ27" s="134">
        <v>0</v>
      </c>
      <c r="BR27" s="131">
        <v>75</v>
      </c>
      <c r="BS27" s="134">
        <v>94.9367088607595</v>
      </c>
      <c r="BT27" s="131">
        <v>79</v>
      </c>
      <c r="BU27" s="2"/>
      <c r="BV27" s="3"/>
      <c r="BW27" s="3"/>
      <c r="BX27" s="3"/>
      <c r="BY27" s="3"/>
    </row>
    <row r="28" spans="1:77" ht="41.45" customHeight="1">
      <c r="A28" s="14" t="s">
        <v>254</v>
      </c>
      <c r="C28" s="15"/>
      <c r="D28" s="15" t="s">
        <v>64</v>
      </c>
      <c r="E28" s="95">
        <v>293.1349468897124</v>
      </c>
      <c r="F28" s="81">
        <v>99.5939788526617</v>
      </c>
      <c r="G28" s="114" t="s">
        <v>765</v>
      </c>
      <c r="H28" s="15"/>
      <c r="I28" s="16" t="s">
        <v>254</v>
      </c>
      <c r="J28" s="66"/>
      <c r="K28" s="66"/>
      <c r="L28" s="116" t="s">
        <v>867</v>
      </c>
      <c r="M28" s="96">
        <v>136.31331436961054</v>
      </c>
      <c r="N28" s="97">
        <v>664.550537109375</v>
      </c>
      <c r="O28" s="97">
        <v>1015.9312744140625</v>
      </c>
      <c r="P28" s="77"/>
      <c r="Q28" s="98"/>
      <c r="R28" s="98"/>
      <c r="S28" s="99"/>
      <c r="T28" s="51">
        <v>1</v>
      </c>
      <c r="U28" s="51">
        <v>0</v>
      </c>
      <c r="V28" s="52">
        <v>0</v>
      </c>
      <c r="W28" s="52">
        <v>0.012821</v>
      </c>
      <c r="X28" s="52">
        <v>0.006313</v>
      </c>
      <c r="Y28" s="52">
        <v>0.521983</v>
      </c>
      <c r="Z28" s="52">
        <v>0</v>
      </c>
      <c r="AA28" s="52">
        <v>0</v>
      </c>
      <c r="AB28" s="82">
        <v>28</v>
      </c>
      <c r="AC28" s="82"/>
      <c r="AD28" s="100"/>
      <c r="AE28" s="85" t="s">
        <v>534</v>
      </c>
      <c r="AF28" s="85">
        <v>859</v>
      </c>
      <c r="AG28" s="85">
        <v>859416</v>
      </c>
      <c r="AH28" s="85">
        <v>22031</v>
      </c>
      <c r="AI28" s="85">
        <v>9889</v>
      </c>
      <c r="AJ28" s="85"/>
      <c r="AK28" s="85" t="s">
        <v>590</v>
      </c>
      <c r="AL28" s="85" t="s">
        <v>640</v>
      </c>
      <c r="AM28" s="90" t="s">
        <v>676</v>
      </c>
      <c r="AN28" s="85"/>
      <c r="AO28" s="87">
        <v>39887.84725694444</v>
      </c>
      <c r="AP28" s="90" t="s">
        <v>721</v>
      </c>
      <c r="AQ28" s="85" t="b">
        <v>0</v>
      </c>
      <c r="AR28" s="85" t="b">
        <v>0</v>
      </c>
      <c r="AS28" s="85" t="b">
        <v>1</v>
      </c>
      <c r="AT28" s="85"/>
      <c r="AU28" s="85">
        <v>3952</v>
      </c>
      <c r="AV28" s="90" t="s">
        <v>748</v>
      </c>
      <c r="AW28" s="85" t="b">
        <v>1</v>
      </c>
      <c r="AX28" s="85" t="s">
        <v>783</v>
      </c>
      <c r="AY28" s="90" t="s">
        <v>809</v>
      </c>
      <c r="AZ28" s="85" t="s">
        <v>65</v>
      </c>
      <c r="BA28" s="85" t="str">
        <f>REPLACE(INDEX(GroupVertices[Group],MATCH(Vertices[[#This Row],[Vertex]],GroupVertices[Vertex],0)),1,1,"")</f>
        <v>2</v>
      </c>
      <c r="BB28" s="51"/>
      <c r="BC28" s="51"/>
      <c r="BD28" s="51"/>
      <c r="BE28" s="51"/>
      <c r="BF28" s="51"/>
      <c r="BG28" s="51"/>
      <c r="BH28" s="51"/>
      <c r="BI28" s="51"/>
      <c r="BJ28" s="51"/>
      <c r="BK28" s="51"/>
      <c r="BL28" s="51"/>
      <c r="BM28" s="52"/>
      <c r="BN28" s="51"/>
      <c r="BO28" s="52"/>
      <c r="BP28" s="51"/>
      <c r="BQ28" s="52"/>
      <c r="BR28" s="51"/>
      <c r="BS28" s="52"/>
      <c r="BT28" s="51"/>
      <c r="BU28" s="2"/>
      <c r="BV28" s="3"/>
      <c r="BW28" s="3"/>
      <c r="BX28" s="3"/>
      <c r="BY28" s="3"/>
    </row>
    <row r="29" spans="1:77" ht="41.45" customHeight="1">
      <c r="A29" s="14" t="s">
        <v>255</v>
      </c>
      <c r="C29" s="15"/>
      <c r="D29" s="15" t="s">
        <v>64</v>
      </c>
      <c r="E29" s="95">
        <v>167.60556907833404</v>
      </c>
      <c r="F29" s="81">
        <v>99.98264398893924</v>
      </c>
      <c r="G29" s="114" t="s">
        <v>766</v>
      </c>
      <c r="H29" s="15"/>
      <c r="I29" s="16" t="s">
        <v>255</v>
      </c>
      <c r="J29" s="66"/>
      <c r="K29" s="66"/>
      <c r="L29" s="116" t="s">
        <v>868</v>
      </c>
      <c r="M29" s="96">
        <v>6.784179952847385</v>
      </c>
      <c r="N29" s="97">
        <v>2884.346923828125</v>
      </c>
      <c r="O29" s="97">
        <v>467.6993713378906</v>
      </c>
      <c r="P29" s="77"/>
      <c r="Q29" s="98"/>
      <c r="R29" s="98"/>
      <c r="S29" s="99"/>
      <c r="T29" s="51">
        <v>1</v>
      </c>
      <c r="U29" s="51">
        <v>0</v>
      </c>
      <c r="V29" s="52">
        <v>0</v>
      </c>
      <c r="W29" s="52">
        <v>0.012821</v>
      </c>
      <c r="X29" s="52">
        <v>0.006313</v>
      </c>
      <c r="Y29" s="52">
        <v>0.521983</v>
      </c>
      <c r="Z29" s="52">
        <v>0</v>
      </c>
      <c r="AA29" s="52">
        <v>0</v>
      </c>
      <c r="AB29" s="82">
        <v>29</v>
      </c>
      <c r="AC29" s="82"/>
      <c r="AD29" s="100"/>
      <c r="AE29" s="85" t="s">
        <v>535</v>
      </c>
      <c r="AF29" s="85">
        <v>2453</v>
      </c>
      <c r="AG29" s="85">
        <v>36739</v>
      </c>
      <c r="AH29" s="85">
        <v>33966</v>
      </c>
      <c r="AI29" s="85">
        <v>41343</v>
      </c>
      <c r="AJ29" s="85"/>
      <c r="AK29" s="85" t="s">
        <v>591</v>
      </c>
      <c r="AL29" s="85" t="s">
        <v>641</v>
      </c>
      <c r="AM29" s="90" t="s">
        <v>677</v>
      </c>
      <c r="AN29" s="85"/>
      <c r="AO29" s="87">
        <v>40252.65725694445</v>
      </c>
      <c r="AP29" s="90" t="s">
        <v>722</v>
      </c>
      <c r="AQ29" s="85" t="b">
        <v>0</v>
      </c>
      <c r="AR29" s="85" t="b">
        <v>0</v>
      </c>
      <c r="AS29" s="85" t="b">
        <v>0</v>
      </c>
      <c r="AT29" s="85"/>
      <c r="AU29" s="85">
        <v>438</v>
      </c>
      <c r="AV29" s="90" t="s">
        <v>748</v>
      </c>
      <c r="AW29" s="85" t="b">
        <v>1</v>
      </c>
      <c r="AX29" s="85" t="s">
        <v>783</v>
      </c>
      <c r="AY29" s="90" t="s">
        <v>810</v>
      </c>
      <c r="AZ29" s="85" t="s">
        <v>65</v>
      </c>
      <c r="BA29" s="85" t="str">
        <f>REPLACE(INDEX(GroupVertices[Group],MATCH(Vertices[[#This Row],[Vertex]],GroupVertices[Vertex],0)),1,1,"")</f>
        <v>2</v>
      </c>
      <c r="BB29" s="51"/>
      <c r="BC29" s="51"/>
      <c r="BD29" s="51"/>
      <c r="BE29" s="51"/>
      <c r="BF29" s="51"/>
      <c r="BG29" s="51"/>
      <c r="BH29" s="51"/>
      <c r="BI29" s="51"/>
      <c r="BJ29" s="51"/>
      <c r="BK29" s="51"/>
      <c r="BL29" s="51"/>
      <c r="BM29" s="52"/>
      <c r="BN29" s="51"/>
      <c r="BO29" s="52"/>
      <c r="BP29" s="51"/>
      <c r="BQ29" s="52"/>
      <c r="BR29" s="51"/>
      <c r="BS29" s="52"/>
      <c r="BT29" s="51"/>
      <c r="BU29" s="2"/>
      <c r="BV29" s="3"/>
      <c r="BW29" s="3"/>
      <c r="BX29" s="3"/>
      <c r="BY29" s="3"/>
    </row>
    <row r="30" spans="1:77" ht="41.45" customHeight="1">
      <c r="A30" s="14" t="s">
        <v>256</v>
      </c>
      <c r="C30" s="15"/>
      <c r="D30" s="15" t="s">
        <v>64</v>
      </c>
      <c r="E30" s="95">
        <v>206.16981526476485</v>
      </c>
      <c r="F30" s="81">
        <v>99.8632410391213</v>
      </c>
      <c r="G30" s="114" t="s">
        <v>767</v>
      </c>
      <c r="H30" s="15"/>
      <c r="I30" s="16" t="s">
        <v>256</v>
      </c>
      <c r="J30" s="66"/>
      <c r="K30" s="66"/>
      <c r="L30" s="116" t="s">
        <v>869</v>
      </c>
      <c r="M30" s="96">
        <v>46.57720302884133</v>
      </c>
      <c r="N30" s="97">
        <v>219.6986083984375</v>
      </c>
      <c r="O30" s="97">
        <v>2202.7890625</v>
      </c>
      <c r="P30" s="77"/>
      <c r="Q30" s="98"/>
      <c r="R30" s="98"/>
      <c r="S30" s="99"/>
      <c r="T30" s="51">
        <v>1</v>
      </c>
      <c r="U30" s="51">
        <v>0</v>
      </c>
      <c r="V30" s="52">
        <v>0</v>
      </c>
      <c r="W30" s="52">
        <v>0.012821</v>
      </c>
      <c r="X30" s="52">
        <v>0.006313</v>
      </c>
      <c r="Y30" s="52">
        <v>0.521983</v>
      </c>
      <c r="Z30" s="52">
        <v>0</v>
      </c>
      <c r="AA30" s="52">
        <v>0</v>
      </c>
      <c r="AB30" s="82">
        <v>30</v>
      </c>
      <c r="AC30" s="82"/>
      <c r="AD30" s="100"/>
      <c r="AE30" s="85" t="s">
        <v>536</v>
      </c>
      <c r="AF30" s="85">
        <v>24287</v>
      </c>
      <c r="AG30" s="85">
        <v>289476</v>
      </c>
      <c r="AH30" s="85">
        <v>151275</v>
      </c>
      <c r="AI30" s="85">
        <v>222520</v>
      </c>
      <c r="AJ30" s="85"/>
      <c r="AK30" s="85" t="s">
        <v>592</v>
      </c>
      <c r="AL30" s="85" t="s">
        <v>642</v>
      </c>
      <c r="AM30" s="90" t="s">
        <v>678</v>
      </c>
      <c r="AN30" s="85"/>
      <c r="AO30" s="87">
        <v>39835.69185185185</v>
      </c>
      <c r="AP30" s="90" t="s">
        <v>723</v>
      </c>
      <c r="AQ30" s="85" t="b">
        <v>0</v>
      </c>
      <c r="AR30" s="85" t="b">
        <v>0</v>
      </c>
      <c r="AS30" s="85" t="b">
        <v>1</v>
      </c>
      <c r="AT30" s="85"/>
      <c r="AU30" s="85">
        <v>4462</v>
      </c>
      <c r="AV30" s="90" t="s">
        <v>748</v>
      </c>
      <c r="AW30" s="85" t="b">
        <v>1</v>
      </c>
      <c r="AX30" s="85" t="s">
        <v>783</v>
      </c>
      <c r="AY30" s="90" t="s">
        <v>811</v>
      </c>
      <c r="AZ30" s="85" t="s">
        <v>65</v>
      </c>
      <c r="BA30" s="85" t="str">
        <f>REPLACE(INDEX(GroupVertices[Group],MATCH(Vertices[[#This Row],[Vertex]],GroupVertices[Vertex],0)),1,1,"")</f>
        <v>2</v>
      </c>
      <c r="BB30" s="51"/>
      <c r="BC30" s="51"/>
      <c r="BD30" s="51"/>
      <c r="BE30" s="51"/>
      <c r="BF30" s="51"/>
      <c r="BG30" s="51"/>
      <c r="BH30" s="51"/>
      <c r="BI30" s="51"/>
      <c r="BJ30" s="51"/>
      <c r="BK30" s="51"/>
      <c r="BL30" s="51"/>
      <c r="BM30" s="52"/>
      <c r="BN30" s="51"/>
      <c r="BO30" s="52"/>
      <c r="BP30" s="51"/>
      <c r="BQ30" s="52"/>
      <c r="BR30" s="51"/>
      <c r="BS30" s="52"/>
      <c r="BT30" s="51"/>
      <c r="BU30" s="2"/>
      <c r="BV30" s="3"/>
      <c r="BW30" s="3"/>
      <c r="BX30" s="3"/>
      <c r="BY30" s="3"/>
    </row>
    <row r="31" spans="1:77" ht="41.45" customHeight="1">
      <c r="A31" s="14" t="s">
        <v>257</v>
      </c>
      <c r="C31" s="15"/>
      <c r="D31" s="15" t="s">
        <v>64</v>
      </c>
      <c r="E31" s="95">
        <v>259.8027381077238</v>
      </c>
      <c r="F31" s="81">
        <v>99.69718232339147</v>
      </c>
      <c r="G31" s="114" t="s">
        <v>768</v>
      </c>
      <c r="H31" s="15"/>
      <c r="I31" s="16" t="s">
        <v>257</v>
      </c>
      <c r="J31" s="66"/>
      <c r="K31" s="66"/>
      <c r="L31" s="116" t="s">
        <v>870</v>
      </c>
      <c r="M31" s="96">
        <v>101.91903769106833</v>
      </c>
      <c r="N31" s="97">
        <v>3786.93115234375</v>
      </c>
      <c r="O31" s="97">
        <v>1315.5487060546875</v>
      </c>
      <c r="P31" s="77"/>
      <c r="Q31" s="98"/>
      <c r="R31" s="98"/>
      <c r="S31" s="99"/>
      <c r="T31" s="51">
        <v>1</v>
      </c>
      <c r="U31" s="51">
        <v>0</v>
      </c>
      <c r="V31" s="52">
        <v>0</v>
      </c>
      <c r="W31" s="52">
        <v>0.012821</v>
      </c>
      <c r="X31" s="52">
        <v>0.006313</v>
      </c>
      <c r="Y31" s="52">
        <v>0.521983</v>
      </c>
      <c r="Z31" s="52">
        <v>0</v>
      </c>
      <c r="AA31" s="52">
        <v>0</v>
      </c>
      <c r="AB31" s="82">
        <v>31</v>
      </c>
      <c r="AC31" s="82"/>
      <c r="AD31" s="100"/>
      <c r="AE31" s="85" t="s">
        <v>537</v>
      </c>
      <c r="AF31" s="85">
        <v>1881</v>
      </c>
      <c r="AG31" s="85">
        <v>640968</v>
      </c>
      <c r="AH31" s="85">
        <v>132259</v>
      </c>
      <c r="AI31" s="85">
        <v>57185</v>
      </c>
      <c r="AJ31" s="85"/>
      <c r="AK31" s="85" t="s">
        <v>593</v>
      </c>
      <c r="AL31" s="85"/>
      <c r="AM31" s="90" t="s">
        <v>679</v>
      </c>
      <c r="AN31" s="85"/>
      <c r="AO31" s="87">
        <v>41807.84008101852</v>
      </c>
      <c r="AP31" s="90" t="s">
        <v>724</v>
      </c>
      <c r="AQ31" s="85" t="b">
        <v>0</v>
      </c>
      <c r="AR31" s="85" t="b">
        <v>0</v>
      </c>
      <c r="AS31" s="85" t="b">
        <v>1</v>
      </c>
      <c r="AT31" s="85"/>
      <c r="AU31" s="85">
        <v>4864</v>
      </c>
      <c r="AV31" s="90" t="s">
        <v>748</v>
      </c>
      <c r="AW31" s="85" t="b">
        <v>1</v>
      </c>
      <c r="AX31" s="85" t="s">
        <v>783</v>
      </c>
      <c r="AY31" s="90" t="s">
        <v>812</v>
      </c>
      <c r="AZ31" s="85" t="s">
        <v>65</v>
      </c>
      <c r="BA31" s="85" t="str">
        <f>REPLACE(INDEX(GroupVertices[Group],MATCH(Vertices[[#This Row],[Vertex]],GroupVertices[Vertex],0)),1,1,"")</f>
        <v>2</v>
      </c>
      <c r="BB31" s="51"/>
      <c r="BC31" s="51"/>
      <c r="BD31" s="51"/>
      <c r="BE31" s="51"/>
      <c r="BF31" s="51"/>
      <c r="BG31" s="51"/>
      <c r="BH31" s="51"/>
      <c r="BI31" s="51"/>
      <c r="BJ31" s="51"/>
      <c r="BK31" s="51"/>
      <c r="BL31" s="51"/>
      <c r="BM31" s="52"/>
      <c r="BN31" s="51"/>
      <c r="BO31" s="52"/>
      <c r="BP31" s="51"/>
      <c r="BQ31" s="52"/>
      <c r="BR31" s="51"/>
      <c r="BS31" s="52"/>
      <c r="BT31" s="51"/>
      <c r="BU31" s="2"/>
      <c r="BV31" s="3"/>
      <c r="BW31" s="3"/>
      <c r="BX31" s="3"/>
      <c r="BY31" s="3"/>
    </row>
    <row r="32" spans="1:77" ht="41.45" customHeight="1">
      <c r="A32" s="14" t="s">
        <v>258</v>
      </c>
      <c r="C32" s="15"/>
      <c r="D32" s="15" t="s">
        <v>64</v>
      </c>
      <c r="E32" s="95">
        <v>268.18873780764926</v>
      </c>
      <c r="F32" s="81">
        <v>99.67121751919167</v>
      </c>
      <c r="G32" s="114" t="s">
        <v>769</v>
      </c>
      <c r="H32" s="15"/>
      <c r="I32" s="16" t="s">
        <v>258</v>
      </c>
      <c r="J32" s="66"/>
      <c r="K32" s="66"/>
      <c r="L32" s="116" t="s">
        <v>871</v>
      </c>
      <c r="M32" s="96">
        <v>110.57224143738783</v>
      </c>
      <c r="N32" s="97">
        <v>3584.777099609375</v>
      </c>
      <c r="O32" s="97">
        <v>3760.3193359375</v>
      </c>
      <c r="P32" s="77"/>
      <c r="Q32" s="98"/>
      <c r="R32" s="98"/>
      <c r="S32" s="99"/>
      <c r="T32" s="51">
        <v>1</v>
      </c>
      <c r="U32" s="51">
        <v>0</v>
      </c>
      <c r="V32" s="52">
        <v>0</v>
      </c>
      <c r="W32" s="52">
        <v>0.012821</v>
      </c>
      <c r="X32" s="52">
        <v>0.006313</v>
      </c>
      <c r="Y32" s="52">
        <v>0.521983</v>
      </c>
      <c r="Z32" s="52">
        <v>0</v>
      </c>
      <c r="AA32" s="52">
        <v>0</v>
      </c>
      <c r="AB32" s="82">
        <v>32</v>
      </c>
      <c r="AC32" s="82"/>
      <c r="AD32" s="100"/>
      <c r="AE32" s="85" t="s">
        <v>538</v>
      </c>
      <c r="AF32" s="85">
        <v>34</v>
      </c>
      <c r="AG32" s="85">
        <v>695927</v>
      </c>
      <c r="AH32" s="85">
        <v>56479</v>
      </c>
      <c r="AI32" s="85">
        <v>4</v>
      </c>
      <c r="AJ32" s="85"/>
      <c r="AK32" s="85" t="s">
        <v>594</v>
      </c>
      <c r="AL32" s="85"/>
      <c r="AM32" s="90" t="s">
        <v>680</v>
      </c>
      <c r="AN32" s="85"/>
      <c r="AO32" s="87">
        <v>42146.68016203704</v>
      </c>
      <c r="AP32" s="90" t="s">
        <v>725</v>
      </c>
      <c r="AQ32" s="85" t="b">
        <v>0</v>
      </c>
      <c r="AR32" s="85" t="b">
        <v>0</v>
      </c>
      <c r="AS32" s="85" t="b">
        <v>0</v>
      </c>
      <c r="AT32" s="85"/>
      <c r="AU32" s="85">
        <v>6837</v>
      </c>
      <c r="AV32" s="90" t="s">
        <v>748</v>
      </c>
      <c r="AW32" s="85" t="b">
        <v>1</v>
      </c>
      <c r="AX32" s="85" t="s">
        <v>783</v>
      </c>
      <c r="AY32" s="90" t="s">
        <v>813</v>
      </c>
      <c r="AZ32" s="85" t="s">
        <v>65</v>
      </c>
      <c r="BA32" s="85" t="str">
        <f>REPLACE(INDEX(GroupVertices[Group],MATCH(Vertices[[#This Row],[Vertex]],GroupVertices[Vertex],0)),1,1,"")</f>
        <v>2</v>
      </c>
      <c r="BB32" s="51"/>
      <c r="BC32" s="51"/>
      <c r="BD32" s="51"/>
      <c r="BE32" s="51"/>
      <c r="BF32" s="51"/>
      <c r="BG32" s="51"/>
      <c r="BH32" s="51"/>
      <c r="BI32" s="51"/>
      <c r="BJ32" s="51"/>
      <c r="BK32" s="51"/>
      <c r="BL32" s="51"/>
      <c r="BM32" s="52"/>
      <c r="BN32" s="51"/>
      <c r="BO32" s="52"/>
      <c r="BP32" s="51"/>
      <c r="BQ32" s="52"/>
      <c r="BR32" s="51"/>
      <c r="BS32" s="52"/>
      <c r="BT32" s="51"/>
      <c r="BU32" s="2"/>
      <c r="BV32" s="3"/>
      <c r="BW32" s="3"/>
      <c r="BX32" s="3"/>
      <c r="BY32" s="3"/>
    </row>
    <row r="33" spans="1:77" ht="41.45" customHeight="1">
      <c r="A33" s="14" t="s">
        <v>259</v>
      </c>
      <c r="C33" s="15"/>
      <c r="D33" s="15" t="s">
        <v>64</v>
      </c>
      <c r="E33" s="95">
        <v>189.98283238358272</v>
      </c>
      <c r="F33" s="81">
        <v>99.91335931435796</v>
      </c>
      <c r="G33" s="114" t="s">
        <v>770</v>
      </c>
      <c r="H33" s="15"/>
      <c r="I33" s="16" t="s">
        <v>259</v>
      </c>
      <c r="J33" s="66"/>
      <c r="K33" s="66"/>
      <c r="L33" s="116" t="s">
        <v>872</v>
      </c>
      <c r="M33" s="96">
        <v>29.874452501638185</v>
      </c>
      <c r="N33" s="97">
        <v>1691.7518310546875</v>
      </c>
      <c r="O33" s="97">
        <v>388.4319763183594</v>
      </c>
      <c r="P33" s="77"/>
      <c r="Q33" s="98"/>
      <c r="R33" s="98"/>
      <c r="S33" s="99"/>
      <c r="T33" s="51">
        <v>1</v>
      </c>
      <c r="U33" s="51">
        <v>0</v>
      </c>
      <c r="V33" s="52">
        <v>0</v>
      </c>
      <c r="W33" s="52">
        <v>0.012821</v>
      </c>
      <c r="X33" s="52">
        <v>0.006313</v>
      </c>
      <c r="Y33" s="52">
        <v>0.521983</v>
      </c>
      <c r="Z33" s="52">
        <v>0</v>
      </c>
      <c r="AA33" s="52">
        <v>0</v>
      </c>
      <c r="AB33" s="82">
        <v>33</v>
      </c>
      <c r="AC33" s="82"/>
      <c r="AD33" s="100"/>
      <c r="AE33" s="85" t="s">
        <v>539</v>
      </c>
      <c r="AF33" s="85">
        <v>33087</v>
      </c>
      <c r="AG33" s="85">
        <v>183392</v>
      </c>
      <c r="AH33" s="85">
        <v>60772</v>
      </c>
      <c r="AI33" s="85">
        <v>94229</v>
      </c>
      <c r="AJ33" s="85"/>
      <c r="AK33" s="85" t="s">
        <v>595</v>
      </c>
      <c r="AL33" s="85" t="s">
        <v>643</v>
      </c>
      <c r="AM33" s="90" t="s">
        <v>681</v>
      </c>
      <c r="AN33" s="85"/>
      <c r="AO33" s="87">
        <v>40955.139872685184</v>
      </c>
      <c r="AP33" s="90" t="s">
        <v>726</v>
      </c>
      <c r="AQ33" s="85" t="b">
        <v>0</v>
      </c>
      <c r="AR33" s="85" t="b">
        <v>0</v>
      </c>
      <c r="AS33" s="85" t="b">
        <v>1</v>
      </c>
      <c r="AT33" s="85"/>
      <c r="AU33" s="85">
        <v>0</v>
      </c>
      <c r="AV33" s="90" t="s">
        <v>752</v>
      </c>
      <c r="AW33" s="85" t="b">
        <v>1</v>
      </c>
      <c r="AX33" s="85" t="s">
        <v>783</v>
      </c>
      <c r="AY33" s="90" t="s">
        <v>814</v>
      </c>
      <c r="AZ33" s="85" t="s">
        <v>65</v>
      </c>
      <c r="BA33" s="85" t="str">
        <f>REPLACE(INDEX(GroupVertices[Group],MATCH(Vertices[[#This Row],[Vertex]],GroupVertices[Vertex],0)),1,1,"")</f>
        <v>2</v>
      </c>
      <c r="BB33" s="51"/>
      <c r="BC33" s="51"/>
      <c r="BD33" s="51"/>
      <c r="BE33" s="51"/>
      <c r="BF33" s="51"/>
      <c r="BG33" s="51"/>
      <c r="BH33" s="51"/>
      <c r="BI33" s="51"/>
      <c r="BJ33" s="51"/>
      <c r="BK33" s="51"/>
      <c r="BL33" s="51"/>
      <c r="BM33" s="52"/>
      <c r="BN33" s="51"/>
      <c r="BO33" s="52"/>
      <c r="BP33" s="51"/>
      <c r="BQ33" s="52"/>
      <c r="BR33" s="51"/>
      <c r="BS33" s="52"/>
      <c r="BT33" s="51"/>
      <c r="BU33" s="2"/>
      <c r="BV33" s="3"/>
      <c r="BW33" s="3"/>
      <c r="BX33" s="3"/>
      <c r="BY33" s="3"/>
    </row>
    <row r="34" spans="1:77" ht="41.45" customHeight="1">
      <c r="A34" s="14" t="s">
        <v>260</v>
      </c>
      <c r="C34" s="15"/>
      <c r="D34" s="15" t="s">
        <v>64</v>
      </c>
      <c r="E34" s="95">
        <v>166.5975828701114</v>
      </c>
      <c r="F34" s="81">
        <v>99.98576492448291</v>
      </c>
      <c r="G34" s="114" t="s">
        <v>771</v>
      </c>
      <c r="H34" s="15"/>
      <c r="I34" s="16" t="s">
        <v>260</v>
      </c>
      <c r="J34" s="66"/>
      <c r="K34" s="66"/>
      <c r="L34" s="116" t="s">
        <v>873</v>
      </c>
      <c r="M34" s="96">
        <v>5.744076167331153</v>
      </c>
      <c r="N34" s="97">
        <v>1364.8411865234375</v>
      </c>
      <c r="O34" s="97">
        <v>4308.52734375</v>
      </c>
      <c r="P34" s="77"/>
      <c r="Q34" s="98"/>
      <c r="R34" s="98"/>
      <c r="S34" s="99"/>
      <c r="T34" s="51">
        <v>1</v>
      </c>
      <c r="U34" s="51">
        <v>0</v>
      </c>
      <c r="V34" s="52">
        <v>0</v>
      </c>
      <c r="W34" s="52">
        <v>0.012821</v>
      </c>
      <c r="X34" s="52">
        <v>0.006313</v>
      </c>
      <c r="Y34" s="52">
        <v>0.521983</v>
      </c>
      <c r="Z34" s="52">
        <v>0</v>
      </c>
      <c r="AA34" s="52">
        <v>0</v>
      </c>
      <c r="AB34" s="82">
        <v>34</v>
      </c>
      <c r="AC34" s="82"/>
      <c r="AD34" s="100"/>
      <c r="AE34" s="85" t="s">
        <v>540</v>
      </c>
      <c r="AF34" s="85">
        <v>2376</v>
      </c>
      <c r="AG34" s="85">
        <v>30133</v>
      </c>
      <c r="AH34" s="85">
        <v>13462</v>
      </c>
      <c r="AI34" s="85">
        <v>2786</v>
      </c>
      <c r="AJ34" s="85"/>
      <c r="AK34" s="85" t="s">
        <v>596</v>
      </c>
      <c r="AL34" s="85" t="s">
        <v>644</v>
      </c>
      <c r="AM34" s="90" t="s">
        <v>682</v>
      </c>
      <c r="AN34" s="85"/>
      <c r="AO34" s="87">
        <v>41246.087488425925</v>
      </c>
      <c r="AP34" s="90" t="s">
        <v>727</v>
      </c>
      <c r="AQ34" s="85" t="b">
        <v>0</v>
      </c>
      <c r="AR34" s="85" t="b">
        <v>0</v>
      </c>
      <c r="AS34" s="85" t="b">
        <v>0</v>
      </c>
      <c r="AT34" s="85"/>
      <c r="AU34" s="85">
        <v>476</v>
      </c>
      <c r="AV34" s="90" t="s">
        <v>753</v>
      </c>
      <c r="AW34" s="85" t="b">
        <v>1</v>
      </c>
      <c r="AX34" s="85" t="s">
        <v>783</v>
      </c>
      <c r="AY34" s="90" t="s">
        <v>815</v>
      </c>
      <c r="AZ34" s="85" t="s">
        <v>65</v>
      </c>
      <c r="BA34" s="85" t="str">
        <f>REPLACE(INDEX(GroupVertices[Group],MATCH(Vertices[[#This Row],[Vertex]],GroupVertices[Vertex],0)),1,1,"")</f>
        <v>2</v>
      </c>
      <c r="BB34" s="51"/>
      <c r="BC34" s="51"/>
      <c r="BD34" s="51"/>
      <c r="BE34" s="51"/>
      <c r="BF34" s="51"/>
      <c r="BG34" s="51"/>
      <c r="BH34" s="51"/>
      <c r="BI34" s="51"/>
      <c r="BJ34" s="51"/>
      <c r="BK34" s="51"/>
      <c r="BL34" s="51"/>
      <c r="BM34" s="52"/>
      <c r="BN34" s="51"/>
      <c r="BO34" s="52"/>
      <c r="BP34" s="51"/>
      <c r="BQ34" s="52"/>
      <c r="BR34" s="51"/>
      <c r="BS34" s="52"/>
      <c r="BT34" s="51"/>
      <c r="BU34" s="2"/>
      <c r="BV34" s="3"/>
      <c r="BW34" s="3"/>
      <c r="BX34" s="3"/>
      <c r="BY34" s="3"/>
    </row>
    <row r="35" spans="1:77" ht="41.45" customHeight="1">
      <c r="A35" s="14" t="s">
        <v>261</v>
      </c>
      <c r="C35" s="15"/>
      <c r="D35" s="15" t="s">
        <v>64</v>
      </c>
      <c r="E35" s="95">
        <v>162.50078878828137</v>
      </c>
      <c r="F35" s="81">
        <v>99.99844945345833</v>
      </c>
      <c r="G35" s="114" t="s">
        <v>772</v>
      </c>
      <c r="H35" s="15"/>
      <c r="I35" s="16" t="s">
        <v>261</v>
      </c>
      <c r="J35" s="66"/>
      <c r="K35" s="66"/>
      <c r="L35" s="116" t="s">
        <v>874</v>
      </c>
      <c r="M35" s="96">
        <v>1.5167454774544769</v>
      </c>
      <c r="N35" s="97">
        <v>2557.3759765625</v>
      </c>
      <c r="O35" s="97">
        <v>4423.0869140625</v>
      </c>
      <c r="P35" s="77"/>
      <c r="Q35" s="98"/>
      <c r="R35" s="98"/>
      <c r="S35" s="99"/>
      <c r="T35" s="51">
        <v>1</v>
      </c>
      <c r="U35" s="51">
        <v>0</v>
      </c>
      <c r="V35" s="52">
        <v>0</v>
      </c>
      <c r="W35" s="52">
        <v>0.012821</v>
      </c>
      <c r="X35" s="52">
        <v>0.006313</v>
      </c>
      <c r="Y35" s="52">
        <v>0.521983</v>
      </c>
      <c r="Z35" s="52">
        <v>0</v>
      </c>
      <c r="AA35" s="52">
        <v>0</v>
      </c>
      <c r="AB35" s="82">
        <v>35</v>
      </c>
      <c r="AC35" s="82"/>
      <c r="AD35" s="100"/>
      <c r="AE35" s="85" t="s">
        <v>541</v>
      </c>
      <c r="AF35" s="85">
        <v>1198</v>
      </c>
      <c r="AG35" s="85">
        <v>3284</v>
      </c>
      <c r="AH35" s="85">
        <v>14433</v>
      </c>
      <c r="AI35" s="85">
        <v>491</v>
      </c>
      <c r="AJ35" s="85"/>
      <c r="AK35" s="85" t="s">
        <v>597</v>
      </c>
      <c r="AL35" s="85" t="s">
        <v>645</v>
      </c>
      <c r="AM35" s="90" t="s">
        <v>683</v>
      </c>
      <c r="AN35" s="85"/>
      <c r="AO35" s="87">
        <v>40765.044803240744</v>
      </c>
      <c r="AP35" s="85"/>
      <c r="AQ35" s="85" t="b">
        <v>1</v>
      </c>
      <c r="AR35" s="85" t="b">
        <v>0</v>
      </c>
      <c r="AS35" s="85" t="b">
        <v>1</v>
      </c>
      <c r="AT35" s="85"/>
      <c r="AU35" s="85">
        <v>164</v>
      </c>
      <c r="AV35" s="90" t="s">
        <v>748</v>
      </c>
      <c r="AW35" s="85" t="b">
        <v>0</v>
      </c>
      <c r="AX35" s="85" t="s">
        <v>783</v>
      </c>
      <c r="AY35" s="90" t="s">
        <v>816</v>
      </c>
      <c r="AZ35" s="85" t="s">
        <v>65</v>
      </c>
      <c r="BA35" s="85" t="str">
        <f>REPLACE(INDEX(GroupVertices[Group],MATCH(Vertices[[#This Row],[Vertex]],GroupVertices[Vertex],0)),1,1,"")</f>
        <v>2</v>
      </c>
      <c r="BB35" s="51"/>
      <c r="BC35" s="51"/>
      <c r="BD35" s="51"/>
      <c r="BE35" s="51"/>
      <c r="BF35" s="51"/>
      <c r="BG35" s="51"/>
      <c r="BH35" s="51"/>
      <c r="BI35" s="51"/>
      <c r="BJ35" s="51"/>
      <c r="BK35" s="51"/>
      <c r="BL35" s="51"/>
      <c r="BM35" s="52"/>
      <c r="BN35" s="51"/>
      <c r="BO35" s="52"/>
      <c r="BP35" s="51"/>
      <c r="BQ35" s="52"/>
      <c r="BR35" s="51"/>
      <c r="BS35" s="52"/>
      <c r="BT35" s="51"/>
      <c r="BU35" s="2"/>
      <c r="BV35" s="3"/>
      <c r="BW35" s="3"/>
      <c r="BX35" s="3"/>
      <c r="BY35" s="3"/>
    </row>
    <row r="36" spans="1:77" ht="41.45" customHeight="1">
      <c r="A36" s="14" t="s">
        <v>262</v>
      </c>
      <c r="C36" s="15"/>
      <c r="D36" s="15" t="s">
        <v>64</v>
      </c>
      <c r="E36" s="95">
        <v>162.30761431967557</v>
      </c>
      <c r="F36" s="81">
        <v>99.99904756190493</v>
      </c>
      <c r="G36" s="114" t="s">
        <v>773</v>
      </c>
      <c r="H36" s="15"/>
      <c r="I36" s="16" t="s">
        <v>262</v>
      </c>
      <c r="J36" s="66"/>
      <c r="K36" s="66"/>
      <c r="L36" s="116" t="s">
        <v>875</v>
      </c>
      <c r="M36" s="96">
        <v>1.317415869149368</v>
      </c>
      <c r="N36" s="97">
        <v>462.3564758300781</v>
      </c>
      <c r="O36" s="97">
        <v>3460.538330078125</v>
      </c>
      <c r="P36" s="77"/>
      <c r="Q36" s="98"/>
      <c r="R36" s="98"/>
      <c r="S36" s="99"/>
      <c r="T36" s="51">
        <v>1</v>
      </c>
      <c r="U36" s="51">
        <v>0</v>
      </c>
      <c r="V36" s="52">
        <v>0</v>
      </c>
      <c r="W36" s="52">
        <v>0.012821</v>
      </c>
      <c r="X36" s="52">
        <v>0.006313</v>
      </c>
      <c r="Y36" s="52">
        <v>0.521983</v>
      </c>
      <c r="Z36" s="52">
        <v>0</v>
      </c>
      <c r="AA36" s="52">
        <v>0</v>
      </c>
      <c r="AB36" s="82">
        <v>36</v>
      </c>
      <c r="AC36" s="82"/>
      <c r="AD36" s="100"/>
      <c r="AE36" s="85" t="s">
        <v>542</v>
      </c>
      <c r="AF36" s="85">
        <v>3288</v>
      </c>
      <c r="AG36" s="85">
        <v>2018</v>
      </c>
      <c r="AH36" s="85">
        <v>15375</v>
      </c>
      <c r="AI36" s="85">
        <v>23486</v>
      </c>
      <c r="AJ36" s="85"/>
      <c r="AK36" s="85" t="s">
        <v>598</v>
      </c>
      <c r="AL36" s="85" t="s">
        <v>646</v>
      </c>
      <c r="AM36" s="90" t="s">
        <v>684</v>
      </c>
      <c r="AN36" s="85"/>
      <c r="AO36" s="87">
        <v>40736.61373842593</v>
      </c>
      <c r="AP36" s="90" t="s">
        <v>728</v>
      </c>
      <c r="AQ36" s="85" t="b">
        <v>0</v>
      </c>
      <c r="AR36" s="85" t="b">
        <v>0</v>
      </c>
      <c r="AS36" s="85" t="b">
        <v>1</v>
      </c>
      <c r="AT36" s="85"/>
      <c r="AU36" s="85">
        <v>106</v>
      </c>
      <c r="AV36" s="90" t="s">
        <v>754</v>
      </c>
      <c r="AW36" s="85" t="b">
        <v>0</v>
      </c>
      <c r="AX36" s="85" t="s">
        <v>783</v>
      </c>
      <c r="AY36" s="90" t="s">
        <v>817</v>
      </c>
      <c r="AZ36" s="85" t="s">
        <v>65</v>
      </c>
      <c r="BA36" s="85" t="str">
        <f>REPLACE(INDEX(GroupVertices[Group],MATCH(Vertices[[#This Row],[Vertex]],GroupVertices[Vertex],0)),1,1,"")</f>
        <v>2</v>
      </c>
      <c r="BB36" s="51"/>
      <c r="BC36" s="51"/>
      <c r="BD36" s="51"/>
      <c r="BE36" s="51"/>
      <c r="BF36" s="51"/>
      <c r="BG36" s="51"/>
      <c r="BH36" s="51"/>
      <c r="BI36" s="51"/>
      <c r="BJ36" s="51"/>
      <c r="BK36" s="51"/>
      <c r="BL36" s="51"/>
      <c r="BM36" s="52"/>
      <c r="BN36" s="51"/>
      <c r="BO36" s="52"/>
      <c r="BP36" s="51"/>
      <c r="BQ36" s="52"/>
      <c r="BR36" s="51"/>
      <c r="BS36" s="52"/>
      <c r="BT36" s="51"/>
      <c r="BU36" s="2"/>
      <c r="BV36" s="3"/>
      <c r="BW36" s="3"/>
      <c r="BX36" s="3"/>
      <c r="BY36" s="3"/>
    </row>
    <row r="37" spans="1:77" ht="41.45" customHeight="1">
      <c r="A37" s="14" t="s">
        <v>263</v>
      </c>
      <c r="C37" s="15"/>
      <c r="D37" s="15" t="s">
        <v>64</v>
      </c>
      <c r="E37" s="95">
        <v>162.65078128641682</v>
      </c>
      <c r="F37" s="81">
        <v>99.99798504539908</v>
      </c>
      <c r="G37" s="114" t="s">
        <v>774</v>
      </c>
      <c r="H37" s="15"/>
      <c r="I37" s="16" t="s">
        <v>263</v>
      </c>
      <c r="J37" s="66"/>
      <c r="K37" s="66"/>
      <c r="L37" s="116" t="s">
        <v>876</v>
      </c>
      <c r="M37" s="96">
        <v>1.6715172033343522</v>
      </c>
      <c r="N37" s="97">
        <v>4054.175537109375</v>
      </c>
      <c r="O37" s="97">
        <v>2573.29296875</v>
      </c>
      <c r="P37" s="77"/>
      <c r="Q37" s="98"/>
      <c r="R37" s="98"/>
      <c r="S37" s="99"/>
      <c r="T37" s="51">
        <v>1</v>
      </c>
      <c r="U37" s="51">
        <v>0</v>
      </c>
      <c r="V37" s="52">
        <v>0</v>
      </c>
      <c r="W37" s="52">
        <v>0.012821</v>
      </c>
      <c r="X37" s="52">
        <v>0.006313</v>
      </c>
      <c r="Y37" s="52">
        <v>0.521983</v>
      </c>
      <c r="Z37" s="52">
        <v>0</v>
      </c>
      <c r="AA37" s="52">
        <v>0</v>
      </c>
      <c r="AB37" s="82">
        <v>37</v>
      </c>
      <c r="AC37" s="82"/>
      <c r="AD37" s="100"/>
      <c r="AE37" s="85" t="s">
        <v>543</v>
      </c>
      <c r="AF37" s="85">
        <v>3320</v>
      </c>
      <c r="AG37" s="85">
        <v>4267</v>
      </c>
      <c r="AH37" s="85">
        <v>3138</v>
      </c>
      <c r="AI37" s="85">
        <v>832</v>
      </c>
      <c r="AJ37" s="85"/>
      <c r="AK37" s="85" t="s">
        <v>599</v>
      </c>
      <c r="AL37" s="85" t="s">
        <v>647</v>
      </c>
      <c r="AM37" s="90" t="s">
        <v>685</v>
      </c>
      <c r="AN37" s="85"/>
      <c r="AO37" s="87">
        <v>40464.44173611111</v>
      </c>
      <c r="AP37" s="90" t="s">
        <v>729</v>
      </c>
      <c r="AQ37" s="85" t="b">
        <v>0</v>
      </c>
      <c r="AR37" s="85" t="b">
        <v>0</v>
      </c>
      <c r="AS37" s="85" t="b">
        <v>0</v>
      </c>
      <c r="AT37" s="85"/>
      <c r="AU37" s="85">
        <v>75</v>
      </c>
      <c r="AV37" s="90" t="s">
        <v>752</v>
      </c>
      <c r="AW37" s="85" t="b">
        <v>0</v>
      </c>
      <c r="AX37" s="85" t="s">
        <v>783</v>
      </c>
      <c r="AY37" s="90" t="s">
        <v>818</v>
      </c>
      <c r="AZ37" s="85" t="s">
        <v>65</v>
      </c>
      <c r="BA37" s="85" t="str">
        <f>REPLACE(INDEX(GroupVertices[Group],MATCH(Vertices[[#This Row],[Vertex]],GroupVertices[Vertex],0)),1,1,"")</f>
        <v>2</v>
      </c>
      <c r="BB37" s="51"/>
      <c r="BC37" s="51"/>
      <c r="BD37" s="51"/>
      <c r="BE37" s="51"/>
      <c r="BF37" s="51"/>
      <c r="BG37" s="51"/>
      <c r="BH37" s="51"/>
      <c r="BI37" s="51"/>
      <c r="BJ37" s="51"/>
      <c r="BK37" s="51"/>
      <c r="BL37" s="51"/>
      <c r="BM37" s="52"/>
      <c r="BN37" s="51"/>
      <c r="BO37" s="52"/>
      <c r="BP37" s="51"/>
      <c r="BQ37" s="52"/>
      <c r="BR37" s="51"/>
      <c r="BS37" s="52"/>
      <c r="BT37" s="51"/>
      <c r="BU37" s="2"/>
      <c r="BV37" s="3"/>
      <c r="BW37" s="3"/>
      <c r="BX37" s="3"/>
      <c r="BY37" s="3"/>
    </row>
    <row r="38" spans="1:77" ht="41.45" customHeight="1">
      <c r="A38" s="14" t="s">
        <v>233</v>
      </c>
      <c r="C38" s="15"/>
      <c r="D38" s="15" t="s">
        <v>64</v>
      </c>
      <c r="E38" s="95">
        <v>162.6600890609705</v>
      </c>
      <c r="F38" s="81">
        <v>99.99795622658768</v>
      </c>
      <c r="G38" s="114" t="s">
        <v>345</v>
      </c>
      <c r="H38" s="15"/>
      <c r="I38" s="16" t="s">
        <v>233</v>
      </c>
      <c r="J38" s="66"/>
      <c r="K38" s="66"/>
      <c r="L38" s="116" t="s">
        <v>877</v>
      </c>
      <c r="M38" s="96">
        <v>1.6811215525496852</v>
      </c>
      <c r="N38" s="97">
        <v>4611.84130859375</v>
      </c>
      <c r="O38" s="97">
        <v>5920.9765625</v>
      </c>
      <c r="P38" s="77"/>
      <c r="Q38" s="98"/>
      <c r="R38" s="98"/>
      <c r="S38" s="99"/>
      <c r="T38" s="51">
        <v>1</v>
      </c>
      <c r="U38" s="51">
        <v>1</v>
      </c>
      <c r="V38" s="52">
        <v>0</v>
      </c>
      <c r="W38" s="52">
        <v>0</v>
      </c>
      <c r="X38" s="52">
        <v>0</v>
      </c>
      <c r="Y38" s="52">
        <v>0.99999</v>
      </c>
      <c r="Z38" s="52">
        <v>0</v>
      </c>
      <c r="AA38" s="52" t="s">
        <v>962</v>
      </c>
      <c r="AB38" s="82">
        <v>38</v>
      </c>
      <c r="AC38" s="82"/>
      <c r="AD38" s="100"/>
      <c r="AE38" s="85" t="s">
        <v>544</v>
      </c>
      <c r="AF38" s="85">
        <v>3991</v>
      </c>
      <c r="AG38" s="85">
        <v>4328</v>
      </c>
      <c r="AH38" s="85">
        <v>759</v>
      </c>
      <c r="AI38" s="85">
        <v>433</v>
      </c>
      <c r="AJ38" s="85"/>
      <c r="AK38" s="85" t="s">
        <v>600</v>
      </c>
      <c r="AL38" s="85" t="s">
        <v>648</v>
      </c>
      <c r="AM38" s="85"/>
      <c r="AN38" s="85"/>
      <c r="AO38" s="87">
        <v>40946.757627314815</v>
      </c>
      <c r="AP38" s="90" t="s">
        <v>730</v>
      </c>
      <c r="AQ38" s="85" t="b">
        <v>0</v>
      </c>
      <c r="AR38" s="85" t="b">
        <v>0</v>
      </c>
      <c r="AS38" s="85" t="b">
        <v>1</v>
      </c>
      <c r="AT38" s="85"/>
      <c r="AU38" s="85">
        <v>16</v>
      </c>
      <c r="AV38" s="90" t="s">
        <v>748</v>
      </c>
      <c r="AW38" s="85" t="b">
        <v>0</v>
      </c>
      <c r="AX38" s="85" t="s">
        <v>783</v>
      </c>
      <c r="AY38" s="90" t="s">
        <v>819</v>
      </c>
      <c r="AZ38" s="85" t="s">
        <v>66</v>
      </c>
      <c r="BA38" s="85" t="str">
        <f>REPLACE(INDEX(GroupVertices[Group],MATCH(Vertices[[#This Row],[Vertex]],GroupVertices[Vertex],0)),1,1,"")</f>
        <v>4</v>
      </c>
      <c r="BB38" s="51" t="s">
        <v>298</v>
      </c>
      <c r="BC38" s="51" t="s">
        <v>298</v>
      </c>
      <c r="BD38" s="51" t="s">
        <v>304</v>
      </c>
      <c r="BE38" s="51" t="s">
        <v>304</v>
      </c>
      <c r="BF38" s="51" t="s">
        <v>314</v>
      </c>
      <c r="BG38" s="51" t="s">
        <v>314</v>
      </c>
      <c r="BH38" s="131" t="s">
        <v>1276</v>
      </c>
      <c r="BI38" s="131" t="s">
        <v>1276</v>
      </c>
      <c r="BJ38" s="131" t="s">
        <v>1295</v>
      </c>
      <c r="BK38" s="131" t="s">
        <v>1295</v>
      </c>
      <c r="BL38" s="131">
        <v>2</v>
      </c>
      <c r="BM38" s="134">
        <v>4.444444444444445</v>
      </c>
      <c r="BN38" s="131">
        <v>2</v>
      </c>
      <c r="BO38" s="134">
        <v>4.444444444444445</v>
      </c>
      <c r="BP38" s="131">
        <v>0</v>
      </c>
      <c r="BQ38" s="134">
        <v>0</v>
      </c>
      <c r="BR38" s="131">
        <v>41</v>
      </c>
      <c r="BS38" s="134">
        <v>91.11111111111111</v>
      </c>
      <c r="BT38" s="131">
        <v>45</v>
      </c>
      <c r="BU38" s="2"/>
      <c r="BV38" s="3"/>
      <c r="BW38" s="3"/>
      <c r="BX38" s="3"/>
      <c r="BY38" s="3"/>
    </row>
    <row r="39" spans="1:77" ht="41.45" customHeight="1">
      <c r="A39" s="14" t="s">
        <v>234</v>
      </c>
      <c r="C39" s="15"/>
      <c r="D39" s="15" t="s">
        <v>64</v>
      </c>
      <c r="E39" s="95">
        <v>162.03158539889526</v>
      </c>
      <c r="F39" s="81">
        <v>99.99990220501702</v>
      </c>
      <c r="G39" s="114" t="s">
        <v>346</v>
      </c>
      <c r="H39" s="15"/>
      <c r="I39" s="16" t="s">
        <v>234</v>
      </c>
      <c r="J39" s="66"/>
      <c r="K39" s="66"/>
      <c r="L39" s="116" t="s">
        <v>878</v>
      </c>
      <c r="M39" s="96">
        <v>1.0325918079930154</v>
      </c>
      <c r="N39" s="97">
        <v>5337.34814453125</v>
      </c>
      <c r="O39" s="97">
        <v>8901.0703125</v>
      </c>
      <c r="P39" s="77"/>
      <c r="Q39" s="98"/>
      <c r="R39" s="98"/>
      <c r="S39" s="99"/>
      <c r="T39" s="51">
        <v>1</v>
      </c>
      <c r="U39" s="51">
        <v>1</v>
      </c>
      <c r="V39" s="52">
        <v>0</v>
      </c>
      <c r="W39" s="52">
        <v>0</v>
      </c>
      <c r="X39" s="52">
        <v>0</v>
      </c>
      <c r="Y39" s="52">
        <v>0.99999</v>
      </c>
      <c r="Z39" s="52">
        <v>0</v>
      </c>
      <c r="AA39" s="52" t="s">
        <v>962</v>
      </c>
      <c r="AB39" s="82">
        <v>39</v>
      </c>
      <c r="AC39" s="82"/>
      <c r="AD39" s="100"/>
      <c r="AE39" s="85" t="s">
        <v>545</v>
      </c>
      <c r="AF39" s="85">
        <v>472</v>
      </c>
      <c r="AG39" s="85">
        <v>209</v>
      </c>
      <c r="AH39" s="85">
        <v>5132</v>
      </c>
      <c r="AI39" s="85">
        <v>5189</v>
      </c>
      <c r="AJ39" s="85"/>
      <c r="AK39" s="85" t="s">
        <v>601</v>
      </c>
      <c r="AL39" s="85"/>
      <c r="AM39" s="85"/>
      <c r="AN39" s="85"/>
      <c r="AO39" s="87">
        <v>42741.69734953704</v>
      </c>
      <c r="AP39" s="85"/>
      <c r="AQ39" s="85" t="b">
        <v>0</v>
      </c>
      <c r="AR39" s="85" t="b">
        <v>0</v>
      </c>
      <c r="AS39" s="85" t="b">
        <v>0</v>
      </c>
      <c r="AT39" s="85"/>
      <c r="AU39" s="85">
        <v>2</v>
      </c>
      <c r="AV39" s="90" t="s">
        <v>748</v>
      </c>
      <c r="AW39" s="85" t="b">
        <v>0</v>
      </c>
      <c r="AX39" s="85" t="s">
        <v>783</v>
      </c>
      <c r="AY39" s="90" t="s">
        <v>820</v>
      </c>
      <c r="AZ39" s="85" t="s">
        <v>66</v>
      </c>
      <c r="BA39" s="85" t="str">
        <f>REPLACE(INDEX(GroupVertices[Group],MATCH(Vertices[[#This Row],[Vertex]],GroupVertices[Vertex],0)),1,1,"")</f>
        <v>4</v>
      </c>
      <c r="BB39" s="51"/>
      <c r="BC39" s="51"/>
      <c r="BD39" s="51"/>
      <c r="BE39" s="51"/>
      <c r="BF39" s="51" t="s">
        <v>315</v>
      </c>
      <c r="BG39" s="51" t="s">
        <v>315</v>
      </c>
      <c r="BH39" s="131" t="s">
        <v>1277</v>
      </c>
      <c r="BI39" s="131" t="s">
        <v>1277</v>
      </c>
      <c r="BJ39" s="131" t="s">
        <v>1296</v>
      </c>
      <c r="BK39" s="131" t="s">
        <v>1296</v>
      </c>
      <c r="BL39" s="131">
        <v>1</v>
      </c>
      <c r="BM39" s="134">
        <v>2.9411764705882355</v>
      </c>
      <c r="BN39" s="131">
        <v>0</v>
      </c>
      <c r="BO39" s="134">
        <v>0</v>
      </c>
      <c r="BP39" s="131">
        <v>0</v>
      </c>
      <c r="BQ39" s="134">
        <v>0</v>
      </c>
      <c r="BR39" s="131">
        <v>33</v>
      </c>
      <c r="BS39" s="134">
        <v>97.05882352941177</v>
      </c>
      <c r="BT39" s="131">
        <v>34</v>
      </c>
      <c r="BU39" s="2"/>
      <c r="BV39" s="3"/>
      <c r="BW39" s="3"/>
      <c r="BX39" s="3"/>
      <c r="BY39" s="3"/>
    </row>
    <row r="40" spans="1:77" ht="41.45" customHeight="1">
      <c r="A40" s="14" t="s">
        <v>235</v>
      </c>
      <c r="C40" s="15"/>
      <c r="D40" s="15" t="s">
        <v>64</v>
      </c>
      <c r="E40" s="95">
        <v>162.02746556425674</v>
      </c>
      <c r="F40" s="81">
        <v>99.99991496088437</v>
      </c>
      <c r="G40" s="114" t="s">
        <v>347</v>
      </c>
      <c r="H40" s="15"/>
      <c r="I40" s="16" t="s">
        <v>235</v>
      </c>
      <c r="J40" s="66"/>
      <c r="K40" s="66"/>
      <c r="L40" s="116" t="s">
        <v>879</v>
      </c>
      <c r="M40" s="96">
        <v>1.0283407026026221</v>
      </c>
      <c r="N40" s="97">
        <v>5904.638671875</v>
      </c>
      <c r="O40" s="97">
        <v>4076.458251953125</v>
      </c>
      <c r="P40" s="77"/>
      <c r="Q40" s="98"/>
      <c r="R40" s="98"/>
      <c r="S40" s="99"/>
      <c r="T40" s="51">
        <v>0</v>
      </c>
      <c r="U40" s="51">
        <v>2</v>
      </c>
      <c r="V40" s="52">
        <v>10</v>
      </c>
      <c r="W40" s="52">
        <v>0.076923</v>
      </c>
      <c r="X40" s="52">
        <v>0</v>
      </c>
      <c r="Y40" s="52">
        <v>1.178536</v>
      </c>
      <c r="Z40" s="52">
        <v>0</v>
      </c>
      <c r="AA40" s="52">
        <v>0</v>
      </c>
      <c r="AB40" s="82">
        <v>40</v>
      </c>
      <c r="AC40" s="82"/>
      <c r="AD40" s="100"/>
      <c r="AE40" s="85" t="s">
        <v>546</v>
      </c>
      <c r="AF40" s="85">
        <v>80</v>
      </c>
      <c r="AG40" s="85">
        <v>182</v>
      </c>
      <c r="AH40" s="85">
        <v>28368</v>
      </c>
      <c r="AI40" s="85">
        <v>323</v>
      </c>
      <c r="AJ40" s="85"/>
      <c r="AK40" s="85" t="s">
        <v>602</v>
      </c>
      <c r="AL40" s="85" t="s">
        <v>649</v>
      </c>
      <c r="AM40" s="85"/>
      <c r="AN40" s="85"/>
      <c r="AO40" s="87">
        <v>40684.82361111111</v>
      </c>
      <c r="AP40" s="85"/>
      <c r="AQ40" s="85" t="b">
        <v>1</v>
      </c>
      <c r="AR40" s="85" t="b">
        <v>0</v>
      </c>
      <c r="AS40" s="85" t="b">
        <v>1</v>
      </c>
      <c r="AT40" s="85"/>
      <c r="AU40" s="85">
        <v>42</v>
      </c>
      <c r="AV40" s="90" t="s">
        <v>748</v>
      </c>
      <c r="AW40" s="85" t="b">
        <v>0</v>
      </c>
      <c r="AX40" s="85" t="s">
        <v>783</v>
      </c>
      <c r="AY40" s="90" t="s">
        <v>821</v>
      </c>
      <c r="AZ40" s="85" t="s">
        <v>66</v>
      </c>
      <c r="BA40" s="85" t="str">
        <f>REPLACE(INDEX(GroupVertices[Group],MATCH(Vertices[[#This Row],[Vertex]],GroupVertices[Vertex],0)),1,1,"")</f>
        <v>3</v>
      </c>
      <c r="BB40" s="51"/>
      <c r="BC40" s="51"/>
      <c r="BD40" s="51"/>
      <c r="BE40" s="51"/>
      <c r="BF40" s="51" t="s">
        <v>316</v>
      </c>
      <c r="BG40" s="51" t="s">
        <v>316</v>
      </c>
      <c r="BH40" s="131" t="s">
        <v>1278</v>
      </c>
      <c r="BI40" s="131" t="s">
        <v>1278</v>
      </c>
      <c r="BJ40" s="131" t="s">
        <v>1297</v>
      </c>
      <c r="BK40" s="131" t="s">
        <v>1297</v>
      </c>
      <c r="BL40" s="131">
        <v>1</v>
      </c>
      <c r="BM40" s="134">
        <v>2.127659574468085</v>
      </c>
      <c r="BN40" s="131">
        <v>1</v>
      </c>
      <c r="BO40" s="134">
        <v>2.127659574468085</v>
      </c>
      <c r="BP40" s="131">
        <v>0</v>
      </c>
      <c r="BQ40" s="134">
        <v>0</v>
      </c>
      <c r="BR40" s="131">
        <v>45</v>
      </c>
      <c r="BS40" s="134">
        <v>95.74468085106383</v>
      </c>
      <c r="BT40" s="131">
        <v>47</v>
      </c>
      <c r="BU40" s="2"/>
      <c r="BV40" s="3"/>
      <c r="BW40" s="3"/>
      <c r="BX40" s="3"/>
      <c r="BY40" s="3"/>
    </row>
    <row r="41" spans="1:77" ht="41.45" customHeight="1">
      <c r="A41" s="14" t="s">
        <v>264</v>
      </c>
      <c r="C41" s="15"/>
      <c r="D41" s="15" t="s">
        <v>64</v>
      </c>
      <c r="E41" s="95">
        <v>1000</v>
      </c>
      <c r="F41" s="81">
        <v>97.40537721225716</v>
      </c>
      <c r="G41" s="114" t="s">
        <v>775</v>
      </c>
      <c r="H41" s="15"/>
      <c r="I41" s="16" t="s">
        <v>264</v>
      </c>
      <c r="J41" s="66"/>
      <c r="K41" s="66"/>
      <c r="L41" s="116" t="s">
        <v>880</v>
      </c>
      <c r="M41" s="96">
        <v>865.7012877284304</v>
      </c>
      <c r="N41" s="97">
        <v>6425.6083984375</v>
      </c>
      <c r="O41" s="97">
        <v>4823.046875</v>
      </c>
      <c r="P41" s="77"/>
      <c r="Q41" s="98"/>
      <c r="R41" s="98"/>
      <c r="S41" s="99"/>
      <c r="T41" s="51">
        <v>1</v>
      </c>
      <c r="U41" s="51">
        <v>0</v>
      </c>
      <c r="V41" s="52">
        <v>0</v>
      </c>
      <c r="W41" s="52">
        <v>0.055556</v>
      </c>
      <c r="X41" s="52">
        <v>0</v>
      </c>
      <c r="Y41" s="52">
        <v>0.650877</v>
      </c>
      <c r="Z41" s="52">
        <v>0</v>
      </c>
      <c r="AA41" s="52">
        <v>0</v>
      </c>
      <c r="AB41" s="82">
        <v>41</v>
      </c>
      <c r="AC41" s="82"/>
      <c r="AD41" s="100"/>
      <c r="AE41" s="85" t="s">
        <v>547</v>
      </c>
      <c r="AF41" s="85">
        <v>277</v>
      </c>
      <c r="AG41" s="85">
        <v>5491970</v>
      </c>
      <c r="AH41" s="85">
        <v>13451</v>
      </c>
      <c r="AI41" s="85">
        <v>1763</v>
      </c>
      <c r="AJ41" s="85"/>
      <c r="AK41" s="85" t="s">
        <v>603</v>
      </c>
      <c r="AL41" s="85" t="s">
        <v>650</v>
      </c>
      <c r="AM41" s="90" t="s">
        <v>686</v>
      </c>
      <c r="AN41" s="85"/>
      <c r="AO41" s="87">
        <v>39533.46946759259</v>
      </c>
      <c r="AP41" s="90" t="s">
        <v>731</v>
      </c>
      <c r="AQ41" s="85" t="b">
        <v>0</v>
      </c>
      <c r="AR41" s="85" t="b">
        <v>0</v>
      </c>
      <c r="AS41" s="85" t="b">
        <v>0</v>
      </c>
      <c r="AT41" s="85"/>
      <c r="AU41" s="85">
        <v>22542</v>
      </c>
      <c r="AV41" s="90" t="s">
        <v>748</v>
      </c>
      <c r="AW41" s="85" t="b">
        <v>1</v>
      </c>
      <c r="AX41" s="85" t="s">
        <v>783</v>
      </c>
      <c r="AY41" s="90" t="s">
        <v>822</v>
      </c>
      <c r="AZ41" s="85" t="s">
        <v>65</v>
      </c>
      <c r="BA41" s="85" t="str">
        <f>REPLACE(INDEX(GroupVertices[Group],MATCH(Vertices[[#This Row],[Vertex]],GroupVertices[Vertex],0)),1,1,"")</f>
        <v>3</v>
      </c>
      <c r="BB41" s="51"/>
      <c r="BC41" s="51"/>
      <c r="BD41" s="51"/>
      <c r="BE41" s="51"/>
      <c r="BF41" s="51"/>
      <c r="BG41" s="51"/>
      <c r="BH41" s="51"/>
      <c r="BI41" s="51"/>
      <c r="BJ41" s="51"/>
      <c r="BK41" s="51"/>
      <c r="BL41" s="51"/>
      <c r="BM41" s="52"/>
      <c r="BN41" s="51"/>
      <c r="BO41" s="52"/>
      <c r="BP41" s="51"/>
      <c r="BQ41" s="52"/>
      <c r="BR41" s="51"/>
      <c r="BS41" s="52"/>
      <c r="BT41" s="51"/>
      <c r="BU41" s="2"/>
      <c r="BV41" s="3"/>
      <c r="BW41" s="3"/>
      <c r="BX41" s="3"/>
      <c r="BY41" s="3"/>
    </row>
    <row r="42" spans="1:77" ht="41.45" customHeight="1">
      <c r="A42" s="14" t="s">
        <v>265</v>
      </c>
      <c r="C42" s="15"/>
      <c r="D42" s="15" t="s">
        <v>64</v>
      </c>
      <c r="E42" s="95">
        <v>303.78288839264906</v>
      </c>
      <c r="F42" s="81">
        <v>99.56101060485015</v>
      </c>
      <c r="G42" s="114" t="s">
        <v>776</v>
      </c>
      <c r="H42" s="15"/>
      <c r="I42" s="16" t="s">
        <v>265</v>
      </c>
      <c r="J42" s="66"/>
      <c r="K42" s="66"/>
      <c r="L42" s="116" t="s">
        <v>881</v>
      </c>
      <c r="M42" s="96">
        <v>147.30053242360378</v>
      </c>
      <c r="N42" s="97">
        <v>5372.29736328125</v>
      </c>
      <c r="O42" s="97">
        <v>3313.57958984375</v>
      </c>
      <c r="P42" s="77"/>
      <c r="Q42" s="98"/>
      <c r="R42" s="98"/>
      <c r="S42" s="99"/>
      <c r="T42" s="51">
        <v>2</v>
      </c>
      <c r="U42" s="51">
        <v>0</v>
      </c>
      <c r="V42" s="52">
        <v>16</v>
      </c>
      <c r="W42" s="52">
        <v>0.1</v>
      </c>
      <c r="X42" s="52">
        <v>0</v>
      </c>
      <c r="Y42" s="52">
        <v>1.118336</v>
      </c>
      <c r="Z42" s="52">
        <v>0</v>
      </c>
      <c r="AA42" s="52">
        <v>0</v>
      </c>
      <c r="AB42" s="82">
        <v>42</v>
      </c>
      <c r="AC42" s="82"/>
      <c r="AD42" s="100"/>
      <c r="AE42" s="85" t="s">
        <v>548</v>
      </c>
      <c r="AF42" s="85">
        <v>442</v>
      </c>
      <c r="AG42" s="85">
        <v>929199</v>
      </c>
      <c r="AH42" s="85">
        <v>2057</v>
      </c>
      <c r="AI42" s="85">
        <v>365</v>
      </c>
      <c r="AJ42" s="85"/>
      <c r="AK42" s="85" t="s">
        <v>604</v>
      </c>
      <c r="AL42" s="85" t="s">
        <v>651</v>
      </c>
      <c r="AM42" s="90" t="s">
        <v>687</v>
      </c>
      <c r="AN42" s="85"/>
      <c r="AO42" s="87">
        <v>42095.84431712963</v>
      </c>
      <c r="AP42" s="90" t="s">
        <v>732</v>
      </c>
      <c r="AQ42" s="85" t="b">
        <v>0</v>
      </c>
      <c r="AR42" s="85" t="b">
        <v>0</v>
      </c>
      <c r="AS42" s="85" t="b">
        <v>1</v>
      </c>
      <c r="AT42" s="85"/>
      <c r="AU42" s="85">
        <v>4115</v>
      </c>
      <c r="AV42" s="90" t="s">
        <v>748</v>
      </c>
      <c r="AW42" s="85" t="b">
        <v>1</v>
      </c>
      <c r="AX42" s="85" t="s">
        <v>783</v>
      </c>
      <c r="AY42" s="90" t="s">
        <v>823</v>
      </c>
      <c r="AZ42" s="85" t="s">
        <v>65</v>
      </c>
      <c r="BA42" s="85" t="str">
        <f>REPLACE(INDEX(GroupVertices[Group],MATCH(Vertices[[#This Row],[Vertex]],GroupVertices[Vertex],0)),1,1,"")</f>
        <v>3</v>
      </c>
      <c r="BB42" s="51"/>
      <c r="BC42" s="51"/>
      <c r="BD42" s="51"/>
      <c r="BE42" s="51"/>
      <c r="BF42" s="51"/>
      <c r="BG42" s="51"/>
      <c r="BH42" s="51"/>
      <c r="BI42" s="51"/>
      <c r="BJ42" s="51"/>
      <c r="BK42" s="51"/>
      <c r="BL42" s="51"/>
      <c r="BM42" s="52"/>
      <c r="BN42" s="51"/>
      <c r="BO42" s="52"/>
      <c r="BP42" s="51"/>
      <c r="BQ42" s="52"/>
      <c r="BR42" s="51"/>
      <c r="BS42" s="52"/>
      <c r="BT42" s="51"/>
      <c r="BU42" s="2"/>
      <c r="BV42" s="3"/>
      <c r="BW42" s="3"/>
      <c r="BX42" s="3"/>
      <c r="BY42" s="3"/>
    </row>
    <row r="43" spans="1:77" ht="41.45" customHeight="1">
      <c r="A43" s="14" t="s">
        <v>236</v>
      </c>
      <c r="C43" s="15"/>
      <c r="D43" s="15" t="s">
        <v>64</v>
      </c>
      <c r="E43" s="95">
        <v>162.19180119039297</v>
      </c>
      <c r="F43" s="81">
        <v>99.99940614350918</v>
      </c>
      <c r="G43" s="114" t="s">
        <v>348</v>
      </c>
      <c r="H43" s="15"/>
      <c r="I43" s="16" t="s">
        <v>236</v>
      </c>
      <c r="J43" s="66"/>
      <c r="K43" s="66"/>
      <c r="L43" s="116" t="s">
        <v>882</v>
      </c>
      <c r="M43" s="96">
        <v>1.1979125731749778</v>
      </c>
      <c r="N43" s="97">
        <v>9151.1318359375</v>
      </c>
      <c r="O43" s="97">
        <v>805.8017578125</v>
      </c>
      <c r="P43" s="77"/>
      <c r="Q43" s="98"/>
      <c r="R43" s="98"/>
      <c r="S43" s="99"/>
      <c r="T43" s="51">
        <v>2</v>
      </c>
      <c r="U43" s="51">
        <v>1</v>
      </c>
      <c r="V43" s="52">
        <v>0</v>
      </c>
      <c r="W43" s="52">
        <v>1</v>
      </c>
      <c r="X43" s="52">
        <v>0</v>
      </c>
      <c r="Y43" s="52">
        <v>1.298233</v>
      </c>
      <c r="Z43" s="52">
        <v>0</v>
      </c>
      <c r="AA43" s="52">
        <v>0</v>
      </c>
      <c r="AB43" s="82">
        <v>43</v>
      </c>
      <c r="AC43" s="82"/>
      <c r="AD43" s="100"/>
      <c r="AE43" s="85" t="s">
        <v>549</v>
      </c>
      <c r="AF43" s="85">
        <v>181</v>
      </c>
      <c r="AG43" s="85">
        <v>1259</v>
      </c>
      <c r="AH43" s="85">
        <v>3987</v>
      </c>
      <c r="AI43" s="85">
        <v>7068</v>
      </c>
      <c r="AJ43" s="85"/>
      <c r="AK43" s="85" t="s">
        <v>605</v>
      </c>
      <c r="AL43" s="85" t="s">
        <v>652</v>
      </c>
      <c r="AM43" s="90" t="s">
        <v>688</v>
      </c>
      <c r="AN43" s="85"/>
      <c r="AO43" s="87">
        <v>39993.38385416667</v>
      </c>
      <c r="AP43" s="90" t="s">
        <v>733</v>
      </c>
      <c r="AQ43" s="85" t="b">
        <v>0</v>
      </c>
      <c r="AR43" s="85" t="b">
        <v>0</v>
      </c>
      <c r="AS43" s="85" t="b">
        <v>1</v>
      </c>
      <c r="AT43" s="85"/>
      <c r="AU43" s="85">
        <v>27</v>
      </c>
      <c r="AV43" s="90" t="s">
        <v>755</v>
      </c>
      <c r="AW43" s="85" t="b">
        <v>0</v>
      </c>
      <c r="AX43" s="85" t="s">
        <v>783</v>
      </c>
      <c r="AY43" s="90" t="s">
        <v>824</v>
      </c>
      <c r="AZ43" s="85" t="s">
        <v>66</v>
      </c>
      <c r="BA43" s="85" t="str">
        <f>REPLACE(INDEX(GroupVertices[Group],MATCH(Vertices[[#This Row],[Vertex]],GroupVertices[Vertex],0)),1,1,"")</f>
        <v>8</v>
      </c>
      <c r="BB43" s="51" t="s">
        <v>299</v>
      </c>
      <c r="BC43" s="51" t="s">
        <v>299</v>
      </c>
      <c r="BD43" s="51" t="s">
        <v>305</v>
      </c>
      <c r="BE43" s="51" t="s">
        <v>305</v>
      </c>
      <c r="BF43" s="51" t="s">
        <v>317</v>
      </c>
      <c r="BG43" s="51" t="s">
        <v>317</v>
      </c>
      <c r="BH43" s="131" t="s">
        <v>1279</v>
      </c>
      <c r="BI43" s="131" t="s">
        <v>1279</v>
      </c>
      <c r="BJ43" s="131" t="s">
        <v>1298</v>
      </c>
      <c r="BK43" s="131" t="s">
        <v>1298</v>
      </c>
      <c r="BL43" s="131">
        <v>0</v>
      </c>
      <c r="BM43" s="134">
        <v>0</v>
      </c>
      <c r="BN43" s="131">
        <v>0</v>
      </c>
      <c r="BO43" s="134">
        <v>0</v>
      </c>
      <c r="BP43" s="131">
        <v>0</v>
      </c>
      <c r="BQ43" s="134">
        <v>0</v>
      </c>
      <c r="BR43" s="131">
        <v>7</v>
      </c>
      <c r="BS43" s="134">
        <v>100</v>
      </c>
      <c r="BT43" s="131">
        <v>7</v>
      </c>
      <c r="BU43" s="2"/>
      <c r="BV43" s="3"/>
      <c r="BW43" s="3"/>
      <c r="BX43" s="3"/>
      <c r="BY43" s="3"/>
    </row>
    <row r="44" spans="1:77" ht="41.45" customHeight="1">
      <c r="A44" s="14" t="s">
        <v>237</v>
      </c>
      <c r="C44" s="15"/>
      <c r="D44" s="15" t="s">
        <v>64</v>
      </c>
      <c r="E44" s="95">
        <v>162</v>
      </c>
      <c r="F44" s="81">
        <v>100</v>
      </c>
      <c r="G44" s="114" t="s">
        <v>349</v>
      </c>
      <c r="H44" s="15"/>
      <c r="I44" s="16" t="s">
        <v>237</v>
      </c>
      <c r="J44" s="66"/>
      <c r="K44" s="66"/>
      <c r="L44" s="116" t="s">
        <v>883</v>
      </c>
      <c r="M44" s="96">
        <v>1</v>
      </c>
      <c r="N44" s="97">
        <v>9151.1318359375</v>
      </c>
      <c r="O44" s="97">
        <v>1711.593505859375</v>
      </c>
      <c r="P44" s="77"/>
      <c r="Q44" s="98"/>
      <c r="R44" s="98"/>
      <c r="S44" s="99"/>
      <c r="T44" s="51">
        <v>0</v>
      </c>
      <c r="U44" s="51">
        <v>1</v>
      </c>
      <c r="V44" s="52">
        <v>0</v>
      </c>
      <c r="W44" s="52">
        <v>1</v>
      </c>
      <c r="X44" s="52">
        <v>0</v>
      </c>
      <c r="Y44" s="52">
        <v>0.701748</v>
      </c>
      <c r="Z44" s="52">
        <v>0</v>
      </c>
      <c r="AA44" s="52">
        <v>0</v>
      </c>
      <c r="AB44" s="82">
        <v>44</v>
      </c>
      <c r="AC44" s="82"/>
      <c r="AD44" s="100"/>
      <c r="AE44" s="85" t="s">
        <v>550</v>
      </c>
      <c r="AF44" s="85">
        <v>135</v>
      </c>
      <c r="AG44" s="85">
        <v>2</v>
      </c>
      <c r="AH44" s="85">
        <v>47</v>
      </c>
      <c r="AI44" s="85">
        <v>102</v>
      </c>
      <c r="AJ44" s="85"/>
      <c r="AK44" s="85"/>
      <c r="AL44" s="85"/>
      <c r="AM44" s="85"/>
      <c r="AN44" s="85"/>
      <c r="AO44" s="87">
        <v>43695.74554398148</v>
      </c>
      <c r="AP44" s="85"/>
      <c r="AQ44" s="85" t="b">
        <v>1</v>
      </c>
      <c r="AR44" s="85" t="b">
        <v>0</v>
      </c>
      <c r="AS44" s="85" t="b">
        <v>0</v>
      </c>
      <c r="AT44" s="85"/>
      <c r="AU44" s="85">
        <v>0</v>
      </c>
      <c r="AV44" s="85"/>
      <c r="AW44" s="85" t="b">
        <v>0</v>
      </c>
      <c r="AX44" s="85" t="s">
        <v>783</v>
      </c>
      <c r="AY44" s="90" t="s">
        <v>825</v>
      </c>
      <c r="AZ44" s="85" t="s">
        <v>66</v>
      </c>
      <c r="BA44" s="85" t="str">
        <f>REPLACE(INDEX(GroupVertices[Group],MATCH(Vertices[[#This Row],[Vertex]],GroupVertices[Vertex],0)),1,1,"")</f>
        <v>8</v>
      </c>
      <c r="BB44" s="51" t="s">
        <v>299</v>
      </c>
      <c r="BC44" s="51" t="s">
        <v>299</v>
      </c>
      <c r="BD44" s="51" t="s">
        <v>305</v>
      </c>
      <c r="BE44" s="51" t="s">
        <v>305</v>
      </c>
      <c r="BF44" s="51" t="s">
        <v>317</v>
      </c>
      <c r="BG44" s="51" t="s">
        <v>317</v>
      </c>
      <c r="BH44" s="131" t="s">
        <v>1279</v>
      </c>
      <c r="BI44" s="131" t="s">
        <v>1279</v>
      </c>
      <c r="BJ44" s="131" t="s">
        <v>1298</v>
      </c>
      <c r="BK44" s="131" t="s">
        <v>1298</v>
      </c>
      <c r="BL44" s="131">
        <v>0</v>
      </c>
      <c r="BM44" s="134">
        <v>0</v>
      </c>
      <c r="BN44" s="131">
        <v>0</v>
      </c>
      <c r="BO44" s="134">
        <v>0</v>
      </c>
      <c r="BP44" s="131">
        <v>0</v>
      </c>
      <c r="BQ44" s="134">
        <v>0</v>
      </c>
      <c r="BR44" s="131">
        <v>7</v>
      </c>
      <c r="BS44" s="134">
        <v>100</v>
      </c>
      <c r="BT44" s="131">
        <v>7</v>
      </c>
      <c r="BU44" s="2"/>
      <c r="BV44" s="3"/>
      <c r="BW44" s="3"/>
      <c r="BX44" s="3"/>
      <c r="BY44" s="3"/>
    </row>
    <row r="45" spans="1:77" ht="41.45" customHeight="1">
      <c r="A45" s="14" t="s">
        <v>238</v>
      </c>
      <c r="C45" s="15"/>
      <c r="D45" s="15" t="s">
        <v>64</v>
      </c>
      <c r="E45" s="95">
        <v>162.61690709050015</v>
      </c>
      <c r="F45" s="81">
        <v>99.99808992697503</v>
      </c>
      <c r="G45" s="114" t="s">
        <v>350</v>
      </c>
      <c r="H45" s="15"/>
      <c r="I45" s="16" t="s">
        <v>238</v>
      </c>
      <c r="J45" s="66"/>
      <c r="K45" s="66"/>
      <c r="L45" s="116" t="s">
        <v>884</v>
      </c>
      <c r="M45" s="96">
        <v>1.6365636701244517</v>
      </c>
      <c r="N45" s="97">
        <v>6620.5205078125</v>
      </c>
      <c r="O45" s="97">
        <v>6847.57763671875</v>
      </c>
      <c r="P45" s="77"/>
      <c r="Q45" s="98"/>
      <c r="R45" s="98"/>
      <c r="S45" s="99"/>
      <c r="T45" s="51">
        <v>0</v>
      </c>
      <c r="U45" s="51">
        <v>5</v>
      </c>
      <c r="V45" s="52">
        <v>50</v>
      </c>
      <c r="W45" s="52">
        <v>0.015873</v>
      </c>
      <c r="X45" s="52">
        <v>0.048742</v>
      </c>
      <c r="Y45" s="52">
        <v>1.250782</v>
      </c>
      <c r="Z45" s="52">
        <v>0.2</v>
      </c>
      <c r="AA45" s="52">
        <v>0</v>
      </c>
      <c r="AB45" s="82">
        <v>45</v>
      </c>
      <c r="AC45" s="82"/>
      <c r="AD45" s="100"/>
      <c r="AE45" s="85" t="s">
        <v>551</v>
      </c>
      <c r="AF45" s="85">
        <v>3746</v>
      </c>
      <c r="AG45" s="85">
        <v>4045</v>
      </c>
      <c r="AH45" s="85">
        <v>40873</v>
      </c>
      <c r="AI45" s="85">
        <v>81398</v>
      </c>
      <c r="AJ45" s="85"/>
      <c r="AK45" s="85" t="s">
        <v>606</v>
      </c>
      <c r="AL45" s="85"/>
      <c r="AM45" s="85"/>
      <c r="AN45" s="85"/>
      <c r="AO45" s="87">
        <v>43467.48342592592</v>
      </c>
      <c r="AP45" s="90" t="s">
        <v>734</v>
      </c>
      <c r="AQ45" s="85" t="b">
        <v>1</v>
      </c>
      <c r="AR45" s="85" t="b">
        <v>0</v>
      </c>
      <c r="AS45" s="85" t="b">
        <v>0</v>
      </c>
      <c r="AT45" s="85"/>
      <c r="AU45" s="85">
        <v>2</v>
      </c>
      <c r="AV45" s="85"/>
      <c r="AW45" s="85" t="b">
        <v>0</v>
      </c>
      <c r="AX45" s="85" t="s">
        <v>783</v>
      </c>
      <c r="AY45" s="90" t="s">
        <v>826</v>
      </c>
      <c r="AZ45" s="85" t="s">
        <v>66</v>
      </c>
      <c r="BA45" s="85" t="str">
        <f>REPLACE(INDEX(GroupVertices[Group],MATCH(Vertices[[#This Row],[Vertex]],GroupVertices[Vertex],0)),1,1,"")</f>
        <v>5</v>
      </c>
      <c r="BB45" s="51"/>
      <c r="BC45" s="51"/>
      <c r="BD45" s="51"/>
      <c r="BE45" s="51"/>
      <c r="BF45" s="51" t="s">
        <v>266</v>
      </c>
      <c r="BG45" s="51" t="s">
        <v>266</v>
      </c>
      <c r="BH45" s="131" t="s">
        <v>1280</v>
      </c>
      <c r="BI45" s="131" t="s">
        <v>1280</v>
      </c>
      <c r="BJ45" s="131" t="s">
        <v>1206</v>
      </c>
      <c r="BK45" s="131" t="s">
        <v>1206</v>
      </c>
      <c r="BL45" s="131">
        <v>1</v>
      </c>
      <c r="BM45" s="134">
        <v>2.3255813953488373</v>
      </c>
      <c r="BN45" s="131">
        <v>3</v>
      </c>
      <c r="BO45" s="134">
        <v>6.976744186046512</v>
      </c>
      <c r="BP45" s="131">
        <v>0</v>
      </c>
      <c r="BQ45" s="134">
        <v>0</v>
      </c>
      <c r="BR45" s="131">
        <v>39</v>
      </c>
      <c r="BS45" s="134">
        <v>90.69767441860465</v>
      </c>
      <c r="BT45" s="131">
        <v>43</v>
      </c>
      <c r="BU45" s="2"/>
      <c r="BV45" s="3"/>
      <c r="BW45" s="3"/>
      <c r="BX45" s="3"/>
      <c r="BY45" s="3"/>
    </row>
    <row r="46" spans="1:77" ht="41.45" customHeight="1">
      <c r="A46" s="14" t="s">
        <v>242</v>
      </c>
      <c r="C46" s="15"/>
      <c r="D46" s="15" t="s">
        <v>64</v>
      </c>
      <c r="E46" s="95">
        <v>163.13173383384608</v>
      </c>
      <c r="F46" s="81">
        <v>99.99649591599648</v>
      </c>
      <c r="G46" s="114" t="s">
        <v>354</v>
      </c>
      <c r="H46" s="15"/>
      <c r="I46" s="16" t="s">
        <v>242</v>
      </c>
      <c r="J46" s="66"/>
      <c r="K46" s="66"/>
      <c r="L46" s="116" t="s">
        <v>885</v>
      </c>
      <c r="M46" s="96">
        <v>2.1677943955758243</v>
      </c>
      <c r="N46" s="97">
        <v>7451.88427734375</v>
      </c>
      <c r="O46" s="97">
        <v>7032.45947265625</v>
      </c>
      <c r="P46" s="77"/>
      <c r="Q46" s="98"/>
      <c r="R46" s="98"/>
      <c r="S46" s="99"/>
      <c r="T46" s="51">
        <v>2</v>
      </c>
      <c r="U46" s="51">
        <v>4</v>
      </c>
      <c r="V46" s="52">
        <v>50.4</v>
      </c>
      <c r="W46" s="52">
        <v>0.016129</v>
      </c>
      <c r="X46" s="52">
        <v>0.056196</v>
      </c>
      <c r="Y46" s="52">
        <v>1.468071</v>
      </c>
      <c r="Z46" s="52">
        <v>0.26666666666666666</v>
      </c>
      <c r="AA46" s="52">
        <v>0</v>
      </c>
      <c r="AB46" s="82">
        <v>46</v>
      </c>
      <c r="AC46" s="82"/>
      <c r="AD46" s="100"/>
      <c r="AE46" s="85" t="s">
        <v>552</v>
      </c>
      <c r="AF46" s="85">
        <v>8107</v>
      </c>
      <c r="AG46" s="85">
        <v>7419</v>
      </c>
      <c r="AH46" s="85">
        <v>21018</v>
      </c>
      <c r="AI46" s="85">
        <v>287390</v>
      </c>
      <c r="AJ46" s="85"/>
      <c r="AK46" s="85" t="s">
        <v>607</v>
      </c>
      <c r="AL46" s="85" t="s">
        <v>653</v>
      </c>
      <c r="AM46" s="85"/>
      <c r="AN46" s="85"/>
      <c r="AO46" s="87">
        <v>40227.91396990741</v>
      </c>
      <c r="AP46" s="90" t="s">
        <v>735</v>
      </c>
      <c r="AQ46" s="85" t="b">
        <v>1</v>
      </c>
      <c r="AR46" s="85" t="b">
        <v>0</v>
      </c>
      <c r="AS46" s="85" t="b">
        <v>1</v>
      </c>
      <c r="AT46" s="85"/>
      <c r="AU46" s="85">
        <v>9</v>
      </c>
      <c r="AV46" s="90" t="s">
        <v>748</v>
      </c>
      <c r="AW46" s="85" t="b">
        <v>0</v>
      </c>
      <c r="AX46" s="85" t="s">
        <v>783</v>
      </c>
      <c r="AY46" s="90" t="s">
        <v>827</v>
      </c>
      <c r="AZ46" s="85" t="s">
        <v>66</v>
      </c>
      <c r="BA46" s="85" t="str">
        <f>REPLACE(INDEX(GroupVertices[Group],MATCH(Vertices[[#This Row],[Vertex]],GroupVertices[Vertex],0)),1,1,"")</f>
        <v>5</v>
      </c>
      <c r="BB46" s="51"/>
      <c r="BC46" s="51"/>
      <c r="BD46" s="51"/>
      <c r="BE46" s="51"/>
      <c r="BF46" s="51" t="s">
        <v>266</v>
      </c>
      <c r="BG46" s="51" t="s">
        <v>266</v>
      </c>
      <c r="BH46" s="131" t="s">
        <v>1280</v>
      </c>
      <c r="BI46" s="131" t="s">
        <v>1280</v>
      </c>
      <c r="BJ46" s="131" t="s">
        <v>1206</v>
      </c>
      <c r="BK46" s="131" t="s">
        <v>1206</v>
      </c>
      <c r="BL46" s="131">
        <v>1</v>
      </c>
      <c r="BM46" s="134">
        <v>2.3255813953488373</v>
      </c>
      <c r="BN46" s="131">
        <v>3</v>
      </c>
      <c r="BO46" s="134">
        <v>6.976744186046512</v>
      </c>
      <c r="BP46" s="131">
        <v>0</v>
      </c>
      <c r="BQ46" s="134">
        <v>0</v>
      </c>
      <c r="BR46" s="131">
        <v>39</v>
      </c>
      <c r="BS46" s="134">
        <v>90.69767441860465</v>
      </c>
      <c r="BT46" s="131">
        <v>43</v>
      </c>
      <c r="BU46" s="2"/>
      <c r="BV46" s="3"/>
      <c r="BW46" s="3"/>
      <c r="BX46" s="3"/>
      <c r="BY46" s="3"/>
    </row>
    <row r="47" spans="1:77" ht="41.45" customHeight="1">
      <c r="A47" s="14" t="s">
        <v>266</v>
      </c>
      <c r="C47" s="15"/>
      <c r="D47" s="15" t="s">
        <v>64</v>
      </c>
      <c r="E47" s="95">
        <v>170.4874697012073</v>
      </c>
      <c r="F47" s="81">
        <v>99.9737210235119</v>
      </c>
      <c r="G47" s="114" t="s">
        <v>777</v>
      </c>
      <c r="H47" s="15"/>
      <c r="I47" s="16" t="s">
        <v>266</v>
      </c>
      <c r="J47" s="66"/>
      <c r="K47" s="66"/>
      <c r="L47" s="116" t="s">
        <v>886</v>
      </c>
      <c r="M47" s="96">
        <v>9.757906897601409</v>
      </c>
      <c r="N47" s="97">
        <v>6990.07861328125</v>
      </c>
      <c r="O47" s="97">
        <v>4693.6484375</v>
      </c>
      <c r="P47" s="77"/>
      <c r="Q47" s="98"/>
      <c r="R47" s="98"/>
      <c r="S47" s="99"/>
      <c r="T47" s="51">
        <v>3</v>
      </c>
      <c r="U47" s="51">
        <v>0</v>
      </c>
      <c r="V47" s="52">
        <v>0.4</v>
      </c>
      <c r="W47" s="52">
        <v>0.011364</v>
      </c>
      <c r="X47" s="52">
        <v>0.027745</v>
      </c>
      <c r="Y47" s="52">
        <v>0.783241</v>
      </c>
      <c r="Z47" s="52">
        <v>0.3333333333333333</v>
      </c>
      <c r="AA47" s="52">
        <v>0</v>
      </c>
      <c r="AB47" s="82">
        <v>47</v>
      </c>
      <c r="AC47" s="82"/>
      <c r="AD47" s="100"/>
      <c r="AE47" s="85" t="s">
        <v>553</v>
      </c>
      <c r="AF47" s="85">
        <v>383</v>
      </c>
      <c r="AG47" s="85">
        <v>55626</v>
      </c>
      <c r="AH47" s="85">
        <v>2076</v>
      </c>
      <c r="AI47" s="85">
        <v>394</v>
      </c>
      <c r="AJ47" s="85"/>
      <c r="AK47" s="85" t="s">
        <v>608</v>
      </c>
      <c r="AL47" s="85" t="s">
        <v>654</v>
      </c>
      <c r="AM47" s="90" t="s">
        <v>689</v>
      </c>
      <c r="AN47" s="85"/>
      <c r="AO47" s="87">
        <v>42115.70081018518</v>
      </c>
      <c r="AP47" s="90" t="s">
        <v>736</v>
      </c>
      <c r="AQ47" s="85" t="b">
        <v>0</v>
      </c>
      <c r="AR47" s="85" t="b">
        <v>0</v>
      </c>
      <c r="AS47" s="85" t="b">
        <v>1</v>
      </c>
      <c r="AT47" s="85"/>
      <c r="AU47" s="85">
        <v>568</v>
      </c>
      <c r="AV47" s="90" t="s">
        <v>748</v>
      </c>
      <c r="AW47" s="85" t="b">
        <v>1</v>
      </c>
      <c r="AX47" s="85" t="s">
        <v>783</v>
      </c>
      <c r="AY47" s="90" t="s">
        <v>828</v>
      </c>
      <c r="AZ47" s="85" t="s">
        <v>65</v>
      </c>
      <c r="BA47" s="85" t="str">
        <f>REPLACE(INDEX(GroupVertices[Group],MATCH(Vertices[[#This Row],[Vertex]],GroupVertices[Vertex],0)),1,1,"")</f>
        <v>5</v>
      </c>
      <c r="BB47" s="51"/>
      <c r="BC47" s="51"/>
      <c r="BD47" s="51"/>
      <c r="BE47" s="51"/>
      <c r="BF47" s="51"/>
      <c r="BG47" s="51"/>
      <c r="BH47" s="51"/>
      <c r="BI47" s="51"/>
      <c r="BJ47" s="51"/>
      <c r="BK47" s="51"/>
      <c r="BL47" s="51"/>
      <c r="BM47" s="52"/>
      <c r="BN47" s="51"/>
      <c r="BO47" s="52"/>
      <c r="BP47" s="51"/>
      <c r="BQ47" s="52"/>
      <c r="BR47" s="51"/>
      <c r="BS47" s="52"/>
      <c r="BT47" s="51"/>
      <c r="BU47" s="2"/>
      <c r="BV47" s="3"/>
      <c r="BW47" s="3"/>
      <c r="BX47" s="3"/>
      <c r="BY47" s="3"/>
    </row>
    <row r="48" spans="1:77" ht="41.45" customHeight="1">
      <c r="A48" s="14" t="s">
        <v>267</v>
      </c>
      <c r="C48" s="15"/>
      <c r="D48" s="15" t="s">
        <v>64</v>
      </c>
      <c r="E48" s="95">
        <v>1000</v>
      </c>
      <c r="F48" s="81">
        <v>94.18987344762276</v>
      </c>
      <c r="G48" s="114" t="s">
        <v>778</v>
      </c>
      <c r="H48" s="15"/>
      <c r="I48" s="16" t="s">
        <v>267</v>
      </c>
      <c r="J48" s="66"/>
      <c r="K48" s="66"/>
      <c r="L48" s="116" t="s">
        <v>887</v>
      </c>
      <c r="M48" s="96">
        <v>1937.3215090222566</v>
      </c>
      <c r="N48" s="97">
        <v>8264.2802734375</v>
      </c>
      <c r="O48" s="97">
        <v>5359.2490234375</v>
      </c>
      <c r="P48" s="77"/>
      <c r="Q48" s="98"/>
      <c r="R48" s="98"/>
      <c r="S48" s="99"/>
      <c r="T48" s="51">
        <v>3</v>
      </c>
      <c r="U48" s="51">
        <v>0</v>
      </c>
      <c r="V48" s="52">
        <v>0.4</v>
      </c>
      <c r="W48" s="52">
        <v>0.011364</v>
      </c>
      <c r="X48" s="52">
        <v>0.027745</v>
      </c>
      <c r="Y48" s="52">
        <v>0.783241</v>
      </c>
      <c r="Z48" s="52">
        <v>0.3333333333333333</v>
      </c>
      <c r="AA48" s="52">
        <v>0</v>
      </c>
      <c r="AB48" s="82">
        <v>48</v>
      </c>
      <c r="AC48" s="82"/>
      <c r="AD48" s="100"/>
      <c r="AE48" s="85" t="s">
        <v>554</v>
      </c>
      <c r="AF48" s="85">
        <v>7</v>
      </c>
      <c r="AG48" s="85">
        <v>12298140</v>
      </c>
      <c r="AH48" s="85">
        <v>650</v>
      </c>
      <c r="AI48" s="85">
        <v>0</v>
      </c>
      <c r="AJ48" s="85"/>
      <c r="AK48" s="85" t="s">
        <v>609</v>
      </c>
      <c r="AL48" s="85" t="s">
        <v>655</v>
      </c>
      <c r="AM48" s="90" t="s">
        <v>690</v>
      </c>
      <c r="AN48" s="85"/>
      <c r="AO48" s="87">
        <v>42745.73877314815</v>
      </c>
      <c r="AP48" s="90" t="s">
        <v>737</v>
      </c>
      <c r="AQ48" s="85" t="b">
        <v>1</v>
      </c>
      <c r="AR48" s="85" t="b">
        <v>0</v>
      </c>
      <c r="AS48" s="85" t="b">
        <v>0</v>
      </c>
      <c r="AT48" s="85"/>
      <c r="AU48" s="85">
        <v>7889</v>
      </c>
      <c r="AV48" s="85"/>
      <c r="AW48" s="85" t="b">
        <v>1</v>
      </c>
      <c r="AX48" s="85" t="s">
        <v>783</v>
      </c>
      <c r="AY48" s="90" t="s">
        <v>829</v>
      </c>
      <c r="AZ48" s="85" t="s">
        <v>65</v>
      </c>
      <c r="BA48" s="85" t="str">
        <f>REPLACE(INDEX(GroupVertices[Group],MATCH(Vertices[[#This Row],[Vertex]],GroupVertices[Vertex],0)),1,1,"")</f>
        <v>5</v>
      </c>
      <c r="BB48" s="51"/>
      <c r="BC48" s="51"/>
      <c r="BD48" s="51"/>
      <c r="BE48" s="51"/>
      <c r="BF48" s="51"/>
      <c r="BG48" s="51"/>
      <c r="BH48" s="51"/>
      <c r="BI48" s="51"/>
      <c r="BJ48" s="51"/>
      <c r="BK48" s="51"/>
      <c r="BL48" s="51"/>
      <c r="BM48" s="52"/>
      <c r="BN48" s="51"/>
      <c r="BO48" s="52"/>
      <c r="BP48" s="51"/>
      <c r="BQ48" s="52"/>
      <c r="BR48" s="51"/>
      <c r="BS48" s="52"/>
      <c r="BT48" s="51"/>
      <c r="BU48" s="2"/>
      <c r="BV48" s="3"/>
      <c r="BW48" s="3"/>
      <c r="BX48" s="3"/>
      <c r="BY48" s="3"/>
    </row>
    <row r="49" spans="1:77" ht="41.45" customHeight="1">
      <c r="A49" s="14" t="s">
        <v>268</v>
      </c>
      <c r="C49" s="15"/>
      <c r="D49" s="15" t="s">
        <v>64</v>
      </c>
      <c r="E49" s="95">
        <v>1000</v>
      </c>
      <c r="F49" s="81">
        <v>91.04258522691035</v>
      </c>
      <c r="G49" s="114" t="s">
        <v>779</v>
      </c>
      <c r="H49" s="15"/>
      <c r="I49" s="16" t="s">
        <v>268</v>
      </c>
      <c r="J49" s="66"/>
      <c r="K49" s="66"/>
      <c r="L49" s="116" t="s">
        <v>888</v>
      </c>
      <c r="M49" s="96">
        <v>2986.2077633783456</v>
      </c>
      <c r="N49" s="97">
        <v>7223.4482421875</v>
      </c>
      <c r="O49" s="97">
        <v>9330.0078125</v>
      </c>
      <c r="P49" s="77"/>
      <c r="Q49" s="98"/>
      <c r="R49" s="98"/>
      <c r="S49" s="99"/>
      <c r="T49" s="51">
        <v>3</v>
      </c>
      <c r="U49" s="51">
        <v>0</v>
      </c>
      <c r="V49" s="52">
        <v>0.4</v>
      </c>
      <c r="W49" s="52">
        <v>0.011364</v>
      </c>
      <c r="X49" s="52">
        <v>0.027745</v>
      </c>
      <c r="Y49" s="52">
        <v>0.783241</v>
      </c>
      <c r="Z49" s="52">
        <v>0.3333333333333333</v>
      </c>
      <c r="AA49" s="52">
        <v>0</v>
      </c>
      <c r="AB49" s="82">
        <v>49</v>
      </c>
      <c r="AC49" s="82"/>
      <c r="AD49" s="100"/>
      <c r="AE49" s="85" t="s">
        <v>555</v>
      </c>
      <c r="AF49" s="85">
        <v>16</v>
      </c>
      <c r="AG49" s="85">
        <v>18959920</v>
      </c>
      <c r="AH49" s="85">
        <v>10751</v>
      </c>
      <c r="AI49" s="85">
        <v>13</v>
      </c>
      <c r="AJ49" s="85"/>
      <c r="AK49" s="85" t="s">
        <v>610</v>
      </c>
      <c r="AL49" s="85" t="s">
        <v>655</v>
      </c>
      <c r="AM49" s="90" t="s">
        <v>691</v>
      </c>
      <c r="AN49" s="85"/>
      <c r="AO49" s="87">
        <v>42754.95447916666</v>
      </c>
      <c r="AP49" s="90" t="s">
        <v>738</v>
      </c>
      <c r="AQ49" s="85" t="b">
        <v>1</v>
      </c>
      <c r="AR49" s="85" t="b">
        <v>0</v>
      </c>
      <c r="AS49" s="85" t="b">
        <v>1</v>
      </c>
      <c r="AT49" s="85"/>
      <c r="AU49" s="85">
        <v>11145</v>
      </c>
      <c r="AV49" s="85"/>
      <c r="AW49" s="85" t="b">
        <v>1</v>
      </c>
      <c r="AX49" s="85" t="s">
        <v>783</v>
      </c>
      <c r="AY49" s="90" t="s">
        <v>830</v>
      </c>
      <c r="AZ49" s="85" t="s">
        <v>65</v>
      </c>
      <c r="BA49" s="85" t="str">
        <f>REPLACE(INDEX(GroupVertices[Group],MATCH(Vertices[[#This Row],[Vertex]],GroupVertices[Vertex],0)),1,1,"")</f>
        <v>5</v>
      </c>
      <c r="BB49" s="51"/>
      <c r="BC49" s="51"/>
      <c r="BD49" s="51"/>
      <c r="BE49" s="51"/>
      <c r="BF49" s="51"/>
      <c r="BG49" s="51"/>
      <c r="BH49" s="51"/>
      <c r="BI49" s="51"/>
      <c r="BJ49" s="51"/>
      <c r="BK49" s="51"/>
      <c r="BL49" s="51"/>
      <c r="BM49" s="52"/>
      <c r="BN49" s="51"/>
      <c r="BO49" s="52"/>
      <c r="BP49" s="51"/>
      <c r="BQ49" s="52"/>
      <c r="BR49" s="51"/>
      <c r="BS49" s="52"/>
      <c r="BT49" s="51"/>
      <c r="BU49" s="2"/>
      <c r="BV49" s="3"/>
      <c r="BW49" s="3"/>
      <c r="BX49" s="3"/>
      <c r="BY49" s="3"/>
    </row>
    <row r="50" spans="1:77" ht="41.45" customHeight="1">
      <c r="A50" s="14" t="s">
        <v>239</v>
      </c>
      <c r="C50" s="15"/>
      <c r="D50" s="15" t="s">
        <v>64</v>
      </c>
      <c r="E50" s="95">
        <v>162.1841718669883</v>
      </c>
      <c r="F50" s="81">
        <v>99.99942976548574</v>
      </c>
      <c r="G50" s="114" t="s">
        <v>351</v>
      </c>
      <c r="H50" s="15"/>
      <c r="I50" s="16" t="s">
        <v>239</v>
      </c>
      <c r="J50" s="66"/>
      <c r="K50" s="66"/>
      <c r="L50" s="116" t="s">
        <v>889</v>
      </c>
      <c r="M50" s="96">
        <v>1.1900401557853606</v>
      </c>
      <c r="N50" s="97">
        <v>5337.34814453125</v>
      </c>
      <c r="O50" s="97">
        <v>7411.0234375</v>
      </c>
      <c r="P50" s="77"/>
      <c r="Q50" s="98"/>
      <c r="R50" s="98"/>
      <c r="S50" s="99"/>
      <c r="T50" s="51">
        <v>1</v>
      </c>
      <c r="U50" s="51">
        <v>1</v>
      </c>
      <c r="V50" s="52">
        <v>0</v>
      </c>
      <c r="W50" s="52">
        <v>0</v>
      </c>
      <c r="X50" s="52">
        <v>0</v>
      </c>
      <c r="Y50" s="52">
        <v>0.99999</v>
      </c>
      <c r="Z50" s="52">
        <v>0</v>
      </c>
      <c r="AA50" s="52" t="s">
        <v>962</v>
      </c>
      <c r="AB50" s="82">
        <v>50</v>
      </c>
      <c r="AC50" s="82"/>
      <c r="AD50" s="100"/>
      <c r="AE50" s="85" t="s">
        <v>556</v>
      </c>
      <c r="AF50" s="85">
        <v>2837</v>
      </c>
      <c r="AG50" s="85">
        <v>1209</v>
      </c>
      <c r="AH50" s="85">
        <v>29358</v>
      </c>
      <c r="AI50" s="85">
        <v>14664</v>
      </c>
      <c r="AJ50" s="85"/>
      <c r="AK50" s="85" t="s">
        <v>611</v>
      </c>
      <c r="AL50" s="85" t="s">
        <v>656</v>
      </c>
      <c r="AM50" s="85"/>
      <c r="AN50" s="85"/>
      <c r="AO50" s="87">
        <v>41961.948171296295</v>
      </c>
      <c r="AP50" s="90" t="s">
        <v>739</v>
      </c>
      <c r="AQ50" s="85" t="b">
        <v>0</v>
      </c>
      <c r="AR50" s="85" t="b">
        <v>0</v>
      </c>
      <c r="AS50" s="85" t="b">
        <v>0</v>
      </c>
      <c r="AT50" s="85"/>
      <c r="AU50" s="85">
        <v>40</v>
      </c>
      <c r="AV50" s="90" t="s">
        <v>748</v>
      </c>
      <c r="AW50" s="85" t="b">
        <v>0</v>
      </c>
      <c r="AX50" s="85" t="s">
        <v>783</v>
      </c>
      <c r="AY50" s="90" t="s">
        <v>831</v>
      </c>
      <c r="AZ50" s="85" t="s">
        <v>66</v>
      </c>
      <c r="BA50" s="85" t="str">
        <f>REPLACE(INDEX(GroupVertices[Group],MATCH(Vertices[[#This Row],[Vertex]],GroupVertices[Vertex],0)),1,1,"")</f>
        <v>4</v>
      </c>
      <c r="BB50" s="51"/>
      <c r="BC50" s="51"/>
      <c r="BD50" s="51"/>
      <c r="BE50" s="51"/>
      <c r="BF50" s="51" t="s">
        <v>318</v>
      </c>
      <c r="BG50" s="51" t="s">
        <v>318</v>
      </c>
      <c r="BH50" s="131" t="s">
        <v>1281</v>
      </c>
      <c r="BI50" s="131" t="s">
        <v>1281</v>
      </c>
      <c r="BJ50" s="131" t="s">
        <v>1299</v>
      </c>
      <c r="BK50" s="131" t="s">
        <v>1299</v>
      </c>
      <c r="BL50" s="131">
        <v>1</v>
      </c>
      <c r="BM50" s="134">
        <v>2.9411764705882355</v>
      </c>
      <c r="BN50" s="131">
        <v>0</v>
      </c>
      <c r="BO50" s="134">
        <v>0</v>
      </c>
      <c r="BP50" s="131">
        <v>0</v>
      </c>
      <c r="BQ50" s="134">
        <v>0</v>
      </c>
      <c r="BR50" s="131">
        <v>33</v>
      </c>
      <c r="BS50" s="134">
        <v>97.05882352941177</v>
      </c>
      <c r="BT50" s="131">
        <v>34</v>
      </c>
      <c r="BU50" s="2"/>
      <c r="BV50" s="3"/>
      <c r="BW50" s="3"/>
      <c r="BX50" s="3"/>
      <c r="BY50" s="3"/>
    </row>
    <row r="51" spans="1:77" ht="41.45" customHeight="1">
      <c r="A51" s="14" t="s">
        <v>240</v>
      </c>
      <c r="C51" s="15"/>
      <c r="D51" s="15" t="s">
        <v>64</v>
      </c>
      <c r="E51" s="95">
        <v>162.01251209038364</v>
      </c>
      <c r="F51" s="81">
        <v>99.99996125995844</v>
      </c>
      <c r="G51" s="114" t="s">
        <v>352</v>
      </c>
      <c r="H51" s="15"/>
      <c r="I51" s="16" t="s">
        <v>240</v>
      </c>
      <c r="J51" s="66"/>
      <c r="K51" s="66"/>
      <c r="L51" s="116" t="s">
        <v>890</v>
      </c>
      <c r="M51" s="96">
        <v>1.0129107645189723</v>
      </c>
      <c r="N51" s="97">
        <v>4611.84130859375</v>
      </c>
      <c r="O51" s="97">
        <v>8901.0703125</v>
      </c>
      <c r="P51" s="77"/>
      <c r="Q51" s="98"/>
      <c r="R51" s="98"/>
      <c r="S51" s="99"/>
      <c r="T51" s="51">
        <v>1</v>
      </c>
      <c r="U51" s="51">
        <v>1</v>
      </c>
      <c r="V51" s="52">
        <v>0</v>
      </c>
      <c r="W51" s="52">
        <v>0</v>
      </c>
      <c r="X51" s="52">
        <v>0</v>
      </c>
      <c r="Y51" s="52">
        <v>0.99999</v>
      </c>
      <c r="Z51" s="52">
        <v>0</v>
      </c>
      <c r="AA51" s="52" t="s">
        <v>962</v>
      </c>
      <c r="AB51" s="82">
        <v>51</v>
      </c>
      <c r="AC51" s="82"/>
      <c r="AD51" s="100"/>
      <c r="AE51" s="85" t="s">
        <v>557</v>
      </c>
      <c r="AF51" s="85">
        <v>89</v>
      </c>
      <c r="AG51" s="85">
        <v>84</v>
      </c>
      <c r="AH51" s="85">
        <v>4528</v>
      </c>
      <c r="AI51" s="85">
        <v>6721</v>
      </c>
      <c r="AJ51" s="85"/>
      <c r="AK51" s="85" t="s">
        <v>612</v>
      </c>
      <c r="AL51" s="85"/>
      <c r="AM51" s="85"/>
      <c r="AN51" s="85"/>
      <c r="AO51" s="87">
        <v>40605.94299768518</v>
      </c>
      <c r="AP51" s="85"/>
      <c r="AQ51" s="85" t="b">
        <v>1</v>
      </c>
      <c r="AR51" s="85" t="b">
        <v>0</v>
      </c>
      <c r="AS51" s="85" t="b">
        <v>0</v>
      </c>
      <c r="AT51" s="85"/>
      <c r="AU51" s="85">
        <v>4</v>
      </c>
      <c r="AV51" s="90" t="s">
        <v>748</v>
      </c>
      <c r="AW51" s="85" t="b">
        <v>0</v>
      </c>
      <c r="AX51" s="85" t="s">
        <v>783</v>
      </c>
      <c r="AY51" s="90" t="s">
        <v>832</v>
      </c>
      <c r="AZ51" s="85" t="s">
        <v>66</v>
      </c>
      <c r="BA51" s="85" t="str">
        <f>REPLACE(INDEX(GroupVertices[Group],MATCH(Vertices[[#This Row],[Vertex]],GroupVertices[Vertex],0)),1,1,"")</f>
        <v>4</v>
      </c>
      <c r="BB51" s="51" t="s">
        <v>300</v>
      </c>
      <c r="BC51" s="51" t="s">
        <v>300</v>
      </c>
      <c r="BD51" s="51" t="s">
        <v>304</v>
      </c>
      <c r="BE51" s="51" t="s">
        <v>304</v>
      </c>
      <c r="BF51" s="51" t="s">
        <v>319</v>
      </c>
      <c r="BG51" s="51" t="s">
        <v>319</v>
      </c>
      <c r="BH51" s="131" t="s">
        <v>1282</v>
      </c>
      <c r="BI51" s="131" t="s">
        <v>1282</v>
      </c>
      <c r="BJ51" s="131" t="s">
        <v>1300</v>
      </c>
      <c r="BK51" s="131" t="s">
        <v>1300</v>
      </c>
      <c r="BL51" s="131">
        <v>1</v>
      </c>
      <c r="BM51" s="134">
        <v>2.272727272727273</v>
      </c>
      <c r="BN51" s="131">
        <v>1</v>
      </c>
      <c r="BO51" s="134">
        <v>2.272727272727273</v>
      </c>
      <c r="BP51" s="131">
        <v>0</v>
      </c>
      <c r="BQ51" s="134">
        <v>0</v>
      </c>
      <c r="BR51" s="131">
        <v>42</v>
      </c>
      <c r="BS51" s="134">
        <v>95.45454545454545</v>
      </c>
      <c r="BT51" s="131">
        <v>44</v>
      </c>
      <c r="BU51" s="2"/>
      <c r="BV51" s="3"/>
      <c r="BW51" s="3"/>
      <c r="BX51" s="3"/>
      <c r="BY51" s="3"/>
    </row>
    <row r="52" spans="1:77" ht="41.45" customHeight="1">
      <c r="A52" s="14" t="s">
        <v>241</v>
      </c>
      <c r="C52" s="15"/>
      <c r="D52" s="15" t="s">
        <v>64</v>
      </c>
      <c r="E52" s="95">
        <v>162.01663192502215</v>
      </c>
      <c r="F52" s="81">
        <v>99.9999485040911</v>
      </c>
      <c r="G52" s="114" t="s">
        <v>353</v>
      </c>
      <c r="H52" s="15"/>
      <c r="I52" s="16" t="s">
        <v>241</v>
      </c>
      <c r="J52" s="66"/>
      <c r="K52" s="66"/>
      <c r="L52" s="116" t="s">
        <v>891</v>
      </c>
      <c r="M52" s="96">
        <v>1.0171618699093656</v>
      </c>
      <c r="N52" s="97">
        <v>7041.2060546875</v>
      </c>
      <c r="O52" s="97">
        <v>3779.033935546875</v>
      </c>
      <c r="P52" s="77"/>
      <c r="Q52" s="98"/>
      <c r="R52" s="98"/>
      <c r="S52" s="99"/>
      <c r="T52" s="51">
        <v>0</v>
      </c>
      <c r="U52" s="51">
        <v>1</v>
      </c>
      <c r="V52" s="52">
        <v>0</v>
      </c>
      <c r="W52" s="52">
        <v>0.333333</v>
      </c>
      <c r="X52" s="52">
        <v>0</v>
      </c>
      <c r="Y52" s="52">
        <v>0.638292</v>
      </c>
      <c r="Z52" s="52">
        <v>0</v>
      </c>
      <c r="AA52" s="52">
        <v>0</v>
      </c>
      <c r="AB52" s="82">
        <v>52</v>
      </c>
      <c r="AC52" s="82"/>
      <c r="AD52" s="100"/>
      <c r="AE52" s="85" t="s">
        <v>558</v>
      </c>
      <c r="AF52" s="85">
        <v>1751</v>
      </c>
      <c r="AG52" s="85">
        <v>111</v>
      </c>
      <c r="AH52" s="85">
        <v>9942</v>
      </c>
      <c r="AI52" s="85">
        <v>5076</v>
      </c>
      <c r="AJ52" s="85"/>
      <c r="AK52" s="85"/>
      <c r="AL52" s="85"/>
      <c r="AM52" s="85"/>
      <c r="AN52" s="85"/>
      <c r="AO52" s="87">
        <v>41427.81961805555</v>
      </c>
      <c r="AP52" s="90" t="s">
        <v>740</v>
      </c>
      <c r="AQ52" s="85" t="b">
        <v>1</v>
      </c>
      <c r="AR52" s="85" t="b">
        <v>0</v>
      </c>
      <c r="AS52" s="85" t="b">
        <v>0</v>
      </c>
      <c r="AT52" s="85"/>
      <c r="AU52" s="85">
        <v>0</v>
      </c>
      <c r="AV52" s="90" t="s">
        <v>748</v>
      </c>
      <c r="AW52" s="85" t="b">
        <v>0</v>
      </c>
      <c r="AX52" s="85" t="s">
        <v>783</v>
      </c>
      <c r="AY52" s="90" t="s">
        <v>833</v>
      </c>
      <c r="AZ52" s="85" t="s">
        <v>66</v>
      </c>
      <c r="BA52" s="85" t="str">
        <f>REPLACE(INDEX(GroupVertices[Group],MATCH(Vertices[[#This Row],[Vertex]],GroupVertices[Vertex],0)),1,1,"")</f>
        <v>7</v>
      </c>
      <c r="BB52" s="51"/>
      <c r="BC52" s="51"/>
      <c r="BD52" s="51"/>
      <c r="BE52" s="51"/>
      <c r="BF52" s="51" t="s">
        <v>320</v>
      </c>
      <c r="BG52" s="51" t="s">
        <v>320</v>
      </c>
      <c r="BH52" s="131" t="s">
        <v>1283</v>
      </c>
      <c r="BI52" s="131" t="s">
        <v>1283</v>
      </c>
      <c r="BJ52" s="131" t="s">
        <v>1207</v>
      </c>
      <c r="BK52" s="131" t="s">
        <v>1207</v>
      </c>
      <c r="BL52" s="131">
        <v>2</v>
      </c>
      <c r="BM52" s="134">
        <v>5.128205128205129</v>
      </c>
      <c r="BN52" s="131">
        <v>0</v>
      </c>
      <c r="BO52" s="134">
        <v>0</v>
      </c>
      <c r="BP52" s="131">
        <v>0</v>
      </c>
      <c r="BQ52" s="134">
        <v>0</v>
      </c>
      <c r="BR52" s="131">
        <v>37</v>
      </c>
      <c r="BS52" s="134">
        <v>94.87179487179488</v>
      </c>
      <c r="BT52" s="131">
        <v>39</v>
      </c>
      <c r="BU52" s="2"/>
      <c r="BV52" s="3"/>
      <c r="BW52" s="3"/>
      <c r="BX52" s="3"/>
      <c r="BY52" s="3"/>
    </row>
    <row r="53" spans="1:77" ht="41.45" customHeight="1">
      <c r="A53" s="14" t="s">
        <v>246</v>
      </c>
      <c r="C53" s="15"/>
      <c r="D53" s="15" t="s">
        <v>64</v>
      </c>
      <c r="E53" s="95">
        <v>166.80464270731366</v>
      </c>
      <c r="F53" s="81">
        <v>99.98512382403895</v>
      </c>
      <c r="G53" s="114" t="s">
        <v>358</v>
      </c>
      <c r="H53" s="15"/>
      <c r="I53" s="16" t="s">
        <v>246</v>
      </c>
      <c r="J53" s="66"/>
      <c r="K53" s="66"/>
      <c r="L53" s="116" t="s">
        <v>892</v>
      </c>
      <c r="M53" s="96">
        <v>5.957733575285365</v>
      </c>
      <c r="N53" s="97">
        <v>7041.2060546875</v>
      </c>
      <c r="O53" s="97">
        <v>2655.61669921875</v>
      </c>
      <c r="P53" s="77"/>
      <c r="Q53" s="98"/>
      <c r="R53" s="98"/>
      <c r="S53" s="99"/>
      <c r="T53" s="51">
        <v>3</v>
      </c>
      <c r="U53" s="51">
        <v>1</v>
      </c>
      <c r="V53" s="52">
        <v>2</v>
      </c>
      <c r="W53" s="52">
        <v>0.5</v>
      </c>
      <c r="X53" s="52">
        <v>0</v>
      </c>
      <c r="Y53" s="52">
        <v>1.723387</v>
      </c>
      <c r="Z53" s="52">
        <v>0</v>
      </c>
      <c r="AA53" s="52">
        <v>0</v>
      </c>
      <c r="AB53" s="82">
        <v>53</v>
      </c>
      <c r="AC53" s="82"/>
      <c r="AD53" s="100"/>
      <c r="AE53" s="85" t="s">
        <v>559</v>
      </c>
      <c r="AF53" s="85">
        <v>15048</v>
      </c>
      <c r="AG53" s="85">
        <v>31490</v>
      </c>
      <c r="AH53" s="85">
        <v>58664</v>
      </c>
      <c r="AI53" s="85">
        <v>24601</v>
      </c>
      <c r="AJ53" s="85"/>
      <c r="AK53" s="85" t="s">
        <v>613</v>
      </c>
      <c r="AL53" s="85" t="s">
        <v>657</v>
      </c>
      <c r="AM53" s="90" t="s">
        <v>692</v>
      </c>
      <c r="AN53" s="85"/>
      <c r="AO53" s="87">
        <v>39701.876539351855</v>
      </c>
      <c r="AP53" s="90" t="s">
        <v>741</v>
      </c>
      <c r="AQ53" s="85" t="b">
        <v>0</v>
      </c>
      <c r="AR53" s="85" t="b">
        <v>0</v>
      </c>
      <c r="AS53" s="85" t="b">
        <v>1</v>
      </c>
      <c r="AT53" s="85"/>
      <c r="AU53" s="85">
        <v>254</v>
      </c>
      <c r="AV53" s="90" t="s">
        <v>749</v>
      </c>
      <c r="AW53" s="85" t="b">
        <v>1</v>
      </c>
      <c r="AX53" s="85" t="s">
        <v>783</v>
      </c>
      <c r="AY53" s="90" t="s">
        <v>834</v>
      </c>
      <c r="AZ53" s="85" t="s">
        <v>66</v>
      </c>
      <c r="BA53" s="85" t="str">
        <f>REPLACE(INDEX(GroupVertices[Group],MATCH(Vertices[[#This Row],[Vertex]],GroupVertices[Vertex],0)),1,1,"")</f>
        <v>7</v>
      </c>
      <c r="BB53" s="51"/>
      <c r="BC53" s="51"/>
      <c r="BD53" s="51"/>
      <c r="BE53" s="51"/>
      <c r="BF53" s="51" t="s">
        <v>322</v>
      </c>
      <c r="BG53" s="51" t="s">
        <v>1267</v>
      </c>
      <c r="BH53" s="131" t="s">
        <v>1283</v>
      </c>
      <c r="BI53" s="131" t="s">
        <v>1283</v>
      </c>
      <c r="BJ53" s="131" t="s">
        <v>1207</v>
      </c>
      <c r="BK53" s="131" t="s">
        <v>1207</v>
      </c>
      <c r="BL53" s="131">
        <v>4</v>
      </c>
      <c r="BM53" s="134">
        <v>5.128205128205129</v>
      </c>
      <c r="BN53" s="131">
        <v>0</v>
      </c>
      <c r="BO53" s="134">
        <v>0</v>
      </c>
      <c r="BP53" s="131">
        <v>0</v>
      </c>
      <c r="BQ53" s="134">
        <v>0</v>
      </c>
      <c r="BR53" s="131">
        <v>74</v>
      </c>
      <c r="BS53" s="134">
        <v>94.87179487179488</v>
      </c>
      <c r="BT53" s="131">
        <v>78</v>
      </c>
      <c r="BU53" s="2"/>
      <c r="BV53" s="3"/>
      <c r="BW53" s="3"/>
      <c r="BX53" s="3"/>
      <c r="BY53" s="3"/>
    </row>
    <row r="54" spans="1:77" ht="41.45" customHeight="1">
      <c r="A54" s="14" t="s">
        <v>243</v>
      </c>
      <c r="C54" s="15"/>
      <c r="D54" s="15" t="s">
        <v>64</v>
      </c>
      <c r="E54" s="95">
        <v>162.35537388418868</v>
      </c>
      <c r="F54" s="81">
        <v>99.99889968833165</v>
      </c>
      <c r="G54" s="114" t="s">
        <v>355</v>
      </c>
      <c r="H54" s="15"/>
      <c r="I54" s="16" t="s">
        <v>243</v>
      </c>
      <c r="J54" s="66"/>
      <c r="K54" s="66"/>
      <c r="L54" s="116" t="s">
        <v>893</v>
      </c>
      <c r="M54" s="96">
        <v>1.366697202008372</v>
      </c>
      <c r="N54" s="97">
        <v>8241.53125</v>
      </c>
      <c r="O54" s="97">
        <v>7694.5380859375</v>
      </c>
      <c r="P54" s="77"/>
      <c r="Q54" s="98"/>
      <c r="R54" s="98"/>
      <c r="S54" s="99"/>
      <c r="T54" s="51">
        <v>0</v>
      </c>
      <c r="U54" s="51">
        <v>5</v>
      </c>
      <c r="V54" s="52">
        <v>50</v>
      </c>
      <c r="W54" s="52">
        <v>0.015873</v>
      </c>
      <c r="X54" s="52">
        <v>0.048742</v>
      </c>
      <c r="Y54" s="52">
        <v>1.250782</v>
      </c>
      <c r="Z54" s="52">
        <v>0.2</v>
      </c>
      <c r="AA54" s="52">
        <v>0</v>
      </c>
      <c r="AB54" s="82">
        <v>54</v>
      </c>
      <c r="AC54" s="82"/>
      <c r="AD54" s="100"/>
      <c r="AE54" s="85" t="s">
        <v>560</v>
      </c>
      <c r="AF54" s="85">
        <v>5003</v>
      </c>
      <c r="AG54" s="85">
        <v>2331</v>
      </c>
      <c r="AH54" s="85">
        <v>107776</v>
      </c>
      <c r="AI54" s="85">
        <v>180557</v>
      </c>
      <c r="AJ54" s="85"/>
      <c r="AK54" s="85" t="s">
        <v>614</v>
      </c>
      <c r="AL54" s="85" t="s">
        <v>658</v>
      </c>
      <c r="AM54" s="85"/>
      <c r="AN54" s="85"/>
      <c r="AO54" s="87">
        <v>42328.689675925925</v>
      </c>
      <c r="AP54" s="90" t="s">
        <v>742</v>
      </c>
      <c r="AQ54" s="85" t="b">
        <v>1</v>
      </c>
      <c r="AR54" s="85" t="b">
        <v>0</v>
      </c>
      <c r="AS54" s="85" t="b">
        <v>1</v>
      </c>
      <c r="AT54" s="85"/>
      <c r="AU54" s="85">
        <v>8</v>
      </c>
      <c r="AV54" s="90" t="s">
        <v>748</v>
      </c>
      <c r="AW54" s="85" t="b">
        <v>0</v>
      </c>
      <c r="AX54" s="85" t="s">
        <v>783</v>
      </c>
      <c r="AY54" s="90" t="s">
        <v>835</v>
      </c>
      <c r="AZ54" s="85" t="s">
        <v>66</v>
      </c>
      <c r="BA54" s="85" t="str">
        <f>REPLACE(INDEX(GroupVertices[Group],MATCH(Vertices[[#This Row],[Vertex]],GroupVertices[Vertex],0)),1,1,"")</f>
        <v>5</v>
      </c>
      <c r="BB54" s="51"/>
      <c r="BC54" s="51"/>
      <c r="BD54" s="51"/>
      <c r="BE54" s="51"/>
      <c r="BF54" s="51" t="s">
        <v>266</v>
      </c>
      <c r="BG54" s="51" t="s">
        <v>266</v>
      </c>
      <c r="BH54" s="131" t="s">
        <v>1280</v>
      </c>
      <c r="BI54" s="131" t="s">
        <v>1280</v>
      </c>
      <c r="BJ54" s="131" t="s">
        <v>1206</v>
      </c>
      <c r="BK54" s="131" t="s">
        <v>1206</v>
      </c>
      <c r="BL54" s="131">
        <v>1</v>
      </c>
      <c r="BM54" s="134">
        <v>2.3255813953488373</v>
      </c>
      <c r="BN54" s="131">
        <v>3</v>
      </c>
      <c r="BO54" s="134">
        <v>6.976744186046512</v>
      </c>
      <c r="BP54" s="131">
        <v>0</v>
      </c>
      <c r="BQ54" s="134">
        <v>0</v>
      </c>
      <c r="BR54" s="131">
        <v>39</v>
      </c>
      <c r="BS54" s="134">
        <v>90.69767441860465</v>
      </c>
      <c r="BT54" s="131">
        <v>43</v>
      </c>
      <c r="BU54" s="2"/>
      <c r="BV54" s="3"/>
      <c r="BW54" s="3"/>
      <c r="BX54" s="3"/>
      <c r="BY54" s="3"/>
    </row>
    <row r="55" spans="1:77" ht="41.45" customHeight="1">
      <c r="A55" s="14" t="s">
        <v>244</v>
      </c>
      <c r="C55" s="15"/>
      <c r="D55" s="15" t="s">
        <v>64</v>
      </c>
      <c r="E55" s="95">
        <v>162.8027574086375</v>
      </c>
      <c r="F55" s="81">
        <v>99.99751449562592</v>
      </c>
      <c r="G55" s="114" t="s">
        <v>356</v>
      </c>
      <c r="H55" s="15"/>
      <c r="I55" s="16" t="s">
        <v>244</v>
      </c>
      <c r="J55" s="66"/>
      <c r="K55" s="66"/>
      <c r="L55" s="116" t="s">
        <v>894</v>
      </c>
      <c r="M55" s="96">
        <v>1.8283357577355281</v>
      </c>
      <c r="N55" s="97">
        <v>7882.57763671875</v>
      </c>
      <c r="O55" s="97">
        <v>3779.033935546875</v>
      </c>
      <c r="P55" s="77"/>
      <c r="Q55" s="98"/>
      <c r="R55" s="98"/>
      <c r="S55" s="99"/>
      <c r="T55" s="51">
        <v>0</v>
      </c>
      <c r="U55" s="51">
        <v>1</v>
      </c>
      <c r="V55" s="52">
        <v>0</v>
      </c>
      <c r="W55" s="52">
        <v>0.333333</v>
      </c>
      <c r="X55" s="52">
        <v>0</v>
      </c>
      <c r="Y55" s="52">
        <v>0.638292</v>
      </c>
      <c r="Z55" s="52">
        <v>0</v>
      </c>
      <c r="AA55" s="52">
        <v>0</v>
      </c>
      <c r="AB55" s="82">
        <v>55</v>
      </c>
      <c r="AC55" s="82"/>
      <c r="AD55" s="100"/>
      <c r="AE55" s="85" t="s">
        <v>561</v>
      </c>
      <c r="AF55" s="85">
        <v>5475</v>
      </c>
      <c r="AG55" s="85">
        <v>5263</v>
      </c>
      <c r="AH55" s="85">
        <v>41903</v>
      </c>
      <c r="AI55" s="85">
        <v>1114</v>
      </c>
      <c r="AJ55" s="85"/>
      <c r="AK55" s="85" t="s">
        <v>615</v>
      </c>
      <c r="AL55" s="85" t="s">
        <v>659</v>
      </c>
      <c r="AM55" s="90" t="s">
        <v>693</v>
      </c>
      <c r="AN55" s="85"/>
      <c r="AO55" s="87">
        <v>40749.46550925926</v>
      </c>
      <c r="AP55" s="85"/>
      <c r="AQ55" s="85" t="b">
        <v>1</v>
      </c>
      <c r="AR55" s="85" t="b">
        <v>0</v>
      </c>
      <c r="AS55" s="85" t="b">
        <v>1</v>
      </c>
      <c r="AT55" s="85"/>
      <c r="AU55" s="85">
        <v>78</v>
      </c>
      <c r="AV55" s="90" t="s">
        <v>748</v>
      </c>
      <c r="AW55" s="85" t="b">
        <v>0</v>
      </c>
      <c r="AX55" s="85" t="s">
        <v>783</v>
      </c>
      <c r="AY55" s="90" t="s">
        <v>836</v>
      </c>
      <c r="AZ55" s="85" t="s">
        <v>66</v>
      </c>
      <c r="BA55" s="85" t="str">
        <f>REPLACE(INDEX(GroupVertices[Group],MATCH(Vertices[[#This Row],[Vertex]],GroupVertices[Vertex],0)),1,1,"")</f>
        <v>7</v>
      </c>
      <c r="BB55" s="51"/>
      <c r="BC55" s="51"/>
      <c r="BD55" s="51"/>
      <c r="BE55" s="51"/>
      <c r="BF55" s="51" t="s">
        <v>320</v>
      </c>
      <c r="BG55" s="51" t="s">
        <v>320</v>
      </c>
      <c r="BH55" s="131" t="s">
        <v>1283</v>
      </c>
      <c r="BI55" s="131" t="s">
        <v>1283</v>
      </c>
      <c r="BJ55" s="131" t="s">
        <v>1207</v>
      </c>
      <c r="BK55" s="131" t="s">
        <v>1207</v>
      </c>
      <c r="BL55" s="131">
        <v>2</v>
      </c>
      <c r="BM55" s="134">
        <v>5.128205128205129</v>
      </c>
      <c r="BN55" s="131">
        <v>0</v>
      </c>
      <c r="BO55" s="134">
        <v>0</v>
      </c>
      <c r="BP55" s="131">
        <v>0</v>
      </c>
      <c r="BQ55" s="134">
        <v>0</v>
      </c>
      <c r="BR55" s="131">
        <v>37</v>
      </c>
      <c r="BS55" s="134">
        <v>94.87179487179488</v>
      </c>
      <c r="BT55" s="131">
        <v>39</v>
      </c>
      <c r="BU55" s="2"/>
      <c r="BV55" s="3"/>
      <c r="BW55" s="3"/>
      <c r="BX55" s="3"/>
      <c r="BY55" s="3"/>
    </row>
    <row r="56" spans="1:77" ht="41.45" customHeight="1">
      <c r="A56" s="14" t="s">
        <v>245</v>
      </c>
      <c r="C56" s="15"/>
      <c r="D56" s="15" t="s">
        <v>64</v>
      </c>
      <c r="E56" s="95">
        <v>162.13458126485807</v>
      </c>
      <c r="F56" s="81">
        <v>99.99958330833341</v>
      </c>
      <c r="G56" s="114" t="s">
        <v>357</v>
      </c>
      <c r="H56" s="15"/>
      <c r="I56" s="16" t="s">
        <v>245</v>
      </c>
      <c r="J56" s="66"/>
      <c r="K56" s="66"/>
      <c r="L56" s="116" t="s">
        <v>895</v>
      </c>
      <c r="M56" s="96">
        <v>1.1388694427528485</v>
      </c>
      <c r="N56" s="97">
        <v>4611.84130859375</v>
      </c>
      <c r="O56" s="97">
        <v>7411.0234375</v>
      </c>
      <c r="P56" s="77"/>
      <c r="Q56" s="98"/>
      <c r="R56" s="98"/>
      <c r="S56" s="99"/>
      <c r="T56" s="51">
        <v>1</v>
      </c>
      <c r="U56" s="51">
        <v>1</v>
      </c>
      <c r="V56" s="52">
        <v>0</v>
      </c>
      <c r="W56" s="52">
        <v>0</v>
      </c>
      <c r="X56" s="52">
        <v>0</v>
      </c>
      <c r="Y56" s="52">
        <v>0.99999</v>
      </c>
      <c r="Z56" s="52">
        <v>0</v>
      </c>
      <c r="AA56" s="52" t="s">
        <v>962</v>
      </c>
      <c r="AB56" s="82">
        <v>56</v>
      </c>
      <c r="AC56" s="82"/>
      <c r="AD56" s="100"/>
      <c r="AE56" s="85" t="s">
        <v>562</v>
      </c>
      <c r="AF56" s="85">
        <v>2211</v>
      </c>
      <c r="AG56" s="85">
        <v>884</v>
      </c>
      <c r="AH56" s="85">
        <v>4714</v>
      </c>
      <c r="AI56" s="85">
        <v>20788</v>
      </c>
      <c r="AJ56" s="85"/>
      <c r="AK56" s="85" t="s">
        <v>616</v>
      </c>
      <c r="AL56" s="85" t="s">
        <v>660</v>
      </c>
      <c r="AM56" s="85"/>
      <c r="AN56" s="85"/>
      <c r="AO56" s="87">
        <v>41158.64942129629</v>
      </c>
      <c r="AP56" s="90" t="s">
        <v>743</v>
      </c>
      <c r="AQ56" s="85" t="b">
        <v>1</v>
      </c>
      <c r="AR56" s="85" t="b">
        <v>0</v>
      </c>
      <c r="AS56" s="85" t="b">
        <v>0</v>
      </c>
      <c r="AT56" s="85"/>
      <c r="AU56" s="85">
        <v>8</v>
      </c>
      <c r="AV56" s="90" t="s">
        <v>748</v>
      </c>
      <c r="AW56" s="85" t="b">
        <v>0</v>
      </c>
      <c r="AX56" s="85" t="s">
        <v>783</v>
      </c>
      <c r="AY56" s="90" t="s">
        <v>837</v>
      </c>
      <c r="AZ56" s="85" t="s">
        <v>66</v>
      </c>
      <c r="BA56" s="85" t="str">
        <f>REPLACE(INDEX(GroupVertices[Group],MATCH(Vertices[[#This Row],[Vertex]],GroupVertices[Vertex],0)),1,1,"")</f>
        <v>4</v>
      </c>
      <c r="BB56" s="51"/>
      <c r="BC56" s="51"/>
      <c r="BD56" s="51"/>
      <c r="BE56" s="51"/>
      <c r="BF56" s="51" t="s">
        <v>321</v>
      </c>
      <c r="BG56" s="51" t="s">
        <v>321</v>
      </c>
      <c r="BH56" s="131" t="s">
        <v>1284</v>
      </c>
      <c r="BI56" s="131" t="s">
        <v>1284</v>
      </c>
      <c r="BJ56" s="131" t="s">
        <v>1301</v>
      </c>
      <c r="BK56" s="131" t="s">
        <v>1301</v>
      </c>
      <c r="BL56" s="131">
        <v>1</v>
      </c>
      <c r="BM56" s="134">
        <v>3.125</v>
      </c>
      <c r="BN56" s="131">
        <v>1</v>
      </c>
      <c r="BO56" s="134">
        <v>3.125</v>
      </c>
      <c r="BP56" s="131">
        <v>0</v>
      </c>
      <c r="BQ56" s="134">
        <v>0</v>
      </c>
      <c r="BR56" s="131">
        <v>30</v>
      </c>
      <c r="BS56" s="134">
        <v>93.75</v>
      </c>
      <c r="BT56" s="131">
        <v>32</v>
      </c>
      <c r="BU56" s="2"/>
      <c r="BV56" s="3"/>
      <c r="BW56" s="3"/>
      <c r="BX56" s="3"/>
      <c r="BY56" s="3"/>
    </row>
    <row r="57" spans="1:77" ht="41.45" customHeight="1">
      <c r="A57" s="14" t="s">
        <v>247</v>
      </c>
      <c r="C57" s="15"/>
      <c r="D57" s="15" t="s">
        <v>64</v>
      </c>
      <c r="E57" s="95">
        <v>162.00503535344708</v>
      </c>
      <c r="F57" s="81">
        <v>99.99998440949547</v>
      </c>
      <c r="G57" s="114" t="s">
        <v>359</v>
      </c>
      <c r="H57" s="15"/>
      <c r="I57" s="16" t="s">
        <v>247</v>
      </c>
      <c r="J57" s="66"/>
      <c r="K57" s="66"/>
      <c r="L57" s="116" t="s">
        <v>896</v>
      </c>
      <c r="M57" s="96">
        <v>1.0051957954771473</v>
      </c>
      <c r="N57" s="97">
        <v>4811.3544921875</v>
      </c>
      <c r="O57" s="97">
        <v>2509.709228515625</v>
      </c>
      <c r="P57" s="77"/>
      <c r="Q57" s="98"/>
      <c r="R57" s="98"/>
      <c r="S57" s="99"/>
      <c r="T57" s="51">
        <v>0</v>
      </c>
      <c r="U57" s="51">
        <v>4</v>
      </c>
      <c r="V57" s="52">
        <v>24</v>
      </c>
      <c r="W57" s="52">
        <v>0.111111</v>
      </c>
      <c r="X57" s="52">
        <v>0</v>
      </c>
      <c r="Y57" s="52">
        <v>2.199808</v>
      </c>
      <c r="Z57" s="52">
        <v>0</v>
      </c>
      <c r="AA57" s="52">
        <v>0</v>
      </c>
      <c r="AB57" s="82">
        <v>57</v>
      </c>
      <c r="AC57" s="82"/>
      <c r="AD57" s="100"/>
      <c r="AE57" s="85" t="s">
        <v>563</v>
      </c>
      <c r="AF57" s="85">
        <v>277</v>
      </c>
      <c r="AG57" s="85">
        <v>35</v>
      </c>
      <c r="AH57" s="85">
        <v>1256</v>
      </c>
      <c r="AI57" s="85">
        <v>492</v>
      </c>
      <c r="AJ57" s="85"/>
      <c r="AK57" s="85" t="s">
        <v>617</v>
      </c>
      <c r="AL57" s="85" t="s">
        <v>661</v>
      </c>
      <c r="AM57" s="90" t="s">
        <v>694</v>
      </c>
      <c r="AN57" s="85"/>
      <c r="AO57" s="87">
        <v>42052.885983796295</v>
      </c>
      <c r="AP57" s="90" t="s">
        <v>744</v>
      </c>
      <c r="AQ57" s="85" t="b">
        <v>1</v>
      </c>
      <c r="AR57" s="85" t="b">
        <v>0</v>
      </c>
      <c r="AS57" s="85" t="b">
        <v>1</v>
      </c>
      <c r="AT57" s="85"/>
      <c r="AU57" s="85">
        <v>6</v>
      </c>
      <c r="AV57" s="90" t="s">
        <v>748</v>
      </c>
      <c r="AW57" s="85" t="b">
        <v>0</v>
      </c>
      <c r="AX57" s="85" t="s">
        <v>783</v>
      </c>
      <c r="AY57" s="90" t="s">
        <v>838</v>
      </c>
      <c r="AZ57" s="85" t="s">
        <v>66</v>
      </c>
      <c r="BA57" s="85" t="str">
        <f>REPLACE(INDEX(GroupVertices[Group],MATCH(Vertices[[#This Row],[Vertex]],GroupVertices[Vertex],0)),1,1,"")</f>
        <v>3</v>
      </c>
      <c r="BB57" s="51"/>
      <c r="BC57" s="51"/>
      <c r="BD57" s="51"/>
      <c r="BE57" s="51"/>
      <c r="BF57" s="51" t="s">
        <v>323</v>
      </c>
      <c r="BG57" s="51" t="s">
        <v>323</v>
      </c>
      <c r="BH57" s="131" t="s">
        <v>1285</v>
      </c>
      <c r="BI57" s="131" t="s">
        <v>1285</v>
      </c>
      <c r="BJ57" s="131" t="s">
        <v>1302</v>
      </c>
      <c r="BK57" s="131" t="s">
        <v>1302</v>
      </c>
      <c r="BL57" s="131">
        <v>3</v>
      </c>
      <c r="BM57" s="134">
        <v>7.6923076923076925</v>
      </c>
      <c r="BN57" s="131">
        <v>1</v>
      </c>
      <c r="BO57" s="134">
        <v>2.5641025641025643</v>
      </c>
      <c r="BP57" s="131">
        <v>0</v>
      </c>
      <c r="BQ57" s="134">
        <v>0</v>
      </c>
      <c r="BR57" s="131">
        <v>35</v>
      </c>
      <c r="BS57" s="134">
        <v>89.74358974358974</v>
      </c>
      <c r="BT57" s="131">
        <v>39</v>
      </c>
      <c r="BU57" s="2"/>
      <c r="BV57" s="3"/>
      <c r="BW57" s="3"/>
      <c r="BX57" s="3"/>
      <c r="BY57" s="3"/>
    </row>
    <row r="58" spans="1:77" ht="41.45" customHeight="1">
      <c r="A58" s="14" t="s">
        <v>269</v>
      </c>
      <c r="C58" s="15"/>
      <c r="D58" s="15" t="s">
        <v>64</v>
      </c>
      <c r="E58" s="95">
        <v>173.69605795226775</v>
      </c>
      <c r="F58" s="81">
        <v>99.96378656504807</v>
      </c>
      <c r="G58" s="114" t="s">
        <v>780</v>
      </c>
      <c r="H58" s="15"/>
      <c r="I58" s="16" t="s">
        <v>269</v>
      </c>
      <c r="J58" s="66"/>
      <c r="K58" s="66"/>
      <c r="L58" s="116" t="s">
        <v>897</v>
      </c>
      <c r="M58" s="96">
        <v>13.068730754978843</v>
      </c>
      <c r="N58" s="97">
        <v>4249.087890625</v>
      </c>
      <c r="O58" s="97">
        <v>1703.941162109375</v>
      </c>
      <c r="P58" s="77"/>
      <c r="Q58" s="98"/>
      <c r="R58" s="98"/>
      <c r="S58" s="99"/>
      <c r="T58" s="51">
        <v>1</v>
      </c>
      <c r="U58" s="51">
        <v>0</v>
      </c>
      <c r="V58" s="52">
        <v>0</v>
      </c>
      <c r="W58" s="52">
        <v>0.071429</v>
      </c>
      <c r="X58" s="52">
        <v>0</v>
      </c>
      <c r="Y58" s="52">
        <v>0.617459</v>
      </c>
      <c r="Z58" s="52">
        <v>0</v>
      </c>
      <c r="AA58" s="52">
        <v>0</v>
      </c>
      <c r="AB58" s="82">
        <v>58</v>
      </c>
      <c r="AC58" s="82"/>
      <c r="AD58" s="100"/>
      <c r="AE58" s="85" t="s">
        <v>564</v>
      </c>
      <c r="AF58" s="85">
        <v>264</v>
      </c>
      <c r="AG58" s="85">
        <v>76654</v>
      </c>
      <c r="AH58" s="85">
        <v>2547</v>
      </c>
      <c r="AI58" s="85">
        <v>958</v>
      </c>
      <c r="AJ58" s="85"/>
      <c r="AK58" s="85" t="s">
        <v>618</v>
      </c>
      <c r="AL58" s="85" t="s">
        <v>662</v>
      </c>
      <c r="AM58" s="90" t="s">
        <v>695</v>
      </c>
      <c r="AN58" s="85"/>
      <c r="AO58" s="87">
        <v>42384.933391203704</v>
      </c>
      <c r="AP58" s="90" t="s">
        <v>745</v>
      </c>
      <c r="AQ58" s="85" t="b">
        <v>1</v>
      </c>
      <c r="AR58" s="85" t="b">
        <v>0</v>
      </c>
      <c r="AS58" s="85" t="b">
        <v>1</v>
      </c>
      <c r="AT58" s="85"/>
      <c r="AU58" s="85">
        <v>661</v>
      </c>
      <c r="AV58" s="85"/>
      <c r="AW58" s="85" t="b">
        <v>1</v>
      </c>
      <c r="AX58" s="85" t="s">
        <v>783</v>
      </c>
      <c r="AY58" s="90" t="s">
        <v>839</v>
      </c>
      <c r="AZ58" s="85" t="s">
        <v>65</v>
      </c>
      <c r="BA58" s="85" t="str">
        <f>REPLACE(INDEX(GroupVertices[Group],MATCH(Vertices[[#This Row],[Vertex]],GroupVertices[Vertex],0)),1,1,"")</f>
        <v>3</v>
      </c>
      <c r="BB58" s="51"/>
      <c r="BC58" s="51"/>
      <c r="BD58" s="51"/>
      <c r="BE58" s="51"/>
      <c r="BF58" s="51"/>
      <c r="BG58" s="51"/>
      <c r="BH58" s="51"/>
      <c r="BI58" s="51"/>
      <c r="BJ58" s="51"/>
      <c r="BK58" s="51"/>
      <c r="BL58" s="51"/>
      <c r="BM58" s="52"/>
      <c r="BN58" s="51"/>
      <c r="BO58" s="52"/>
      <c r="BP58" s="51"/>
      <c r="BQ58" s="52"/>
      <c r="BR58" s="51"/>
      <c r="BS58" s="52"/>
      <c r="BT58" s="51"/>
      <c r="BU58" s="2"/>
      <c r="BV58" s="3"/>
      <c r="BW58" s="3"/>
      <c r="BX58" s="3"/>
      <c r="BY58" s="3"/>
    </row>
    <row r="59" spans="1:77" ht="41.45" customHeight="1">
      <c r="A59" s="14" t="s">
        <v>270</v>
      </c>
      <c r="C59" s="15"/>
      <c r="D59" s="15" t="s">
        <v>64</v>
      </c>
      <c r="E59" s="95">
        <v>166.4617809135086</v>
      </c>
      <c r="F59" s="81">
        <v>99.98618539566574</v>
      </c>
      <c r="G59" s="114" t="s">
        <v>781</v>
      </c>
      <c r="H59" s="15"/>
      <c r="I59" s="16" t="s">
        <v>270</v>
      </c>
      <c r="J59" s="66"/>
      <c r="K59" s="66"/>
      <c r="L59" s="116" t="s">
        <v>898</v>
      </c>
      <c r="M59" s="96">
        <v>5.6039471377959655</v>
      </c>
      <c r="N59" s="97">
        <v>4909.7216796875</v>
      </c>
      <c r="O59" s="97">
        <v>375.962646484375</v>
      </c>
      <c r="P59" s="77"/>
      <c r="Q59" s="98"/>
      <c r="R59" s="98"/>
      <c r="S59" s="99"/>
      <c r="T59" s="51">
        <v>1</v>
      </c>
      <c r="U59" s="51">
        <v>0</v>
      </c>
      <c r="V59" s="52">
        <v>0</v>
      </c>
      <c r="W59" s="52">
        <v>0.071429</v>
      </c>
      <c r="X59" s="52">
        <v>0</v>
      </c>
      <c r="Y59" s="52">
        <v>0.617459</v>
      </c>
      <c r="Z59" s="52">
        <v>0</v>
      </c>
      <c r="AA59" s="52">
        <v>0</v>
      </c>
      <c r="AB59" s="82">
        <v>59</v>
      </c>
      <c r="AC59" s="82"/>
      <c r="AD59" s="100"/>
      <c r="AE59" s="85" t="s">
        <v>565</v>
      </c>
      <c r="AF59" s="85">
        <v>2255</v>
      </c>
      <c r="AG59" s="85">
        <v>29243</v>
      </c>
      <c r="AH59" s="85">
        <v>19604</v>
      </c>
      <c r="AI59" s="85">
        <v>17176</v>
      </c>
      <c r="AJ59" s="85"/>
      <c r="AK59" s="85" t="s">
        <v>619</v>
      </c>
      <c r="AL59" s="85" t="s">
        <v>663</v>
      </c>
      <c r="AM59" s="90" t="s">
        <v>696</v>
      </c>
      <c r="AN59" s="85"/>
      <c r="AO59" s="87">
        <v>41582.45024305556</v>
      </c>
      <c r="AP59" s="90" t="s">
        <v>746</v>
      </c>
      <c r="AQ59" s="85" t="b">
        <v>1</v>
      </c>
      <c r="AR59" s="85" t="b">
        <v>0</v>
      </c>
      <c r="AS59" s="85" t="b">
        <v>0</v>
      </c>
      <c r="AT59" s="85"/>
      <c r="AU59" s="85">
        <v>439</v>
      </c>
      <c r="AV59" s="90" t="s">
        <v>748</v>
      </c>
      <c r="AW59" s="85" t="b">
        <v>1</v>
      </c>
      <c r="AX59" s="85" t="s">
        <v>783</v>
      </c>
      <c r="AY59" s="90" t="s">
        <v>840</v>
      </c>
      <c r="AZ59" s="85" t="s">
        <v>65</v>
      </c>
      <c r="BA59" s="85" t="str">
        <f>REPLACE(INDEX(GroupVertices[Group],MATCH(Vertices[[#This Row],[Vertex]],GroupVertices[Vertex],0)),1,1,"")</f>
        <v>3</v>
      </c>
      <c r="BB59" s="51"/>
      <c r="BC59" s="51"/>
      <c r="BD59" s="51"/>
      <c r="BE59" s="51"/>
      <c r="BF59" s="51"/>
      <c r="BG59" s="51"/>
      <c r="BH59" s="51"/>
      <c r="BI59" s="51"/>
      <c r="BJ59" s="51"/>
      <c r="BK59" s="51"/>
      <c r="BL59" s="51"/>
      <c r="BM59" s="52"/>
      <c r="BN59" s="51"/>
      <c r="BO59" s="52"/>
      <c r="BP59" s="51"/>
      <c r="BQ59" s="52"/>
      <c r="BR59" s="51"/>
      <c r="BS59" s="52"/>
      <c r="BT59" s="51"/>
      <c r="BU59" s="2"/>
      <c r="BV59" s="3"/>
      <c r="BW59" s="3"/>
      <c r="BX59" s="3"/>
      <c r="BY59" s="3"/>
    </row>
    <row r="60" spans="1:77" ht="41.45" customHeight="1">
      <c r="A60" s="101" t="s">
        <v>271</v>
      </c>
      <c r="C60" s="102"/>
      <c r="D60" s="102" t="s">
        <v>64</v>
      </c>
      <c r="E60" s="103">
        <v>165.68496320444694</v>
      </c>
      <c r="F60" s="104">
        <v>99.98859058531951</v>
      </c>
      <c r="G60" s="115" t="s">
        <v>782</v>
      </c>
      <c r="H60" s="102"/>
      <c r="I60" s="105" t="s">
        <v>271</v>
      </c>
      <c r="J60" s="106"/>
      <c r="K60" s="106"/>
      <c r="L60" s="117" t="s">
        <v>899</v>
      </c>
      <c r="M60" s="107">
        <v>4.802377599185137</v>
      </c>
      <c r="N60" s="108">
        <v>4376.18310546875</v>
      </c>
      <c r="O60" s="108">
        <v>4183.84765625</v>
      </c>
      <c r="P60" s="109"/>
      <c r="Q60" s="110"/>
      <c r="R60" s="110"/>
      <c r="S60" s="111"/>
      <c r="T60" s="51">
        <v>1</v>
      </c>
      <c r="U60" s="51">
        <v>0</v>
      </c>
      <c r="V60" s="52">
        <v>0</v>
      </c>
      <c r="W60" s="52">
        <v>0.071429</v>
      </c>
      <c r="X60" s="52">
        <v>0</v>
      </c>
      <c r="Y60" s="52">
        <v>0.617459</v>
      </c>
      <c r="Z60" s="52">
        <v>0</v>
      </c>
      <c r="AA60" s="52">
        <v>0</v>
      </c>
      <c r="AB60" s="112">
        <v>60</v>
      </c>
      <c r="AC60" s="112"/>
      <c r="AD60" s="113"/>
      <c r="AE60" s="85" t="s">
        <v>566</v>
      </c>
      <c r="AF60" s="85">
        <v>671</v>
      </c>
      <c r="AG60" s="85">
        <v>24152</v>
      </c>
      <c r="AH60" s="85">
        <v>37430</v>
      </c>
      <c r="AI60" s="85">
        <v>11526</v>
      </c>
      <c r="AJ60" s="85"/>
      <c r="AK60" s="85" t="s">
        <v>620</v>
      </c>
      <c r="AL60" s="85" t="s">
        <v>664</v>
      </c>
      <c r="AM60" s="90" t="s">
        <v>697</v>
      </c>
      <c r="AN60" s="85"/>
      <c r="AO60" s="87">
        <v>40571.29649305555</v>
      </c>
      <c r="AP60" s="90" t="s">
        <v>747</v>
      </c>
      <c r="AQ60" s="85" t="b">
        <v>0</v>
      </c>
      <c r="AR60" s="85" t="b">
        <v>0</v>
      </c>
      <c r="AS60" s="85" t="b">
        <v>0</v>
      </c>
      <c r="AT60" s="85"/>
      <c r="AU60" s="85">
        <v>622</v>
      </c>
      <c r="AV60" s="90" t="s">
        <v>752</v>
      </c>
      <c r="AW60" s="85" t="b">
        <v>1</v>
      </c>
      <c r="AX60" s="85" t="s">
        <v>783</v>
      </c>
      <c r="AY60" s="90" t="s">
        <v>841</v>
      </c>
      <c r="AZ60" s="85" t="s">
        <v>65</v>
      </c>
      <c r="BA60" s="85" t="str">
        <f>REPLACE(INDEX(GroupVertices[Group],MATCH(Vertices[[#This Row],[Vertex]],GroupVertices[Vertex],0)),1,1,"")</f>
        <v>3</v>
      </c>
      <c r="BB60" s="51"/>
      <c r="BC60" s="51"/>
      <c r="BD60" s="51"/>
      <c r="BE60" s="51"/>
      <c r="BF60" s="51"/>
      <c r="BG60" s="51"/>
      <c r="BH60" s="51"/>
      <c r="BI60" s="51"/>
      <c r="BJ60" s="51"/>
      <c r="BK60" s="51"/>
      <c r="BL60" s="51"/>
      <c r="BM60" s="52"/>
      <c r="BN60" s="51"/>
      <c r="BO60" s="52"/>
      <c r="BP60" s="51"/>
      <c r="BQ60" s="52"/>
      <c r="BR60" s="51"/>
      <c r="BS60" s="52"/>
      <c r="BT60" s="51"/>
      <c r="BU60" s="2"/>
      <c r="BV60" s="3"/>
      <c r="BW60" s="3"/>
      <c r="BX60" s="3"/>
      <c r="BY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0"/>
    <dataValidation allowBlank="1" showInputMessage="1" promptTitle="Vertex Tooltip" prompt="Enter optional text that will pop up when the mouse is hovered over the vertex." errorTitle="Invalid Vertex Image Key" sqref="L3:L6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0"/>
    <dataValidation allowBlank="1" showInputMessage="1" promptTitle="Vertex Label Fill Color" prompt="To select an optional fill color for the Label shape, right-click and select Select Color on the right-click menu." sqref="J3:J60"/>
    <dataValidation allowBlank="1" showInputMessage="1" promptTitle="Vertex Image File" prompt="Enter the path to an image file.  Hover over the column header for examples." errorTitle="Invalid Vertex Image Key" sqref="G3:G60"/>
    <dataValidation allowBlank="1" showInputMessage="1" promptTitle="Vertex Color" prompt="To select an optional vertex color, right-click and select Select Color on the right-click menu." sqref="C3:C60"/>
    <dataValidation allowBlank="1" showInputMessage="1" promptTitle="Vertex Opacity" prompt="Enter an optional vertex opacity between 0 (transparent) and 100 (opaque)." errorTitle="Invalid Vertex Opacity" error="The optional vertex opacity must be a whole number between 0 and 10." sqref="F3:F60"/>
    <dataValidation type="list" allowBlank="1" showInputMessage="1" showErrorMessage="1" promptTitle="Vertex Shape" prompt="Select an optional vertex shape." errorTitle="Invalid Vertex Shape" error="You have entered an invalid vertex shape.  Try selecting from the drop-down list instead." sqref="D3:D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0">
      <formula1>ValidVertexLabelPositions</formula1>
    </dataValidation>
    <dataValidation allowBlank="1" showInputMessage="1" showErrorMessage="1" promptTitle="Vertex Name" prompt="Enter the name of the vertex." sqref="A3:A60"/>
  </dataValidations>
  <hyperlinks>
    <hyperlink ref="AM4" r:id="rId1" display="https://t.co/EyCo9lHone"/>
    <hyperlink ref="AM5" r:id="rId2" display="https://t.co/UJbcHYaCxx"/>
    <hyperlink ref="AM7" r:id="rId3" display="http://t.co/ChmiAnjIJl"/>
    <hyperlink ref="AM9" r:id="rId4" display="http://t.co/RhwTT5SeqO"/>
    <hyperlink ref="AM12" r:id="rId5" display="https://t.co/twXydTQx1K"/>
    <hyperlink ref="AM13" r:id="rId6" display="https://t.co/OMxB0x7xC5"/>
    <hyperlink ref="AM15" r:id="rId7" display="https://t.co/W1FRYb0xD8"/>
    <hyperlink ref="AM19" r:id="rId8" display="https://t.co/3snFCCJufB"/>
    <hyperlink ref="AM23" r:id="rId9" display="https://t.co/qFfnyAy8ah"/>
    <hyperlink ref="AM24" r:id="rId10" display="https://t.co/jKEbvoWBuk"/>
    <hyperlink ref="AM27" r:id="rId11" display="https://t.co/kboMir8nH6"/>
    <hyperlink ref="AM28" r:id="rId12" display="https://t.co/vzACxAVkuq"/>
    <hyperlink ref="AM29" r:id="rId13" display="https://t.co/eYPOIAvMwI"/>
    <hyperlink ref="AM30" r:id="rId14" display="https://t.co/0njHkjggZh"/>
    <hyperlink ref="AM31" r:id="rId15" display="https://t.co/ODCy7ZOEhk"/>
    <hyperlink ref="AM32" r:id="rId16" display="https://t.co/BgxDeUKKGK"/>
    <hyperlink ref="AM33" r:id="rId17" display="https://t.co/qbqWtpx5rl"/>
    <hyperlink ref="AM34" r:id="rId18" display="https://t.co/DmOe6frT7C"/>
    <hyperlink ref="AM35" r:id="rId19" display="https://t.co/o4EINRTh4h"/>
    <hyperlink ref="AM36" r:id="rId20" display="https://t.co/In47VLgh7K"/>
    <hyperlink ref="AM37" r:id="rId21" display="http://t.co/1qv7N3AP6n"/>
    <hyperlink ref="AM41" r:id="rId22" display="https://t.co/SgVKo16xev"/>
    <hyperlink ref="AM42" r:id="rId23" display="https://t.co/f6UKB0pJXf"/>
    <hyperlink ref="AM43" r:id="rId24" display="https://t.co/ZZukplGH2I"/>
    <hyperlink ref="AM47" r:id="rId25" display="https://t.co/KMi75wjxVu"/>
    <hyperlink ref="AM48" r:id="rId26" display="https://t.co/9zG6ZvKVLm"/>
    <hyperlink ref="AM49" r:id="rId27" display="https://t.co/wyOVgSLgBV"/>
    <hyperlink ref="AM53" r:id="rId28" display="https://t.co/5HxAchH8XV"/>
    <hyperlink ref="AM55" r:id="rId29" display="http://t.co/7nMAvZyeaM"/>
    <hyperlink ref="AM57" r:id="rId30" display="https://t.co/twxHxOtlG0"/>
    <hyperlink ref="AM58" r:id="rId31" display="https://t.co/PVOCylQwIo"/>
    <hyperlink ref="AM59" r:id="rId32" display="https://t.co/Hp7xmFnXsy"/>
    <hyperlink ref="AM60" r:id="rId33" display="https://t.co/7NEgoMwJy3"/>
    <hyperlink ref="AP3" r:id="rId34" display="https://pbs.twimg.com/profile_banners/941965718580539393/1543038072"/>
    <hyperlink ref="AP4" r:id="rId35" display="https://pbs.twimg.com/profile_banners/85362553/1528372297"/>
    <hyperlink ref="AP5" r:id="rId36" display="https://pbs.twimg.com/profile_banners/242694507/1448617415"/>
    <hyperlink ref="AP6" r:id="rId37" display="https://pbs.twimg.com/profile_banners/40056514/1563977862"/>
    <hyperlink ref="AP7" r:id="rId38" display="https://pbs.twimg.com/profile_banners/155948847/1563106908"/>
    <hyperlink ref="AP8" r:id="rId39" display="https://pbs.twimg.com/profile_banners/826378796823564288/1562241425"/>
    <hyperlink ref="AP9" r:id="rId40" display="https://pbs.twimg.com/profile_banners/1369701486/1462112149"/>
    <hyperlink ref="AP10" r:id="rId41" display="https://pbs.twimg.com/profile_banners/1400103691/1525498882"/>
    <hyperlink ref="AP12" r:id="rId42" display="https://pbs.twimg.com/profile_banners/56312505/1566611469"/>
    <hyperlink ref="AP13" r:id="rId43" display="https://pbs.twimg.com/profile_banners/25073877/1560920145"/>
    <hyperlink ref="AP14" r:id="rId44" display="https://pbs.twimg.com/profile_banners/447163884/1546135719"/>
    <hyperlink ref="AP15" r:id="rId45" display="https://pbs.twimg.com/profile_banners/761318497427173376/1537206045"/>
    <hyperlink ref="AP16" r:id="rId46" display="https://pbs.twimg.com/profile_banners/3550037417/1526318824"/>
    <hyperlink ref="AP17" r:id="rId47" display="https://pbs.twimg.com/profile_banners/2184428881/1496450343"/>
    <hyperlink ref="AP18" r:id="rId48" display="https://pbs.twimg.com/profile_banners/1152208078160498688/1565276310"/>
    <hyperlink ref="AP19" r:id="rId49" display="https://pbs.twimg.com/profile_banners/47574231/1402189675"/>
    <hyperlink ref="AP20" r:id="rId50" display="https://pbs.twimg.com/profile_banners/874606098/1564601970"/>
    <hyperlink ref="AP22" r:id="rId51" display="https://pbs.twimg.com/profile_banners/755954300107366401/1476212551"/>
    <hyperlink ref="AP23" r:id="rId52" display="https://pbs.twimg.com/profile_banners/1941832867/1564705408"/>
    <hyperlink ref="AP24" r:id="rId53" display="https://pbs.twimg.com/profile_banners/3390775469/1566205362"/>
    <hyperlink ref="AP25" r:id="rId54" display="https://pbs.twimg.com/profile_banners/1314629000/1463604172"/>
    <hyperlink ref="AP26" r:id="rId55" display="https://pbs.twimg.com/profile_banners/57211570/1541572865"/>
    <hyperlink ref="AP27" r:id="rId56" display="https://pbs.twimg.com/profile_banners/72154767/1487644093"/>
    <hyperlink ref="AP28" r:id="rId57" display="https://pbs.twimg.com/profile_banners/24578794/1559566817"/>
    <hyperlink ref="AP29" r:id="rId58" display="https://pbs.twimg.com/profile_banners/123281100/1400521645"/>
    <hyperlink ref="AP30" r:id="rId59" display="https://pbs.twimg.com/profile_banners/19346439/1554977817"/>
    <hyperlink ref="AP31" r:id="rId60" display="https://pbs.twimg.com/profile_banners/2573480784/1478903604"/>
    <hyperlink ref="AP32" r:id="rId61" display="https://pbs.twimg.com/profile_banners/3223426134/1552347349"/>
    <hyperlink ref="AP33" r:id="rId62" display="https://pbs.twimg.com/profile_banners/493714995/1566325734"/>
    <hyperlink ref="AP34" r:id="rId63" display="https://pbs.twimg.com/profile_banners/985749294/1537890892"/>
    <hyperlink ref="AP36" r:id="rId64" display="https://pbs.twimg.com/profile_banners/334069080/1561057477"/>
    <hyperlink ref="AP37" r:id="rId65" display="https://pbs.twimg.com/profile_banners/202121798/1496194576"/>
    <hyperlink ref="AP38" r:id="rId66" display="https://pbs.twimg.com/profile_banners/485905284/1564865575"/>
    <hyperlink ref="AP41" r:id="rId67" display="https://pbs.twimg.com/profile_banners/14224719/1514709246"/>
    <hyperlink ref="AP42" r:id="rId68" display="https://pbs.twimg.com/profile_banners/3131144855/1565026741"/>
    <hyperlink ref="AP43" r:id="rId69" display="https://pbs.twimg.com/profile_banners/52007644/1521114304"/>
    <hyperlink ref="AP45" r:id="rId70" display="https://pbs.twimg.com/profile_banners/1080427519126528005/1566573064"/>
    <hyperlink ref="AP46" r:id="rId71" display="https://pbs.twimg.com/profile_banners/115505588/1548362276"/>
    <hyperlink ref="AP47" r:id="rId72" display="https://pbs.twimg.com/profile_banners/3191500397/1548963724"/>
    <hyperlink ref="AP48" r:id="rId73" display="https://pbs.twimg.com/profile_banners/818876014390603776/1484852402"/>
    <hyperlink ref="AP49" r:id="rId74" display="https://pbs.twimg.com/profile_banners/822215673812119553/1553098760"/>
    <hyperlink ref="AP50" r:id="rId75" display="https://pbs.twimg.com/profile_banners/2883230169/1563712520"/>
    <hyperlink ref="AP52" r:id="rId76" display="https://pbs.twimg.com/profile_banners/1478054054/1535884439"/>
    <hyperlink ref="AP53" r:id="rId77" display="https://pbs.twimg.com/profile_banners/16228257/1566652752"/>
    <hyperlink ref="AP54" r:id="rId78" display="https://pbs.twimg.com/profile_banners/4302649992/1555267289"/>
    <hyperlink ref="AP56" r:id="rId79" display="https://pbs.twimg.com/profile_banners/807059340/1552155705"/>
    <hyperlink ref="AP57" r:id="rId80" display="https://pbs.twimg.com/profile_banners/3043653809/1494189732"/>
    <hyperlink ref="AP58" r:id="rId81" display="https://pbs.twimg.com/profile_banners/4764882552/1508411167"/>
    <hyperlink ref="AP59" r:id="rId82" display="https://pbs.twimg.com/profile_banners/2173779986/1396417891"/>
    <hyperlink ref="AP60" r:id="rId83" display="https://pbs.twimg.com/profile_banners/243983947/1425020960"/>
    <hyperlink ref="AV3" r:id="rId84" display="http://abs.twimg.com/images/themes/theme1/bg.png"/>
    <hyperlink ref="AV4" r:id="rId85" display="http://abs.twimg.com/images/themes/theme1/bg.png"/>
    <hyperlink ref="AV5" r:id="rId86" display="http://abs.twimg.com/images/themes/theme1/bg.png"/>
    <hyperlink ref="AV6" r:id="rId87" display="http://abs.twimg.com/images/themes/theme1/bg.png"/>
    <hyperlink ref="AV7" r:id="rId88" display="http://abs.twimg.com/images/themes/theme1/bg.png"/>
    <hyperlink ref="AV9" r:id="rId89" display="http://abs.twimg.com/images/themes/theme1/bg.png"/>
    <hyperlink ref="AV10" r:id="rId90" display="http://abs.twimg.com/images/themes/theme1/bg.png"/>
    <hyperlink ref="AV11" r:id="rId91" display="http://abs.twimg.com/images/themes/theme1/bg.png"/>
    <hyperlink ref="AV12" r:id="rId92" display="http://abs.twimg.com/images/themes/theme14/bg.gif"/>
    <hyperlink ref="AV13" r:id="rId93" display="http://abs.twimg.com/images/themes/theme1/bg.png"/>
    <hyperlink ref="AV14" r:id="rId94" display="http://abs.twimg.com/images/themes/theme1/bg.png"/>
    <hyperlink ref="AV15" r:id="rId95" display="http://abs.twimg.com/images/themes/theme1/bg.png"/>
    <hyperlink ref="AV16" r:id="rId96" display="http://abs.twimg.com/images/themes/theme1/bg.png"/>
    <hyperlink ref="AV17" r:id="rId97" display="http://abs.twimg.com/images/themes/theme1/bg.png"/>
    <hyperlink ref="AV19" r:id="rId98" display="http://abs.twimg.com/images/themes/theme14/bg.gif"/>
    <hyperlink ref="AV20" r:id="rId99" display="http://abs.twimg.com/images/themes/theme1/bg.png"/>
    <hyperlink ref="AV21" r:id="rId100" display="http://abs.twimg.com/images/themes/theme4/bg.gif"/>
    <hyperlink ref="AV23" r:id="rId101" display="http://abs.twimg.com/images/themes/theme1/bg.png"/>
    <hyperlink ref="AV24" r:id="rId102" display="http://abs.twimg.com/images/themes/theme1/bg.png"/>
    <hyperlink ref="AV25" r:id="rId103" display="http://abs.twimg.com/images/themes/theme1/bg.png"/>
    <hyperlink ref="AV26" r:id="rId104" display="http://abs.twimg.com/images/themes/theme10/bg.gif"/>
    <hyperlink ref="AV27" r:id="rId105" display="http://abs.twimg.com/images/themes/theme1/bg.png"/>
    <hyperlink ref="AV28" r:id="rId106" display="http://abs.twimg.com/images/themes/theme1/bg.png"/>
    <hyperlink ref="AV29" r:id="rId107" display="http://abs.twimg.com/images/themes/theme1/bg.png"/>
    <hyperlink ref="AV30" r:id="rId108" display="http://abs.twimg.com/images/themes/theme1/bg.png"/>
    <hyperlink ref="AV31" r:id="rId109" display="http://abs.twimg.com/images/themes/theme1/bg.png"/>
    <hyperlink ref="AV32" r:id="rId110" display="http://abs.twimg.com/images/themes/theme1/bg.png"/>
    <hyperlink ref="AV33" r:id="rId111" display="http://abs.twimg.com/images/themes/theme15/bg.png"/>
    <hyperlink ref="AV34" r:id="rId112" display="http://abs.twimg.com/images/themes/theme16/bg.gif"/>
    <hyperlink ref="AV35" r:id="rId113" display="http://abs.twimg.com/images/themes/theme1/bg.png"/>
    <hyperlink ref="AV36" r:id="rId114" display="http://abs.twimg.com/images/themes/theme5/bg.gif"/>
    <hyperlink ref="AV37" r:id="rId115" display="http://abs.twimg.com/images/themes/theme15/bg.png"/>
    <hyperlink ref="AV38" r:id="rId116" display="http://abs.twimg.com/images/themes/theme1/bg.png"/>
    <hyperlink ref="AV39" r:id="rId117" display="http://abs.twimg.com/images/themes/theme1/bg.png"/>
    <hyperlink ref="AV40" r:id="rId118" display="http://abs.twimg.com/images/themes/theme1/bg.png"/>
    <hyperlink ref="AV41" r:id="rId119" display="http://abs.twimg.com/images/themes/theme1/bg.png"/>
    <hyperlink ref="AV42" r:id="rId120" display="http://abs.twimg.com/images/themes/theme1/bg.png"/>
    <hyperlink ref="AV43" r:id="rId121" display="http://abs.twimg.com/images/themes/theme7/bg.gif"/>
    <hyperlink ref="AV46" r:id="rId122" display="http://abs.twimg.com/images/themes/theme1/bg.png"/>
    <hyperlink ref="AV47" r:id="rId123" display="http://abs.twimg.com/images/themes/theme1/bg.png"/>
    <hyperlink ref="AV50" r:id="rId124" display="http://abs.twimg.com/images/themes/theme1/bg.png"/>
    <hyperlink ref="AV51" r:id="rId125" display="http://abs.twimg.com/images/themes/theme1/bg.png"/>
    <hyperlink ref="AV52" r:id="rId126" display="http://abs.twimg.com/images/themes/theme1/bg.png"/>
    <hyperlink ref="AV53" r:id="rId127" display="http://abs.twimg.com/images/themes/theme14/bg.gif"/>
    <hyperlink ref="AV54" r:id="rId128" display="http://abs.twimg.com/images/themes/theme1/bg.png"/>
    <hyperlink ref="AV55" r:id="rId129" display="http://abs.twimg.com/images/themes/theme1/bg.png"/>
    <hyperlink ref="AV56" r:id="rId130" display="http://abs.twimg.com/images/themes/theme1/bg.png"/>
    <hyperlink ref="AV57" r:id="rId131" display="http://abs.twimg.com/images/themes/theme1/bg.png"/>
    <hyperlink ref="AV59" r:id="rId132" display="http://abs.twimg.com/images/themes/theme1/bg.png"/>
    <hyperlink ref="AV60" r:id="rId133" display="http://abs.twimg.com/images/themes/theme15/bg.png"/>
    <hyperlink ref="G3" r:id="rId134" display="http://pbs.twimg.com/profile_images/941988317767389184/s_2mUTJG_normal.jpg"/>
    <hyperlink ref="G4" r:id="rId135" display="http://pbs.twimg.com/profile_images/778536550992900096/1qWAMC5D_normal.jpg"/>
    <hyperlink ref="G5" r:id="rId136" display="http://pbs.twimg.com/profile_images/1059738338867986432/MvmIKowY_normal.jpg"/>
    <hyperlink ref="G6" r:id="rId137" display="http://pbs.twimg.com/profile_images/1042731620783075329/7UdRuVyz_normal.jpg"/>
    <hyperlink ref="G7" r:id="rId138" display="http://pbs.twimg.com/profile_images/979288607159709696/O090bKlv_normal.jpg"/>
    <hyperlink ref="G8" r:id="rId139" display="http://pbs.twimg.com/profile_images/835517858062819328/kqdj_1yA_normal.jpg"/>
    <hyperlink ref="G9" r:id="rId140" display="http://pbs.twimg.com/profile_images/855135607844212736/iQst7B0B_normal.jpg"/>
    <hyperlink ref="G10" r:id="rId141" display="http://pbs.twimg.com/profile_images/1165010976917377030/k2Ygtm_0_normal.jpg"/>
    <hyperlink ref="G11" r:id="rId142" display="http://abs.twimg.com/sticky/default_profile_images/default_profile_normal.png"/>
    <hyperlink ref="G12" r:id="rId143" display="http://pbs.twimg.com/profile_images/1126190324563480583/VvB_z1nd_normal.jpg"/>
    <hyperlink ref="G13" r:id="rId144" display="http://pbs.twimg.com/profile_images/874276197357596672/kUuht00m_normal.jpg"/>
    <hyperlink ref="G14" r:id="rId145" display="http://pbs.twimg.com/profile_images/1079195666960781312/Oe8SvdYr_normal.jpg"/>
    <hyperlink ref="G15" r:id="rId146" display="http://pbs.twimg.com/profile_images/1131411139550679040/MOM31AHu_normal.png"/>
    <hyperlink ref="G16" r:id="rId147" display="http://pbs.twimg.com/profile_images/641343241862836224/8udKFi8C_normal.jpg"/>
    <hyperlink ref="G17" r:id="rId148" display="http://pbs.twimg.com/profile_images/985212580565151745/lPIr8IUO_normal.jpg"/>
    <hyperlink ref="G18" r:id="rId149" display="http://pbs.twimg.com/profile_images/1152208689375449092/oTehv3PT_normal.jpg"/>
    <hyperlink ref="G19" r:id="rId150" display="http://pbs.twimg.com/profile_images/1135663559122272258/FS0KVRd2_normal.jpg"/>
    <hyperlink ref="G20" r:id="rId151" display="http://pbs.twimg.com/profile_images/1125430370000723968/NS3P0DBt_normal.jpg"/>
    <hyperlink ref="G21" r:id="rId152" display="http://pbs.twimg.com/profile_images/1163871659297837056/Cc0OLqOx_normal.jpg"/>
    <hyperlink ref="G22" r:id="rId153" display="http://pbs.twimg.com/profile_images/785927038595059713/9nK9afoq_normal.jpg"/>
    <hyperlink ref="G23" r:id="rId154" display="http://pbs.twimg.com/profile_images/1157084460984102912/TXAJXCJ5_normal.jpg"/>
    <hyperlink ref="G24" r:id="rId155" display="http://pbs.twimg.com/profile_images/1150384329958285314/444pYLd4_normal.png"/>
    <hyperlink ref="G25" r:id="rId156" display="http://pbs.twimg.com/profile_images/1162118035488092160/HPwcHzwB_normal.png"/>
    <hyperlink ref="G26" r:id="rId157" display="http://pbs.twimg.com/profile_images/1080601986733551616/pyfygbOt_normal.jpg"/>
    <hyperlink ref="G27" r:id="rId158" display="http://pbs.twimg.com/profile_images/958995047839682560/9lUiKujL_normal.jpg"/>
    <hyperlink ref="G28" r:id="rId159" display="http://pbs.twimg.com/profile_images/1149661616989859841/v1fC630x_normal.jpg"/>
    <hyperlink ref="G29" r:id="rId160" display="http://pbs.twimg.com/profile_images/966835517865316352/4EF0pB-9_normal.jpg"/>
    <hyperlink ref="G30" r:id="rId161" display="http://pbs.twimg.com/profile_images/996113243146932224/APP4KiBU_normal.jpg"/>
    <hyperlink ref="G31" r:id="rId162" display="http://pbs.twimg.com/profile_images/923550053289136128/PLTG_LAf_normal.jpg"/>
    <hyperlink ref="G32" r:id="rId163" display="http://pbs.twimg.com/profile_images/1132831472149098496/P-ZzMwiG_normal.png"/>
    <hyperlink ref="G33" r:id="rId164" display="http://pbs.twimg.com/profile_images/1054191624702562304/pzDgPuUB_normal.jpg"/>
    <hyperlink ref="G34" r:id="rId165" display="http://pbs.twimg.com/profile_images/1125807065228808192/r-DUMhWF_normal.jpg"/>
    <hyperlink ref="G35" r:id="rId166" display="http://pbs.twimg.com/profile_images/3193407754/665d13a1c1aab1ff3f46d8c77373a733_normal.jpeg"/>
    <hyperlink ref="G36" r:id="rId167" display="http://pbs.twimg.com/profile_images/1092692379096793089/qh-QkMcl_normal.jpg"/>
    <hyperlink ref="G37" r:id="rId168" display="http://pbs.twimg.com/profile_images/507679160932651008/xxO2wF21_normal.jpeg"/>
    <hyperlink ref="G38" r:id="rId169" display="http://pbs.twimg.com/profile_images/1156529715798323201/CFAEpT2s_normal.jpg"/>
    <hyperlink ref="G39" r:id="rId170" display="http://pbs.twimg.com/profile_images/817418841487601666/dIPvp_m__normal.jpg"/>
    <hyperlink ref="G40" r:id="rId171" display="http://pbs.twimg.com/profile_images/3075883492/67558c4c03c1ebea57e50098e920fcf5_normal.jpeg"/>
    <hyperlink ref="G41" r:id="rId172" display="http://pbs.twimg.com/profile_images/1147951262010359810/7842xmo9_normal.png"/>
    <hyperlink ref="G42" r:id="rId173" display="http://pbs.twimg.com/profile_images/1154124878024458240/jvxgPCmU_normal.jpg"/>
    <hyperlink ref="G43" r:id="rId174" display="http://pbs.twimg.com/profile_images/965295625897234433/g13N7-TC_normal.jpg"/>
    <hyperlink ref="G44" r:id="rId175" display="http://pbs.twimg.com/profile_images/1163147063141511174/JF5_Tvzz_normal.jpg"/>
    <hyperlink ref="G45" r:id="rId176" display="http://pbs.twimg.com/profile_images/1162998198983696384/v4Kncg5A_normal.jpg"/>
    <hyperlink ref="G46" r:id="rId177" display="http://pbs.twimg.com/profile_images/788875411212107777/lqxxa0vm_normal.jpg"/>
    <hyperlink ref="G47" r:id="rId178" display="http://pbs.twimg.com/profile_images/1091058164110422016/Y7_ezNBF_normal.jpg"/>
    <hyperlink ref="G48" r:id="rId179" display="http://pbs.twimg.com/profile_images/848946510918295557/RmsOl1zv_normal.jpg"/>
    <hyperlink ref="G49" r:id="rId180" display="http://pbs.twimg.com/profile_images/1059888693945630720/yex0Gcbi_normal.jpg"/>
    <hyperlink ref="G50" r:id="rId181" display="http://pbs.twimg.com/profile_images/1105051170589065216/huaah2bl_normal.jpg"/>
    <hyperlink ref="G51" r:id="rId182" display="http://pbs.twimg.com/profile_images/806139392435757057/UYoud1B-_normal.jpg"/>
    <hyperlink ref="G52" r:id="rId183" display="http://pbs.twimg.com/profile_images/1158828673006481409/-TYn5RHJ_normal.jpg"/>
    <hyperlink ref="G53" r:id="rId184" display="http://pbs.twimg.com/profile_images/1159510197557190662/xzpkTLnj_normal.jpg"/>
    <hyperlink ref="G54" r:id="rId185" display="http://pbs.twimg.com/profile_images/893506105954844672/s0yXX-m6_normal.jpg"/>
    <hyperlink ref="G55" r:id="rId186" display="http://pbs.twimg.com/profile_images/1576486272/twitter_icin_2_normal.jpg"/>
    <hyperlink ref="G56" r:id="rId187" display="http://pbs.twimg.com/profile_images/566245398373621760/_dgndagG_normal.png"/>
    <hyperlink ref="G57" r:id="rId188" display="http://pbs.twimg.com/profile_images/567795145915895808/J5_Phn6b_normal.jpeg"/>
    <hyperlink ref="G58" r:id="rId189" display="http://pbs.twimg.com/profile_images/920969022035939328/5F8NF8nj_normal.jpg"/>
    <hyperlink ref="G59" r:id="rId190" display="http://pbs.twimg.com/profile_images/378800000692980942/c6f2b712bdd0ad4a28ea1163892c0807_normal.jpeg"/>
    <hyperlink ref="G60" r:id="rId191" display="http://pbs.twimg.com/profile_images/571199047197675520/tsOV7wz2_normal.jpeg"/>
    <hyperlink ref="AY3" r:id="rId192" display="https://twitter.com/regionsudpaca"/>
    <hyperlink ref="AY4" r:id="rId193" display="https://twitter.com/lcp"/>
    <hyperlink ref="AY5" r:id="rId194" display="https://twitter.com/assembleenat"/>
    <hyperlink ref="AY6" r:id="rId195" display="https://twitter.com/publicsenat"/>
    <hyperlink ref="AY7" r:id="rId196" display="https://twitter.com/senat"/>
    <hyperlink ref="AY8" r:id="rId197" display="https://twitter.com/pat7boy"/>
    <hyperlink ref="AY9" r:id="rId198" display="https://twitter.com/ntenzer"/>
    <hyperlink ref="AY10" r:id="rId199" display="https://twitter.com/messvillosaurus"/>
    <hyperlink ref="AY11" r:id="rId200" display="https://twitter.com/ems2613"/>
    <hyperlink ref="AY12" r:id="rId201" display="https://twitter.com/xtrabiggg"/>
    <hyperlink ref="AY13" r:id="rId202" display="https://twitter.com/realdonaldtrump"/>
    <hyperlink ref="AY14" r:id="rId203" display="https://twitter.com/cactusflower81"/>
    <hyperlink ref="AY15" r:id="rId204" display="https://twitter.com/msnightwriter"/>
    <hyperlink ref="AY16" r:id="rId205" display="https://twitter.com/silentrunning12"/>
    <hyperlink ref="AY17" r:id="rId206" display="https://twitter.com/silverfoxoo7"/>
    <hyperlink ref="AY18" r:id="rId207" display="https://twitter.com/jock_samurai"/>
    <hyperlink ref="AY19" r:id="rId208" display="https://twitter.com/destroy_time"/>
    <hyperlink ref="AY20" r:id="rId209" display="https://twitter.com/badov49"/>
    <hyperlink ref="AY21" r:id="rId210" display="https://twitter.com/amuses"/>
    <hyperlink ref="AY22" r:id="rId211" display="https://twitter.com/suz_stone"/>
    <hyperlink ref="AY23" r:id="rId212" display="https://twitter.com/kaelaleon"/>
    <hyperlink ref="AY24" r:id="rId213" display="https://twitter.com/tf1lejt"/>
    <hyperlink ref="AY25" r:id="rId214" display="https://twitter.com/rnaudmeunier"/>
    <hyperlink ref="AY26" r:id="rId215" display="https://twitter.com/mostwiselatina"/>
    <hyperlink ref="AY27" r:id="rId216" display="https://twitter.com/petesart"/>
    <hyperlink ref="AY28" r:id="rId217" display="https://twitter.com/scaramucci"/>
    <hyperlink ref="AY29" r:id="rId218" display="https://twitter.com/andyostroy"/>
    <hyperlink ref="AY30" r:id="rId219" display="https://twitter.com/louisemensch"/>
    <hyperlink ref="AY31" r:id="rId220" display="https://twitter.com/malcolmnance"/>
    <hyperlink ref="AY32" r:id="rId221" display="https://twitter.com/sethabramson"/>
    <hyperlink ref="AY33" r:id="rId222" display="https://twitter.com/johnpavlovitz"/>
    <hyperlink ref="AY34" r:id="rId223" display="https://twitter.com/ruthbenghiat"/>
    <hyperlink ref="AY35" r:id="rId224" display="https://twitter.com/dickpolman1"/>
    <hyperlink ref="AY36" r:id="rId225" display="https://twitter.com/lrinaldiart"/>
    <hyperlink ref="AY37" r:id="rId226" display="https://twitter.com/robertckeating"/>
    <hyperlink ref="AY38" r:id="rId227" display="https://twitter.com/antifa_scist"/>
    <hyperlink ref="AY39" r:id="rId228" display="https://twitter.com/clhuds"/>
    <hyperlink ref="AY40" r:id="rId229" display="https://twitter.com/mtc_london"/>
    <hyperlink ref="AY41" r:id="rId230" display="https://twitter.com/10downingstreet"/>
    <hyperlink ref="AY42" r:id="rId231" display="https://twitter.com/borisjohnson"/>
    <hyperlink ref="AY43" r:id="rId232" display="https://twitter.com/studiosmussi"/>
    <hyperlink ref="AY44" r:id="rId233" display="https://twitter.com/pinopio5"/>
    <hyperlink ref="AY45" r:id="rId234" display="https://twitter.com/marciahyatt6"/>
    <hyperlink ref="AY46" r:id="rId235" display="https://twitter.com/marie5483"/>
    <hyperlink ref="AY47" r:id="rId236" display="https://twitter.com/g7"/>
    <hyperlink ref="AY48" r:id="rId237" display="https://twitter.com/flotus"/>
    <hyperlink ref="AY49" r:id="rId238" display="https://twitter.com/whitehouse"/>
    <hyperlink ref="AY50" r:id="rId239" display="https://twitter.com/jacdeguise"/>
    <hyperlink ref="AY51" r:id="rId240" display="https://twitter.com/dumpdondrumpf"/>
    <hyperlink ref="AY52" r:id="rId241" display="https://twitter.com/tcfatihy"/>
    <hyperlink ref="AY53" r:id="rId242" display="https://twitter.com/hakana"/>
    <hyperlink ref="AY54" r:id="rId243" display="https://twitter.com/atencio1ron"/>
    <hyperlink ref="AY55" r:id="rId244" display="https://twitter.com/yodabasi"/>
    <hyperlink ref="AY56" r:id="rId245" display="https://twitter.com/jebusfan"/>
    <hyperlink ref="AY57" r:id="rId246" display="https://twitter.com/travel2view"/>
    <hyperlink ref="AY58" r:id="rId247" display="https://twitter.com/dominicraab"/>
    <hyperlink ref="AY59" r:id="rId248" display="https://twitter.com/tomtugendhat"/>
    <hyperlink ref="AY60" r:id="rId249" display="https://twitter.com/stephenmcdonell"/>
  </hyperlinks>
  <printOptions/>
  <pageMargins left="0.7" right="0.7" top="0.75" bottom="0.75" header="0.3" footer="0.3"/>
  <pageSetup horizontalDpi="600" verticalDpi="600" orientation="portrait" r:id="rId254"/>
  <drawing r:id="rId253"/>
  <legacyDrawing r:id="rId251"/>
  <tableParts>
    <tablePart r:id="rId2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985</v>
      </c>
      <c r="Z2" s="13" t="s">
        <v>999</v>
      </c>
      <c r="AA2" s="13" t="s">
        <v>1051</v>
      </c>
      <c r="AB2" s="13" t="s">
        <v>1125</v>
      </c>
      <c r="AC2" s="13" t="s">
        <v>1203</v>
      </c>
      <c r="AD2" s="13" t="s">
        <v>1232</v>
      </c>
      <c r="AE2" s="13" t="s">
        <v>1234</v>
      </c>
      <c r="AF2" s="13" t="s">
        <v>1250</v>
      </c>
      <c r="AG2" s="67" t="s">
        <v>1405</v>
      </c>
      <c r="AH2" s="67" t="s">
        <v>1406</v>
      </c>
      <c r="AI2" s="67" t="s">
        <v>1407</v>
      </c>
      <c r="AJ2" s="67" t="s">
        <v>1408</v>
      </c>
      <c r="AK2" s="67" t="s">
        <v>1409</v>
      </c>
      <c r="AL2" s="67" t="s">
        <v>1410</v>
      </c>
      <c r="AM2" s="67" t="s">
        <v>1411</v>
      </c>
      <c r="AN2" s="67" t="s">
        <v>1412</v>
      </c>
      <c r="AO2" s="67" t="s">
        <v>1415</v>
      </c>
    </row>
    <row r="3" spans="1:41" ht="15">
      <c r="A3" s="128" t="s">
        <v>939</v>
      </c>
      <c r="B3" s="129" t="s">
        <v>949</v>
      </c>
      <c r="C3" s="129" t="s">
        <v>56</v>
      </c>
      <c r="D3" s="120"/>
      <c r="E3" s="119"/>
      <c r="F3" s="121" t="s">
        <v>1438</v>
      </c>
      <c r="G3" s="122"/>
      <c r="H3" s="122"/>
      <c r="I3" s="123">
        <v>3</v>
      </c>
      <c r="J3" s="124"/>
      <c r="K3" s="51">
        <v>13</v>
      </c>
      <c r="L3" s="51">
        <v>22</v>
      </c>
      <c r="M3" s="51">
        <v>0</v>
      </c>
      <c r="N3" s="51">
        <v>22</v>
      </c>
      <c r="O3" s="51">
        <v>0</v>
      </c>
      <c r="P3" s="52">
        <v>0</v>
      </c>
      <c r="Q3" s="52">
        <v>0</v>
      </c>
      <c r="R3" s="51">
        <v>1</v>
      </c>
      <c r="S3" s="51">
        <v>0</v>
      </c>
      <c r="T3" s="51">
        <v>13</v>
      </c>
      <c r="U3" s="51">
        <v>22</v>
      </c>
      <c r="V3" s="51">
        <v>2</v>
      </c>
      <c r="W3" s="52">
        <v>1.585799</v>
      </c>
      <c r="X3" s="52">
        <v>0.14102564102564102</v>
      </c>
      <c r="Y3" s="85" t="s">
        <v>986</v>
      </c>
      <c r="Z3" s="85" t="s">
        <v>1000</v>
      </c>
      <c r="AA3" s="85" t="s">
        <v>1052</v>
      </c>
      <c r="AB3" s="93" t="s">
        <v>1126</v>
      </c>
      <c r="AC3" s="93" t="s">
        <v>1204</v>
      </c>
      <c r="AD3" s="93"/>
      <c r="AE3" s="93" t="s">
        <v>253</v>
      </c>
      <c r="AF3" s="93" t="s">
        <v>1251</v>
      </c>
      <c r="AG3" s="131">
        <v>3</v>
      </c>
      <c r="AH3" s="134">
        <v>0.5893909626719057</v>
      </c>
      <c r="AI3" s="131">
        <v>46</v>
      </c>
      <c r="AJ3" s="134">
        <v>9.037328094302554</v>
      </c>
      <c r="AK3" s="131">
        <v>0</v>
      </c>
      <c r="AL3" s="134">
        <v>0</v>
      </c>
      <c r="AM3" s="131">
        <v>460</v>
      </c>
      <c r="AN3" s="134">
        <v>90.37328094302553</v>
      </c>
      <c r="AO3" s="131">
        <v>509</v>
      </c>
    </row>
    <row r="4" spans="1:41" ht="15">
      <c r="A4" s="128" t="s">
        <v>940</v>
      </c>
      <c r="B4" s="129" t="s">
        <v>950</v>
      </c>
      <c r="C4" s="129" t="s">
        <v>56</v>
      </c>
      <c r="D4" s="125"/>
      <c r="E4" s="102"/>
      <c r="F4" s="105" t="s">
        <v>1439</v>
      </c>
      <c r="G4" s="109"/>
      <c r="H4" s="109"/>
      <c r="I4" s="126">
        <v>4</v>
      </c>
      <c r="J4" s="112"/>
      <c r="K4" s="51">
        <v>11</v>
      </c>
      <c r="L4" s="51">
        <v>10</v>
      </c>
      <c r="M4" s="51">
        <v>0</v>
      </c>
      <c r="N4" s="51">
        <v>10</v>
      </c>
      <c r="O4" s="51">
        <v>0</v>
      </c>
      <c r="P4" s="52">
        <v>0</v>
      </c>
      <c r="Q4" s="52">
        <v>0</v>
      </c>
      <c r="R4" s="51">
        <v>1</v>
      </c>
      <c r="S4" s="51">
        <v>0</v>
      </c>
      <c r="T4" s="51">
        <v>11</v>
      </c>
      <c r="U4" s="51">
        <v>10</v>
      </c>
      <c r="V4" s="51">
        <v>2</v>
      </c>
      <c r="W4" s="52">
        <v>1.652893</v>
      </c>
      <c r="X4" s="52">
        <v>0.09090909090909091</v>
      </c>
      <c r="Y4" s="85"/>
      <c r="Z4" s="85"/>
      <c r="AA4" s="85" t="s">
        <v>313</v>
      </c>
      <c r="AB4" s="93" t="s">
        <v>1127</v>
      </c>
      <c r="AC4" s="93" t="s">
        <v>1205</v>
      </c>
      <c r="AD4" s="93"/>
      <c r="AE4" s="93" t="s">
        <v>1235</v>
      </c>
      <c r="AF4" s="93" t="s">
        <v>1252</v>
      </c>
      <c r="AG4" s="131">
        <v>2</v>
      </c>
      <c r="AH4" s="134">
        <v>2.5316455696202533</v>
      </c>
      <c r="AI4" s="131">
        <v>2</v>
      </c>
      <c r="AJ4" s="134">
        <v>2.5316455696202533</v>
      </c>
      <c r="AK4" s="131">
        <v>0</v>
      </c>
      <c r="AL4" s="134">
        <v>0</v>
      </c>
      <c r="AM4" s="131">
        <v>75</v>
      </c>
      <c r="AN4" s="134">
        <v>94.9367088607595</v>
      </c>
      <c r="AO4" s="131">
        <v>79</v>
      </c>
    </row>
    <row r="5" spans="1:41" ht="15">
      <c r="A5" s="128" t="s">
        <v>941</v>
      </c>
      <c r="B5" s="129" t="s">
        <v>951</v>
      </c>
      <c r="C5" s="129" t="s">
        <v>56</v>
      </c>
      <c r="D5" s="125"/>
      <c r="E5" s="102"/>
      <c r="F5" s="105" t="s">
        <v>1440</v>
      </c>
      <c r="G5" s="109"/>
      <c r="H5" s="109"/>
      <c r="I5" s="126">
        <v>5</v>
      </c>
      <c r="J5" s="112"/>
      <c r="K5" s="51">
        <v>7</v>
      </c>
      <c r="L5" s="51">
        <v>6</v>
      </c>
      <c r="M5" s="51">
        <v>0</v>
      </c>
      <c r="N5" s="51">
        <v>6</v>
      </c>
      <c r="O5" s="51">
        <v>0</v>
      </c>
      <c r="P5" s="52">
        <v>0</v>
      </c>
      <c r="Q5" s="52">
        <v>0</v>
      </c>
      <c r="R5" s="51">
        <v>1</v>
      </c>
      <c r="S5" s="51">
        <v>0</v>
      </c>
      <c r="T5" s="51">
        <v>7</v>
      </c>
      <c r="U5" s="51">
        <v>6</v>
      </c>
      <c r="V5" s="51">
        <v>4</v>
      </c>
      <c r="W5" s="52">
        <v>1.877551</v>
      </c>
      <c r="X5" s="52">
        <v>0.14285714285714285</v>
      </c>
      <c r="Y5" s="85"/>
      <c r="Z5" s="85"/>
      <c r="AA5" s="85" t="s">
        <v>323</v>
      </c>
      <c r="AB5" s="93" t="s">
        <v>1128</v>
      </c>
      <c r="AC5" s="93" t="s">
        <v>473</v>
      </c>
      <c r="AD5" s="93" t="s">
        <v>1233</v>
      </c>
      <c r="AE5" s="93" t="s">
        <v>1236</v>
      </c>
      <c r="AF5" s="93" t="s">
        <v>1253</v>
      </c>
      <c r="AG5" s="131">
        <v>4</v>
      </c>
      <c r="AH5" s="134">
        <v>4.651162790697675</v>
      </c>
      <c r="AI5" s="131">
        <v>2</v>
      </c>
      <c r="AJ5" s="134">
        <v>2.3255813953488373</v>
      </c>
      <c r="AK5" s="131">
        <v>0</v>
      </c>
      <c r="AL5" s="134">
        <v>0</v>
      </c>
      <c r="AM5" s="131">
        <v>80</v>
      </c>
      <c r="AN5" s="134">
        <v>93.02325581395348</v>
      </c>
      <c r="AO5" s="131">
        <v>86</v>
      </c>
    </row>
    <row r="6" spans="1:41" ht="15">
      <c r="A6" s="128" t="s">
        <v>942</v>
      </c>
      <c r="B6" s="129" t="s">
        <v>952</v>
      </c>
      <c r="C6" s="129" t="s">
        <v>56</v>
      </c>
      <c r="D6" s="125"/>
      <c r="E6" s="102"/>
      <c r="F6" s="105" t="s">
        <v>1441</v>
      </c>
      <c r="G6" s="109"/>
      <c r="H6" s="109"/>
      <c r="I6" s="126">
        <v>6</v>
      </c>
      <c r="J6" s="112"/>
      <c r="K6" s="51">
        <v>7</v>
      </c>
      <c r="L6" s="51">
        <v>7</v>
      </c>
      <c r="M6" s="51">
        <v>0</v>
      </c>
      <c r="N6" s="51">
        <v>7</v>
      </c>
      <c r="O6" s="51">
        <v>7</v>
      </c>
      <c r="P6" s="52" t="s">
        <v>962</v>
      </c>
      <c r="Q6" s="52" t="s">
        <v>962</v>
      </c>
      <c r="R6" s="51">
        <v>7</v>
      </c>
      <c r="S6" s="51">
        <v>7</v>
      </c>
      <c r="T6" s="51">
        <v>1</v>
      </c>
      <c r="U6" s="51">
        <v>1</v>
      </c>
      <c r="V6" s="51">
        <v>0</v>
      </c>
      <c r="W6" s="52">
        <v>0</v>
      </c>
      <c r="X6" s="52">
        <v>0</v>
      </c>
      <c r="Y6" s="85" t="s">
        <v>987</v>
      </c>
      <c r="Z6" s="85" t="s">
        <v>304</v>
      </c>
      <c r="AA6" s="85" t="s">
        <v>1053</v>
      </c>
      <c r="AB6" s="93" t="s">
        <v>1129</v>
      </c>
      <c r="AC6" s="93" t="s">
        <v>1160</v>
      </c>
      <c r="AD6" s="93"/>
      <c r="AE6" s="93"/>
      <c r="AF6" s="93" t="s">
        <v>1254</v>
      </c>
      <c r="AG6" s="131">
        <v>9</v>
      </c>
      <c r="AH6" s="134">
        <v>3.474903474903475</v>
      </c>
      <c r="AI6" s="131">
        <v>6</v>
      </c>
      <c r="AJ6" s="134">
        <v>2.3166023166023164</v>
      </c>
      <c r="AK6" s="131">
        <v>0</v>
      </c>
      <c r="AL6" s="134">
        <v>0</v>
      </c>
      <c r="AM6" s="131">
        <v>244</v>
      </c>
      <c r="AN6" s="134">
        <v>94.2084942084942</v>
      </c>
      <c r="AO6" s="131">
        <v>259</v>
      </c>
    </row>
    <row r="7" spans="1:41" ht="15">
      <c r="A7" s="128" t="s">
        <v>943</v>
      </c>
      <c r="B7" s="129" t="s">
        <v>953</v>
      </c>
      <c r="C7" s="129" t="s">
        <v>56</v>
      </c>
      <c r="D7" s="125"/>
      <c r="E7" s="102"/>
      <c r="F7" s="105" t="s">
        <v>1442</v>
      </c>
      <c r="G7" s="109"/>
      <c r="H7" s="109"/>
      <c r="I7" s="126">
        <v>7</v>
      </c>
      <c r="J7" s="112"/>
      <c r="K7" s="51">
        <v>6</v>
      </c>
      <c r="L7" s="51">
        <v>11</v>
      </c>
      <c r="M7" s="51">
        <v>0</v>
      </c>
      <c r="N7" s="51">
        <v>11</v>
      </c>
      <c r="O7" s="51">
        <v>0</v>
      </c>
      <c r="P7" s="52">
        <v>0</v>
      </c>
      <c r="Q7" s="52">
        <v>0</v>
      </c>
      <c r="R7" s="51">
        <v>1</v>
      </c>
      <c r="S7" s="51">
        <v>0</v>
      </c>
      <c r="T7" s="51">
        <v>6</v>
      </c>
      <c r="U7" s="51">
        <v>11</v>
      </c>
      <c r="V7" s="51">
        <v>2</v>
      </c>
      <c r="W7" s="52">
        <v>1.055556</v>
      </c>
      <c r="X7" s="52">
        <v>0.36666666666666664</v>
      </c>
      <c r="Y7" s="85"/>
      <c r="Z7" s="85"/>
      <c r="AA7" s="85" t="s">
        <v>266</v>
      </c>
      <c r="AB7" s="93" t="s">
        <v>1130</v>
      </c>
      <c r="AC7" s="93" t="s">
        <v>1206</v>
      </c>
      <c r="AD7" s="93" t="s">
        <v>268</v>
      </c>
      <c r="AE7" s="93" t="s">
        <v>1237</v>
      </c>
      <c r="AF7" s="93" t="s">
        <v>1255</v>
      </c>
      <c r="AG7" s="131">
        <v>3</v>
      </c>
      <c r="AH7" s="134">
        <v>2.3255813953488373</v>
      </c>
      <c r="AI7" s="131">
        <v>9</v>
      </c>
      <c r="AJ7" s="134">
        <v>6.976744186046512</v>
      </c>
      <c r="AK7" s="131">
        <v>0</v>
      </c>
      <c r="AL7" s="134">
        <v>0</v>
      </c>
      <c r="AM7" s="131">
        <v>117</v>
      </c>
      <c r="AN7" s="134">
        <v>90.69767441860465</v>
      </c>
      <c r="AO7" s="131">
        <v>129</v>
      </c>
    </row>
    <row r="8" spans="1:41" ht="15">
      <c r="A8" s="128" t="s">
        <v>944</v>
      </c>
      <c r="B8" s="129" t="s">
        <v>954</v>
      </c>
      <c r="C8" s="129" t="s">
        <v>56</v>
      </c>
      <c r="D8" s="125"/>
      <c r="E8" s="102"/>
      <c r="F8" s="105" t="s">
        <v>944</v>
      </c>
      <c r="G8" s="109"/>
      <c r="H8" s="109"/>
      <c r="I8" s="126">
        <v>8</v>
      </c>
      <c r="J8" s="112"/>
      <c r="K8" s="51">
        <v>5</v>
      </c>
      <c r="L8" s="51">
        <v>4</v>
      </c>
      <c r="M8" s="51">
        <v>0</v>
      </c>
      <c r="N8" s="51">
        <v>4</v>
      </c>
      <c r="O8" s="51">
        <v>0</v>
      </c>
      <c r="P8" s="52">
        <v>0</v>
      </c>
      <c r="Q8" s="52">
        <v>0</v>
      </c>
      <c r="R8" s="51">
        <v>1</v>
      </c>
      <c r="S8" s="51">
        <v>0</v>
      </c>
      <c r="T8" s="51">
        <v>5</v>
      </c>
      <c r="U8" s="51">
        <v>4</v>
      </c>
      <c r="V8" s="51">
        <v>2</v>
      </c>
      <c r="W8" s="52">
        <v>1.28</v>
      </c>
      <c r="X8" s="52">
        <v>0.2</v>
      </c>
      <c r="Y8" s="85"/>
      <c r="Z8" s="85"/>
      <c r="AA8" s="85" t="s">
        <v>1054</v>
      </c>
      <c r="AB8" s="93" t="s">
        <v>473</v>
      </c>
      <c r="AC8" s="93" t="s">
        <v>473</v>
      </c>
      <c r="AD8" s="93"/>
      <c r="AE8" s="93" t="s">
        <v>1238</v>
      </c>
      <c r="AF8" s="93" t="s">
        <v>1256</v>
      </c>
      <c r="AG8" s="131">
        <v>0</v>
      </c>
      <c r="AH8" s="134">
        <v>0</v>
      </c>
      <c r="AI8" s="131">
        <v>0</v>
      </c>
      <c r="AJ8" s="134">
        <v>0</v>
      </c>
      <c r="AK8" s="131">
        <v>0</v>
      </c>
      <c r="AL8" s="134">
        <v>0</v>
      </c>
      <c r="AM8" s="131">
        <v>33</v>
      </c>
      <c r="AN8" s="134">
        <v>100</v>
      </c>
      <c r="AO8" s="131">
        <v>33</v>
      </c>
    </row>
    <row r="9" spans="1:41" ht="15">
      <c r="A9" s="128" t="s">
        <v>945</v>
      </c>
      <c r="B9" s="129" t="s">
        <v>955</v>
      </c>
      <c r="C9" s="129" t="s">
        <v>56</v>
      </c>
      <c r="D9" s="125"/>
      <c r="E9" s="102"/>
      <c r="F9" s="105" t="s">
        <v>1443</v>
      </c>
      <c r="G9" s="109"/>
      <c r="H9" s="109"/>
      <c r="I9" s="126">
        <v>9</v>
      </c>
      <c r="J9" s="112"/>
      <c r="K9" s="51">
        <v>3</v>
      </c>
      <c r="L9" s="51">
        <v>2</v>
      </c>
      <c r="M9" s="51">
        <v>2</v>
      </c>
      <c r="N9" s="51">
        <v>4</v>
      </c>
      <c r="O9" s="51">
        <v>2</v>
      </c>
      <c r="P9" s="52">
        <v>0</v>
      </c>
      <c r="Q9" s="52">
        <v>0</v>
      </c>
      <c r="R9" s="51">
        <v>1</v>
      </c>
      <c r="S9" s="51">
        <v>0</v>
      </c>
      <c r="T9" s="51">
        <v>3</v>
      </c>
      <c r="U9" s="51">
        <v>4</v>
      </c>
      <c r="V9" s="51">
        <v>2</v>
      </c>
      <c r="W9" s="52">
        <v>0.888889</v>
      </c>
      <c r="X9" s="52">
        <v>0.3333333333333333</v>
      </c>
      <c r="Y9" s="85"/>
      <c r="Z9" s="85"/>
      <c r="AA9" s="85" t="s">
        <v>322</v>
      </c>
      <c r="AB9" s="93" t="s">
        <v>1131</v>
      </c>
      <c r="AC9" s="93" t="s">
        <v>1207</v>
      </c>
      <c r="AD9" s="93"/>
      <c r="AE9" s="93"/>
      <c r="AF9" s="93" t="s">
        <v>1257</v>
      </c>
      <c r="AG9" s="131">
        <v>8</v>
      </c>
      <c r="AH9" s="134">
        <v>5.128205128205129</v>
      </c>
      <c r="AI9" s="131">
        <v>0</v>
      </c>
      <c r="AJ9" s="134">
        <v>0</v>
      </c>
      <c r="AK9" s="131">
        <v>0</v>
      </c>
      <c r="AL9" s="134">
        <v>0</v>
      </c>
      <c r="AM9" s="131">
        <v>148</v>
      </c>
      <c r="AN9" s="134">
        <v>94.87179487179488</v>
      </c>
      <c r="AO9" s="131">
        <v>156</v>
      </c>
    </row>
    <row r="10" spans="1:41" ht="14.25" customHeight="1">
      <c r="A10" s="128" t="s">
        <v>946</v>
      </c>
      <c r="B10" s="129" t="s">
        <v>956</v>
      </c>
      <c r="C10" s="129" t="s">
        <v>56</v>
      </c>
      <c r="D10" s="125"/>
      <c r="E10" s="102"/>
      <c r="F10" s="105" t="s">
        <v>1444</v>
      </c>
      <c r="G10" s="109"/>
      <c r="H10" s="109"/>
      <c r="I10" s="126">
        <v>10</v>
      </c>
      <c r="J10" s="112"/>
      <c r="K10" s="51">
        <v>2</v>
      </c>
      <c r="L10" s="51">
        <v>2</v>
      </c>
      <c r="M10" s="51">
        <v>0</v>
      </c>
      <c r="N10" s="51">
        <v>2</v>
      </c>
      <c r="O10" s="51">
        <v>1</v>
      </c>
      <c r="P10" s="52">
        <v>0</v>
      </c>
      <c r="Q10" s="52">
        <v>0</v>
      </c>
      <c r="R10" s="51">
        <v>1</v>
      </c>
      <c r="S10" s="51">
        <v>0</v>
      </c>
      <c r="T10" s="51">
        <v>2</v>
      </c>
      <c r="U10" s="51">
        <v>2</v>
      </c>
      <c r="V10" s="51">
        <v>1</v>
      </c>
      <c r="W10" s="52">
        <v>0.5</v>
      </c>
      <c r="X10" s="52">
        <v>0.5</v>
      </c>
      <c r="Y10" s="85" t="s">
        <v>299</v>
      </c>
      <c r="Z10" s="85" t="s">
        <v>305</v>
      </c>
      <c r="AA10" s="85" t="s">
        <v>317</v>
      </c>
      <c r="AB10" s="93" t="s">
        <v>1132</v>
      </c>
      <c r="AC10" s="93" t="s">
        <v>1208</v>
      </c>
      <c r="AD10" s="93"/>
      <c r="AE10" s="93"/>
      <c r="AF10" s="93" t="s">
        <v>1258</v>
      </c>
      <c r="AG10" s="131">
        <v>0</v>
      </c>
      <c r="AH10" s="134">
        <v>0</v>
      </c>
      <c r="AI10" s="131">
        <v>0</v>
      </c>
      <c r="AJ10" s="134">
        <v>0</v>
      </c>
      <c r="AK10" s="131">
        <v>0</v>
      </c>
      <c r="AL10" s="134">
        <v>0</v>
      </c>
      <c r="AM10" s="131">
        <v>14</v>
      </c>
      <c r="AN10" s="134">
        <v>100</v>
      </c>
      <c r="AO10" s="131">
        <v>14</v>
      </c>
    </row>
    <row r="11" spans="1:41" ht="15">
      <c r="A11" s="128" t="s">
        <v>947</v>
      </c>
      <c r="B11" s="129" t="s">
        <v>957</v>
      </c>
      <c r="C11" s="129" t="s">
        <v>56</v>
      </c>
      <c r="D11" s="125"/>
      <c r="E11" s="102"/>
      <c r="F11" s="105" t="s">
        <v>1445</v>
      </c>
      <c r="G11" s="109"/>
      <c r="H11" s="109"/>
      <c r="I11" s="126">
        <v>11</v>
      </c>
      <c r="J11" s="112"/>
      <c r="K11" s="51">
        <v>2</v>
      </c>
      <c r="L11" s="51">
        <v>2</v>
      </c>
      <c r="M11" s="51">
        <v>0</v>
      </c>
      <c r="N11" s="51">
        <v>2</v>
      </c>
      <c r="O11" s="51">
        <v>1</v>
      </c>
      <c r="P11" s="52">
        <v>0</v>
      </c>
      <c r="Q11" s="52">
        <v>0</v>
      </c>
      <c r="R11" s="51">
        <v>1</v>
      </c>
      <c r="S11" s="51">
        <v>0</v>
      </c>
      <c r="T11" s="51">
        <v>2</v>
      </c>
      <c r="U11" s="51">
        <v>2</v>
      </c>
      <c r="V11" s="51">
        <v>1</v>
      </c>
      <c r="W11" s="52">
        <v>0.5</v>
      </c>
      <c r="X11" s="52">
        <v>0.5</v>
      </c>
      <c r="Y11" s="85" t="s">
        <v>296</v>
      </c>
      <c r="Z11" s="85" t="s">
        <v>303</v>
      </c>
      <c r="AA11" s="85" t="s">
        <v>311</v>
      </c>
      <c r="AB11" s="93" t="s">
        <v>1133</v>
      </c>
      <c r="AC11" s="93" t="s">
        <v>1209</v>
      </c>
      <c r="AD11" s="93"/>
      <c r="AE11" s="93"/>
      <c r="AF11" s="93" t="s">
        <v>1259</v>
      </c>
      <c r="AG11" s="131">
        <v>0</v>
      </c>
      <c r="AH11" s="134">
        <v>0</v>
      </c>
      <c r="AI11" s="131">
        <v>0</v>
      </c>
      <c r="AJ11" s="134">
        <v>0</v>
      </c>
      <c r="AK11" s="131">
        <v>0</v>
      </c>
      <c r="AL11" s="134">
        <v>0</v>
      </c>
      <c r="AM11" s="131">
        <v>36</v>
      </c>
      <c r="AN11" s="134">
        <v>100</v>
      </c>
      <c r="AO11" s="131">
        <v>36</v>
      </c>
    </row>
    <row r="12" spans="1:41" ht="15">
      <c r="A12" s="128" t="s">
        <v>948</v>
      </c>
      <c r="B12" s="129" t="s">
        <v>958</v>
      </c>
      <c r="C12" s="129" t="s">
        <v>56</v>
      </c>
      <c r="D12" s="125"/>
      <c r="E12" s="102"/>
      <c r="F12" s="105" t="s">
        <v>1446</v>
      </c>
      <c r="G12" s="109"/>
      <c r="H12" s="109"/>
      <c r="I12" s="126">
        <v>12</v>
      </c>
      <c r="J12" s="112"/>
      <c r="K12" s="51">
        <v>2</v>
      </c>
      <c r="L12" s="51">
        <v>1</v>
      </c>
      <c r="M12" s="51">
        <v>0</v>
      </c>
      <c r="N12" s="51">
        <v>1</v>
      </c>
      <c r="O12" s="51">
        <v>0</v>
      </c>
      <c r="P12" s="52">
        <v>0</v>
      </c>
      <c r="Q12" s="52">
        <v>0</v>
      </c>
      <c r="R12" s="51">
        <v>1</v>
      </c>
      <c r="S12" s="51">
        <v>0</v>
      </c>
      <c r="T12" s="51">
        <v>2</v>
      </c>
      <c r="U12" s="51">
        <v>1</v>
      </c>
      <c r="V12" s="51">
        <v>1</v>
      </c>
      <c r="W12" s="52">
        <v>0.5</v>
      </c>
      <c r="X12" s="52">
        <v>0.5</v>
      </c>
      <c r="Y12" s="85" t="s">
        <v>294</v>
      </c>
      <c r="Z12" s="85" t="s">
        <v>301</v>
      </c>
      <c r="AA12" s="85" t="s">
        <v>307</v>
      </c>
      <c r="AB12" s="93" t="s">
        <v>1134</v>
      </c>
      <c r="AC12" s="93" t="s">
        <v>1202</v>
      </c>
      <c r="AD12" s="93"/>
      <c r="AE12" s="93" t="s">
        <v>252</v>
      </c>
      <c r="AF12" s="93" t="s">
        <v>1260</v>
      </c>
      <c r="AG12" s="131">
        <v>0</v>
      </c>
      <c r="AH12" s="134">
        <v>0</v>
      </c>
      <c r="AI12" s="131">
        <v>2</v>
      </c>
      <c r="AJ12" s="134">
        <v>4.878048780487805</v>
      </c>
      <c r="AK12" s="131">
        <v>0</v>
      </c>
      <c r="AL12" s="134">
        <v>0</v>
      </c>
      <c r="AM12" s="131">
        <v>39</v>
      </c>
      <c r="AN12" s="134">
        <v>95.1219512195122</v>
      </c>
      <c r="AO12" s="131">
        <v>41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939</v>
      </c>
      <c r="B2" s="93" t="s">
        <v>253</v>
      </c>
      <c r="C2" s="85">
        <f>VLOOKUP(GroupVertices[[#This Row],[Vertex]],Vertices[],MATCH("ID",Vertices[[#Headers],[Vertex]:[Vertex Content Word Count]],0),FALSE)</f>
        <v>13</v>
      </c>
    </row>
    <row r="3" spans="1:3" ht="15">
      <c r="A3" s="85" t="s">
        <v>939</v>
      </c>
      <c r="B3" s="93" t="s">
        <v>231</v>
      </c>
      <c r="C3" s="85">
        <f>VLOOKUP(GroupVertices[[#This Row],[Vertex]],Vertices[],MATCH("ID",Vertices[[#Headers],[Vertex]:[Vertex Content Word Count]],0),FALSE)</f>
        <v>26</v>
      </c>
    </row>
    <row r="4" spans="1:3" ht="15">
      <c r="A4" s="85" t="s">
        <v>939</v>
      </c>
      <c r="B4" s="93" t="s">
        <v>228</v>
      </c>
      <c r="C4" s="85">
        <f>VLOOKUP(GroupVertices[[#This Row],[Vertex]],Vertices[],MATCH("ID",Vertices[[#Headers],[Vertex]:[Vertex Content Word Count]],0),FALSE)</f>
        <v>23</v>
      </c>
    </row>
    <row r="5" spans="1:3" ht="15">
      <c r="A5" s="85" t="s">
        <v>939</v>
      </c>
      <c r="B5" s="93" t="s">
        <v>227</v>
      </c>
      <c r="C5" s="85">
        <f>VLOOKUP(GroupVertices[[#This Row],[Vertex]],Vertices[],MATCH("ID",Vertices[[#Headers],[Vertex]:[Vertex Content Word Count]],0),FALSE)</f>
        <v>12</v>
      </c>
    </row>
    <row r="6" spans="1:3" ht="15">
      <c r="A6" s="85" t="s">
        <v>939</v>
      </c>
      <c r="B6" s="93" t="s">
        <v>226</v>
      </c>
      <c r="C6" s="85">
        <f>VLOOKUP(GroupVertices[[#This Row],[Vertex]],Vertices[],MATCH("ID",Vertices[[#Headers],[Vertex]:[Vertex Content Word Count]],0),FALSE)</f>
        <v>22</v>
      </c>
    </row>
    <row r="7" spans="1:3" ht="15">
      <c r="A7" s="85" t="s">
        <v>939</v>
      </c>
      <c r="B7" s="93" t="s">
        <v>225</v>
      </c>
      <c r="C7" s="85">
        <f>VLOOKUP(GroupVertices[[#This Row],[Vertex]],Vertices[],MATCH("ID",Vertices[[#Headers],[Vertex]:[Vertex Content Word Count]],0),FALSE)</f>
        <v>21</v>
      </c>
    </row>
    <row r="8" spans="1:3" ht="15">
      <c r="A8" s="85" t="s">
        <v>939</v>
      </c>
      <c r="B8" s="93" t="s">
        <v>224</v>
      </c>
      <c r="C8" s="85">
        <f>VLOOKUP(GroupVertices[[#This Row],[Vertex]],Vertices[],MATCH("ID",Vertices[[#Headers],[Vertex]:[Vertex Content Word Count]],0),FALSE)</f>
        <v>20</v>
      </c>
    </row>
    <row r="9" spans="1:3" ht="15">
      <c r="A9" s="85" t="s">
        <v>939</v>
      </c>
      <c r="B9" s="93" t="s">
        <v>222</v>
      </c>
      <c r="C9" s="85">
        <f>VLOOKUP(GroupVertices[[#This Row],[Vertex]],Vertices[],MATCH("ID",Vertices[[#Headers],[Vertex]:[Vertex Content Word Count]],0),FALSE)</f>
        <v>18</v>
      </c>
    </row>
    <row r="10" spans="1:3" ht="15">
      <c r="A10" s="85" t="s">
        <v>939</v>
      </c>
      <c r="B10" s="93" t="s">
        <v>221</v>
      </c>
      <c r="C10" s="85">
        <f>VLOOKUP(GroupVertices[[#This Row],[Vertex]],Vertices[],MATCH("ID",Vertices[[#Headers],[Vertex]:[Vertex Content Word Count]],0),FALSE)</f>
        <v>17</v>
      </c>
    </row>
    <row r="11" spans="1:3" ht="15">
      <c r="A11" s="85" t="s">
        <v>939</v>
      </c>
      <c r="B11" s="93" t="s">
        <v>220</v>
      </c>
      <c r="C11" s="85">
        <f>VLOOKUP(GroupVertices[[#This Row],[Vertex]],Vertices[],MATCH("ID",Vertices[[#Headers],[Vertex]:[Vertex Content Word Count]],0),FALSE)</f>
        <v>16</v>
      </c>
    </row>
    <row r="12" spans="1:3" ht="15">
      <c r="A12" s="85" t="s">
        <v>939</v>
      </c>
      <c r="B12" s="93" t="s">
        <v>219</v>
      </c>
      <c r="C12" s="85">
        <f>VLOOKUP(GroupVertices[[#This Row],[Vertex]],Vertices[],MATCH("ID",Vertices[[#Headers],[Vertex]:[Vertex Content Word Count]],0),FALSE)</f>
        <v>15</v>
      </c>
    </row>
    <row r="13" spans="1:3" ht="15">
      <c r="A13" s="85" t="s">
        <v>939</v>
      </c>
      <c r="B13" s="93" t="s">
        <v>218</v>
      </c>
      <c r="C13" s="85">
        <f>VLOOKUP(GroupVertices[[#This Row],[Vertex]],Vertices[],MATCH("ID",Vertices[[#Headers],[Vertex]:[Vertex Content Word Count]],0),FALSE)</f>
        <v>14</v>
      </c>
    </row>
    <row r="14" spans="1:3" ht="15">
      <c r="A14" s="85" t="s">
        <v>939</v>
      </c>
      <c r="B14" s="93" t="s">
        <v>217</v>
      </c>
      <c r="C14" s="85">
        <f>VLOOKUP(GroupVertices[[#This Row],[Vertex]],Vertices[],MATCH("ID",Vertices[[#Headers],[Vertex]:[Vertex Content Word Count]],0),FALSE)</f>
        <v>11</v>
      </c>
    </row>
    <row r="15" spans="1:3" ht="15">
      <c r="A15" s="85" t="s">
        <v>940</v>
      </c>
      <c r="B15" s="93" t="s">
        <v>232</v>
      </c>
      <c r="C15" s="85">
        <f>VLOOKUP(GroupVertices[[#This Row],[Vertex]],Vertices[],MATCH("ID",Vertices[[#Headers],[Vertex]:[Vertex Content Word Count]],0),FALSE)</f>
        <v>27</v>
      </c>
    </row>
    <row r="16" spans="1:3" ht="15">
      <c r="A16" s="85" t="s">
        <v>940</v>
      </c>
      <c r="B16" s="93" t="s">
        <v>263</v>
      </c>
      <c r="C16" s="85">
        <f>VLOOKUP(GroupVertices[[#This Row],[Vertex]],Vertices[],MATCH("ID",Vertices[[#Headers],[Vertex]:[Vertex Content Word Count]],0),FALSE)</f>
        <v>37</v>
      </c>
    </row>
    <row r="17" spans="1:3" ht="15">
      <c r="A17" s="85" t="s">
        <v>940</v>
      </c>
      <c r="B17" s="93" t="s">
        <v>262</v>
      </c>
      <c r="C17" s="85">
        <f>VLOOKUP(GroupVertices[[#This Row],[Vertex]],Vertices[],MATCH("ID",Vertices[[#Headers],[Vertex]:[Vertex Content Word Count]],0),FALSE)</f>
        <v>36</v>
      </c>
    </row>
    <row r="18" spans="1:3" ht="15">
      <c r="A18" s="85" t="s">
        <v>940</v>
      </c>
      <c r="B18" s="93" t="s">
        <v>261</v>
      </c>
      <c r="C18" s="85">
        <f>VLOOKUP(GroupVertices[[#This Row],[Vertex]],Vertices[],MATCH("ID",Vertices[[#Headers],[Vertex]:[Vertex Content Word Count]],0),FALSE)</f>
        <v>35</v>
      </c>
    </row>
    <row r="19" spans="1:3" ht="15">
      <c r="A19" s="85" t="s">
        <v>940</v>
      </c>
      <c r="B19" s="93" t="s">
        <v>260</v>
      </c>
      <c r="C19" s="85">
        <f>VLOOKUP(GroupVertices[[#This Row],[Vertex]],Vertices[],MATCH("ID",Vertices[[#Headers],[Vertex]:[Vertex Content Word Count]],0),FALSE)</f>
        <v>34</v>
      </c>
    </row>
    <row r="20" spans="1:3" ht="15">
      <c r="A20" s="85" t="s">
        <v>940</v>
      </c>
      <c r="B20" s="93" t="s">
        <v>259</v>
      </c>
      <c r="C20" s="85">
        <f>VLOOKUP(GroupVertices[[#This Row],[Vertex]],Vertices[],MATCH("ID",Vertices[[#Headers],[Vertex]:[Vertex Content Word Count]],0),FALSE)</f>
        <v>33</v>
      </c>
    </row>
    <row r="21" spans="1:3" ht="15">
      <c r="A21" s="85" t="s">
        <v>940</v>
      </c>
      <c r="B21" s="93" t="s">
        <v>258</v>
      </c>
      <c r="C21" s="85">
        <f>VLOOKUP(GroupVertices[[#This Row],[Vertex]],Vertices[],MATCH("ID",Vertices[[#Headers],[Vertex]:[Vertex Content Word Count]],0),FALSE)</f>
        <v>32</v>
      </c>
    </row>
    <row r="22" spans="1:3" ht="15">
      <c r="A22" s="85" t="s">
        <v>940</v>
      </c>
      <c r="B22" s="93" t="s">
        <v>257</v>
      </c>
      <c r="C22" s="85">
        <f>VLOOKUP(GroupVertices[[#This Row],[Vertex]],Vertices[],MATCH("ID",Vertices[[#Headers],[Vertex]:[Vertex Content Word Count]],0),FALSE)</f>
        <v>31</v>
      </c>
    </row>
    <row r="23" spans="1:3" ht="15">
      <c r="A23" s="85" t="s">
        <v>940</v>
      </c>
      <c r="B23" s="93" t="s">
        <v>256</v>
      </c>
      <c r="C23" s="85">
        <f>VLOOKUP(GroupVertices[[#This Row],[Vertex]],Vertices[],MATCH("ID",Vertices[[#Headers],[Vertex]:[Vertex Content Word Count]],0),FALSE)</f>
        <v>30</v>
      </c>
    </row>
    <row r="24" spans="1:3" ht="15">
      <c r="A24" s="85" t="s">
        <v>940</v>
      </c>
      <c r="B24" s="93" t="s">
        <v>255</v>
      </c>
      <c r="C24" s="85">
        <f>VLOOKUP(GroupVertices[[#This Row],[Vertex]],Vertices[],MATCH("ID",Vertices[[#Headers],[Vertex]:[Vertex Content Word Count]],0),FALSE)</f>
        <v>29</v>
      </c>
    </row>
    <row r="25" spans="1:3" ht="15">
      <c r="A25" s="85" t="s">
        <v>940</v>
      </c>
      <c r="B25" s="93" t="s">
        <v>254</v>
      </c>
      <c r="C25" s="85">
        <f>VLOOKUP(GroupVertices[[#This Row],[Vertex]],Vertices[],MATCH("ID",Vertices[[#Headers],[Vertex]:[Vertex Content Word Count]],0),FALSE)</f>
        <v>28</v>
      </c>
    </row>
    <row r="26" spans="1:3" ht="15">
      <c r="A26" s="85" t="s">
        <v>941</v>
      </c>
      <c r="B26" s="93" t="s">
        <v>247</v>
      </c>
      <c r="C26" s="85">
        <f>VLOOKUP(GroupVertices[[#This Row],[Vertex]],Vertices[],MATCH("ID",Vertices[[#Headers],[Vertex]:[Vertex Content Word Count]],0),FALSE)</f>
        <v>57</v>
      </c>
    </row>
    <row r="27" spans="1:3" ht="15">
      <c r="A27" s="85" t="s">
        <v>941</v>
      </c>
      <c r="B27" s="93" t="s">
        <v>271</v>
      </c>
      <c r="C27" s="85">
        <f>VLOOKUP(GroupVertices[[#This Row],[Vertex]],Vertices[],MATCH("ID",Vertices[[#Headers],[Vertex]:[Vertex Content Word Count]],0),FALSE)</f>
        <v>60</v>
      </c>
    </row>
    <row r="28" spans="1:3" ht="15">
      <c r="A28" s="85" t="s">
        <v>941</v>
      </c>
      <c r="B28" s="93" t="s">
        <v>270</v>
      </c>
      <c r="C28" s="85">
        <f>VLOOKUP(GroupVertices[[#This Row],[Vertex]],Vertices[],MATCH("ID",Vertices[[#Headers],[Vertex]:[Vertex Content Word Count]],0),FALSE)</f>
        <v>59</v>
      </c>
    </row>
    <row r="29" spans="1:3" ht="15">
      <c r="A29" s="85" t="s">
        <v>941</v>
      </c>
      <c r="B29" s="93" t="s">
        <v>269</v>
      </c>
      <c r="C29" s="85">
        <f>VLOOKUP(GroupVertices[[#This Row],[Vertex]],Vertices[],MATCH("ID",Vertices[[#Headers],[Vertex]:[Vertex Content Word Count]],0),FALSE)</f>
        <v>58</v>
      </c>
    </row>
    <row r="30" spans="1:3" ht="15">
      <c r="A30" s="85" t="s">
        <v>941</v>
      </c>
      <c r="B30" s="93" t="s">
        <v>265</v>
      </c>
      <c r="C30" s="85">
        <f>VLOOKUP(GroupVertices[[#This Row],[Vertex]],Vertices[],MATCH("ID",Vertices[[#Headers],[Vertex]:[Vertex Content Word Count]],0),FALSE)</f>
        <v>42</v>
      </c>
    </row>
    <row r="31" spans="1:3" ht="15">
      <c r="A31" s="85" t="s">
        <v>941</v>
      </c>
      <c r="B31" s="93" t="s">
        <v>235</v>
      </c>
      <c r="C31" s="85">
        <f>VLOOKUP(GroupVertices[[#This Row],[Vertex]],Vertices[],MATCH("ID",Vertices[[#Headers],[Vertex]:[Vertex Content Word Count]],0),FALSE)</f>
        <v>40</v>
      </c>
    </row>
    <row r="32" spans="1:3" ht="15">
      <c r="A32" s="85" t="s">
        <v>941</v>
      </c>
      <c r="B32" s="93" t="s">
        <v>264</v>
      </c>
      <c r="C32" s="85">
        <f>VLOOKUP(GroupVertices[[#This Row],[Vertex]],Vertices[],MATCH("ID",Vertices[[#Headers],[Vertex]:[Vertex Content Word Count]],0),FALSE)</f>
        <v>41</v>
      </c>
    </row>
    <row r="33" spans="1:3" ht="15">
      <c r="A33" s="85" t="s">
        <v>942</v>
      </c>
      <c r="B33" s="93" t="s">
        <v>216</v>
      </c>
      <c r="C33" s="85">
        <f>VLOOKUP(GroupVertices[[#This Row],[Vertex]],Vertices[],MATCH("ID",Vertices[[#Headers],[Vertex]:[Vertex Content Word Count]],0),FALSE)</f>
        <v>10</v>
      </c>
    </row>
    <row r="34" spans="1:3" ht="15">
      <c r="A34" s="85" t="s">
        <v>942</v>
      </c>
      <c r="B34" s="93" t="s">
        <v>223</v>
      </c>
      <c r="C34" s="85">
        <f>VLOOKUP(GroupVertices[[#This Row],[Vertex]],Vertices[],MATCH("ID",Vertices[[#Headers],[Vertex]:[Vertex Content Word Count]],0),FALSE)</f>
        <v>19</v>
      </c>
    </row>
    <row r="35" spans="1:3" ht="15">
      <c r="A35" s="85" t="s">
        <v>942</v>
      </c>
      <c r="B35" s="93" t="s">
        <v>233</v>
      </c>
      <c r="C35" s="85">
        <f>VLOOKUP(GroupVertices[[#This Row],[Vertex]],Vertices[],MATCH("ID",Vertices[[#Headers],[Vertex]:[Vertex Content Word Count]],0),FALSE)</f>
        <v>38</v>
      </c>
    </row>
    <row r="36" spans="1:3" ht="15">
      <c r="A36" s="85" t="s">
        <v>942</v>
      </c>
      <c r="B36" s="93" t="s">
        <v>234</v>
      </c>
      <c r="C36" s="85">
        <f>VLOOKUP(GroupVertices[[#This Row],[Vertex]],Vertices[],MATCH("ID",Vertices[[#Headers],[Vertex]:[Vertex Content Word Count]],0),FALSE)</f>
        <v>39</v>
      </c>
    </row>
    <row r="37" spans="1:3" ht="15">
      <c r="A37" s="85" t="s">
        <v>942</v>
      </c>
      <c r="B37" s="93" t="s">
        <v>239</v>
      </c>
      <c r="C37" s="85">
        <f>VLOOKUP(GroupVertices[[#This Row],[Vertex]],Vertices[],MATCH("ID",Vertices[[#Headers],[Vertex]:[Vertex Content Word Count]],0),FALSE)</f>
        <v>50</v>
      </c>
    </row>
    <row r="38" spans="1:3" ht="15">
      <c r="A38" s="85" t="s">
        <v>942</v>
      </c>
      <c r="B38" s="93" t="s">
        <v>240</v>
      </c>
      <c r="C38" s="85">
        <f>VLOOKUP(GroupVertices[[#This Row],[Vertex]],Vertices[],MATCH("ID",Vertices[[#Headers],[Vertex]:[Vertex Content Word Count]],0),FALSE)</f>
        <v>51</v>
      </c>
    </row>
    <row r="39" spans="1:3" ht="15">
      <c r="A39" s="85" t="s">
        <v>942</v>
      </c>
      <c r="B39" s="93" t="s">
        <v>245</v>
      </c>
      <c r="C39" s="85">
        <f>VLOOKUP(GroupVertices[[#This Row],[Vertex]],Vertices[],MATCH("ID",Vertices[[#Headers],[Vertex]:[Vertex Content Word Count]],0),FALSE)</f>
        <v>56</v>
      </c>
    </row>
    <row r="40" spans="1:3" ht="15">
      <c r="A40" s="85" t="s">
        <v>943</v>
      </c>
      <c r="B40" s="93" t="s">
        <v>243</v>
      </c>
      <c r="C40" s="85">
        <f>VLOOKUP(GroupVertices[[#This Row],[Vertex]],Vertices[],MATCH("ID",Vertices[[#Headers],[Vertex]:[Vertex Content Word Count]],0),FALSE)</f>
        <v>54</v>
      </c>
    </row>
    <row r="41" spans="1:3" ht="15">
      <c r="A41" s="85" t="s">
        <v>943</v>
      </c>
      <c r="B41" s="93" t="s">
        <v>268</v>
      </c>
      <c r="C41" s="85">
        <f>VLOOKUP(GroupVertices[[#This Row],[Vertex]],Vertices[],MATCH("ID",Vertices[[#Headers],[Vertex]:[Vertex Content Word Count]],0),FALSE)</f>
        <v>49</v>
      </c>
    </row>
    <row r="42" spans="1:3" ht="15">
      <c r="A42" s="85" t="s">
        <v>943</v>
      </c>
      <c r="B42" s="93" t="s">
        <v>267</v>
      </c>
      <c r="C42" s="85">
        <f>VLOOKUP(GroupVertices[[#This Row],[Vertex]],Vertices[],MATCH("ID",Vertices[[#Headers],[Vertex]:[Vertex Content Word Count]],0),FALSE)</f>
        <v>48</v>
      </c>
    </row>
    <row r="43" spans="1:3" ht="15">
      <c r="A43" s="85" t="s">
        <v>943</v>
      </c>
      <c r="B43" s="93" t="s">
        <v>266</v>
      </c>
      <c r="C43" s="85">
        <f>VLOOKUP(GroupVertices[[#This Row],[Vertex]],Vertices[],MATCH("ID",Vertices[[#Headers],[Vertex]:[Vertex Content Word Count]],0),FALSE)</f>
        <v>47</v>
      </c>
    </row>
    <row r="44" spans="1:3" ht="15">
      <c r="A44" s="85" t="s">
        <v>943</v>
      </c>
      <c r="B44" s="93" t="s">
        <v>242</v>
      </c>
      <c r="C44" s="85">
        <f>VLOOKUP(GroupVertices[[#This Row],[Vertex]],Vertices[],MATCH("ID",Vertices[[#Headers],[Vertex]:[Vertex Content Word Count]],0),FALSE)</f>
        <v>46</v>
      </c>
    </row>
    <row r="45" spans="1:3" ht="15">
      <c r="A45" s="85" t="s">
        <v>943</v>
      </c>
      <c r="B45" s="93" t="s">
        <v>238</v>
      </c>
      <c r="C45" s="85">
        <f>VLOOKUP(GroupVertices[[#This Row],[Vertex]],Vertices[],MATCH("ID",Vertices[[#Headers],[Vertex]:[Vertex Content Word Count]],0),FALSE)</f>
        <v>45</v>
      </c>
    </row>
    <row r="46" spans="1:3" ht="15">
      <c r="A46" s="85" t="s">
        <v>944</v>
      </c>
      <c r="B46" s="93" t="s">
        <v>214</v>
      </c>
      <c r="C46" s="85">
        <f>VLOOKUP(GroupVertices[[#This Row],[Vertex]],Vertices[],MATCH("ID",Vertices[[#Headers],[Vertex]:[Vertex Content Word Count]],0),FALSE)</f>
        <v>3</v>
      </c>
    </row>
    <row r="47" spans="1:3" ht="15">
      <c r="A47" s="85" t="s">
        <v>944</v>
      </c>
      <c r="B47" s="93" t="s">
        <v>251</v>
      </c>
      <c r="C47" s="85">
        <f>VLOOKUP(GroupVertices[[#This Row],[Vertex]],Vertices[],MATCH("ID",Vertices[[#Headers],[Vertex]:[Vertex Content Word Count]],0),FALSE)</f>
        <v>7</v>
      </c>
    </row>
    <row r="48" spans="1:3" ht="15">
      <c r="A48" s="85" t="s">
        <v>944</v>
      </c>
      <c r="B48" s="93" t="s">
        <v>250</v>
      </c>
      <c r="C48" s="85">
        <f>VLOOKUP(GroupVertices[[#This Row],[Vertex]],Vertices[],MATCH("ID",Vertices[[#Headers],[Vertex]:[Vertex Content Word Count]],0),FALSE)</f>
        <v>6</v>
      </c>
    </row>
    <row r="49" spans="1:3" ht="15">
      <c r="A49" s="85" t="s">
        <v>944</v>
      </c>
      <c r="B49" s="93" t="s">
        <v>249</v>
      </c>
      <c r="C49" s="85">
        <f>VLOOKUP(GroupVertices[[#This Row],[Vertex]],Vertices[],MATCH("ID",Vertices[[#Headers],[Vertex]:[Vertex Content Word Count]],0),FALSE)</f>
        <v>5</v>
      </c>
    </row>
    <row r="50" spans="1:3" ht="15">
      <c r="A50" s="85" t="s">
        <v>944</v>
      </c>
      <c r="B50" s="93" t="s">
        <v>248</v>
      </c>
      <c r="C50" s="85">
        <f>VLOOKUP(GroupVertices[[#This Row],[Vertex]],Vertices[],MATCH("ID",Vertices[[#Headers],[Vertex]:[Vertex Content Word Count]],0),FALSE)</f>
        <v>4</v>
      </c>
    </row>
    <row r="51" spans="1:3" ht="15">
      <c r="A51" s="85" t="s">
        <v>945</v>
      </c>
      <c r="B51" s="93" t="s">
        <v>244</v>
      </c>
      <c r="C51" s="85">
        <f>VLOOKUP(GroupVertices[[#This Row],[Vertex]],Vertices[],MATCH("ID",Vertices[[#Headers],[Vertex]:[Vertex Content Word Count]],0),FALSE)</f>
        <v>55</v>
      </c>
    </row>
    <row r="52" spans="1:3" ht="15">
      <c r="A52" s="85" t="s">
        <v>945</v>
      </c>
      <c r="B52" s="93" t="s">
        <v>246</v>
      </c>
      <c r="C52" s="85">
        <f>VLOOKUP(GroupVertices[[#This Row],[Vertex]],Vertices[],MATCH("ID",Vertices[[#Headers],[Vertex]:[Vertex Content Word Count]],0),FALSE)</f>
        <v>53</v>
      </c>
    </row>
    <row r="53" spans="1:3" ht="15">
      <c r="A53" s="85" t="s">
        <v>945</v>
      </c>
      <c r="B53" s="93" t="s">
        <v>241</v>
      </c>
      <c r="C53" s="85">
        <f>VLOOKUP(GroupVertices[[#This Row],[Vertex]],Vertices[],MATCH("ID",Vertices[[#Headers],[Vertex]:[Vertex Content Word Count]],0),FALSE)</f>
        <v>52</v>
      </c>
    </row>
    <row r="54" spans="1:3" ht="15">
      <c r="A54" s="85" t="s">
        <v>946</v>
      </c>
      <c r="B54" s="93" t="s">
        <v>237</v>
      </c>
      <c r="C54" s="85">
        <f>VLOOKUP(GroupVertices[[#This Row],[Vertex]],Vertices[],MATCH("ID",Vertices[[#Headers],[Vertex]:[Vertex Content Word Count]],0),FALSE)</f>
        <v>44</v>
      </c>
    </row>
    <row r="55" spans="1:3" ht="15">
      <c r="A55" s="85" t="s">
        <v>946</v>
      </c>
      <c r="B55" s="93" t="s">
        <v>236</v>
      </c>
      <c r="C55" s="85">
        <f>VLOOKUP(GroupVertices[[#This Row],[Vertex]],Vertices[],MATCH("ID",Vertices[[#Headers],[Vertex]:[Vertex Content Word Count]],0),FALSE)</f>
        <v>43</v>
      </c>
    </row>
    <row r="56" spans="1:3" ht="15">
      <c r="A56" s="85" t="s">
        <v>947</v>
      </c>
      <c r="B56" s="93" t="s">
        <v>230</v>
      </c>
      <c r="C56" s="85">
        <f>VLOOKUP(GroupVertices[[#This Row],[Vertex]],Vertices[],MATCH("ID",Vertices[[#Headers],[Vertex]:[Vertex Content Word Count]],0),FALSE)</f>
        <v>25</v>
      </c>
    </row>
    <row r="57" spans="1:3" ht="15">
      <c r="A57" s="85" t="s">
        <v>947</v>
      </c>
      <c r="B57" s="93" t="s">
        <v>229</v>
      </c>
      <c r="C57" s="85">
        <f>VLOOKUP(GroupVertices[[#This Row],[Vertex]],Vertices[],MATCH("ID",Vertices[[#Headers],[Vertex]:[Vertex Content Word Count]],0),FALSE)</f>
        <v>24</v>
      </c>
    </row>
    <row r="58" spans="1:3" ht="15">
      <c r="A58" s="85" t="s">
        <v>948</v>
      </c>
      <c r="B58" s="93" t="s">
        <v>215</v>
      </c>
      <c r="C58" s="85">
        <f>VLOOKUP(GroupVertices[[#This Row],[Vertex]],Vertices[],MATCH("ID",Vertices[[#Headers],[Vertex]:[Vertex Content Word Count]],0),FALSE)</f>
        <v>8</v>
      </c>
    </row>
    <row r="59" spans="1:3" ht="15">
      <c r="A59" s="85" t="s">
        <v>948</v>
      </c>
      <c r="B59" s="93" t="s">
        <v>252</v>
      </c>
      <c r="C59" s="85">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1419</v>
      </c>
      <c r="B2" s="36" t="s">
        <v>900</v>
      </c>
      <c r="D2" s="33">
        <f>MIN(Vertices[Degree])</f>
        <v>0</v>
      </c>
      <c r="E2" s="3">
        <f>COUNTIF(Vertices[Degree],"&gt;= "&amp;D2)-COUNTIF(Vertices[Degree],"&gt;="&amp;D3)</f>
        <v>0</v>
      </c>
      <c r="F2" s="39">
        <f>MIN(Vertices[In-Degree])</f>
        <v>0</v>
      </c>
      <c r="G2" s="40">
        <f>COUNTIF(Vertices[In-Degree],"&gt;= "&amp;F2)-COUNTIF(Vertices[In-Degree],"&gt;="&amp;F3)</f>
        <v>22</v>
      </c>
      <c r="H2" s="39">
        <f>MIN(Vertices[Out-Degree])</f>
        <v>0</v>
      </c>
      <c r="I2" s="40">
        <f>COUNTIF(Vertices[Out-Degree],"&gt;= "&amp;H2)-COUNTIF(Vertices[Out-Degree],"&gt;="&amp;H3)</f>
        <v>24</v>
      </c>
      <c r="J2" s="39">
        <f>MIN(Vertices[Betweenness Centrality])</f>
        <v>0</v>
      </c>
      <c r="K2" s="40">
        <f>COUNTIF(Vertices[Betweenness Centrality],"&gt;= "&amp;J2)-COUNTIF(Vertices[Betweenness Centrality],"&gt;="&amp;J3)</f>
        <v>49</v>
      </c>
      <c r="L2" s="39">
        <f>MIN(Vertices[Closeness Centrality])</f>
        <v>0</v>
      </c>
      <c r="M2" s="40">
        <f>COUNTIF(Vertices[Closeness Centrality],"&gt;= "&amp;L2)-COUNTIF(Vertices[Closeness Centrality],"&gt;="&amp;L3)</f>
        <v>35</v>
      </c>
      <c r="N2" s="39">
        <f>MIN(Vertices[Eigenvector Centrality])</f>
        <v>0</v>
      </c>
      <c r="O2" s="40">
        <f>COUNTIF(Vertices[Eigenvector Centrality],"&gt;= "&amp;N2)-COUNTIF(Vertices[Eigenvector Centrality],"&gt;="&amp;N3)</f>
        <v>28</v>
      </c>
      <c r="P2" s="39">
        <f>MIN(Vertices[PageRank])</f>
        <v>0.377052</v>
      </c>
      <c r="Q2" s="40">
        <f>COUNTIF(Vertices[PageRank],"&gt;= "&amp;P2)-COUNTIF(Vertices[PageRank],"&gt;="&amp;P3)</f>
        <v>1</v>
      </c>
      <c r="R2" s="39">
        <f>MIN(Vertices[Clustering Coefficient])</f>
        <v>0</v>
      </c>
      <c r="S2" s="45">
        <f>COUNTIF(Vertices[Clustering Coefficient],"&gt;= "&amp;R2)-COUNTIF(Vertices[Clustering Coefficient],"&gt;="&amp;R3)</f>
        <v>40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0.2909090909090909</v>
      </c>
      <c r="G3" s="42">
        <f>COUNTIF(Vertices[In-Degree],"&gt;= "&amp;F3)-COUNTIF(Vertices[In-Degree],"&gt;="&amp;F4)</f>
        <v>0</v>
      </c>
      <c r="H3" s="41">
        <f aca="true" t="shared" si="3" ref="H3:H26">H2+($H$57-$H$2)/BinDivisor</f>
        <v>0.2</v>
      </c>
      <c r="I3" s="42">
        <f>COUNTIF(Vertices[Out-Degree],"&gt;= "&amp;H3)-COUNTIF(Vertices[Out-Degree],"&gt;="&amp;H4)</f>
        <v>0</v>
      </c>
      <c r="J3" s="41">
        <f aca="true" t="shared" si="4" ref="J3:J26">J2+($J$57-$J$2)/BinDivisor</f>
        <v>11.043636363636363</v>
      </c>
      <c r="K3" s="42">
        <f>COUNTIF(Vertices[Betweenness Centrality],"&gt;= "&amp;J3)-COUNTIF(Vertices[Betweenness Centrality],"&gt;="&amp;J4)</f>
        <v>2</v>
      </c>
      <c r="L3" s="41">
        <f aca="true" t="shared" si="5" ref="L3:L26">L2+($L$57-$L$2)/BinDivisor</f>
        <v>0.01818181818181818</v>
      </c>
      <c r="M3" s="42">
        <f>COUNTIF(Vertices[Closeness Centrality],"&gt;= "&amp;L3)-COUNTIF(Vertices[Closeness Centrality],"&gt;="&amp;L4)</f>
        <v>2</v>
      </c>
      <c r="N3" s="41">
        <f aca="true" t="shared" si="6" ref="N3:N26">N2+($N$57-$N$2)/BinDivisor</f>
        <v>0.002373581818181818</v>
      </c>
      <c r="O3" s="42">
        <f>COUNTIF(Vertices[Eigenvector Centrality],"&gt;= "&amp;N3)-COUNTIF(Vertices[Eigenvector Centrality],"&gt;="&amp;N4)</f>
        <v>0</v>
      </c>
      <c r="P3" s="41">
        <f aca="true" t="shared" si="7" ref="P3:P26">P2+($P$57-$P$2)/BinDivisor</f>
        <v>0.45772199999999996</v>
      </c>
      <c r="Q3" s="42">
        <f>COUNTIF(Vertices[PageRank],"&gt;= "&amp;P3)-COUNTIF(Vertices[PageRank],"&gt;="&amp;P4)</f>
        <v>10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58</v>
      </c>
      <c r="D4" s="34">
        <f t="shared" si="1"/>
        <v>0</v>
      </c>
      <c r="E4" s="3">
        <f>COUNTIF(Vertices[Degree],"&gt;= "&amp;D4)-COUNTIF(Vertices[Degree],"&gt;="&amp;D5)</f>
        <v>0</v>
      </c>
      <c r="F4" s="39">
        <f t="shared" si="2"/>
        <v>0.5818181818181818</v>
      </c>
      <c r="G4" s="40">
        <f>COUNTIF(Vertices[In-Degree],"&gt;= "&amp;F4)-COUNTIF(Vertices[In-Degree],"&gt;="&amp;F5)</f>
        <v>0</v>
      </c>
      <c r="H4" s="39">
        <f t="shared" si="3"/>
        <v>0.4</v>
      </c>
      <c r="I4" s="40">
        <f>COUNTIF(Vertices[Out-Degree],"&gt;= "&amp;H4)-COUNTIF(Vertices[Out-Degree],"&gt;="&amp;H5)</f>
        <v>0</v>
      </c>
      <c r="J4" s="39">
        <f t="shared" si="4"/>
        <v>22.087272727272726</v>
      </c>
      <c r="K4" s="40">
        <f>COUNTIF(Vertices[Betweenness Centrality],"&gt;= "&amp;J4)-COUNTIF(Vertices[Betweenness Centrality],"&gt;="&amp;J5)</f>
        <v>1</v>
      </c>
      <c r="L4" s="39">
        <f t="shared" si="5"/>
        <v>0.03636363636363636</v>
      </c>
      <c r="M4" s="40">
        <f>COUNTIF(Vertices[Closeness Centrality],"&gt;= "&amp;L4)-COUNTIF(Vertices[Closeness Centrality],"&gt;="&amp;L5)</f>
        <v>0</v>
      </c>
      <c r="N4" s="39">
        <f t="shared" si="6"/>
        <v>0.004747163636363636</v>
      </c>
      <c r="O4" s="40">
        <f>COUNTIF(Vertices[Eigenvector Centrality],"&gt;= "&amp;N4)-COUNTIF(Vertices[Eigenvector Centrality],"&gt;="&amp;N5)</f>
        <v>10</v>
      </c>
      <c r="P4" s="39">
        <f t="shared" si="7"/>
        <v>0.538392</v>
      </c>
      <c r="Q4" s="40">
        <f>COUNTIF(Vertices[PageRank],"&gt;= "&amp;P4)-COUNTIF(Vertices[PageRank],"&gt;="&amp;P5)</f>
        <v>13</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0.8727272727272727</v>
      </c>
      <c r="G5" s="42">
        <f>COUNTIF(Vertices[In-Degree],"&gt;= "&amp;F5)-COUNTIF(Vertices[In-Degree],"&gt;="&amp;F6)</f>
        <v>26</v>
      </c>
      <c r="H5" s="41">
        <f t="shared" si="3"/>
        <v>0.6000000000000001</v>
      </c>
      <c r="I5" s="42">
        <f>COUNTIF(Vertices[Out-Degree],"&gt;= "&amp;H5)-COUNTIF(Vertices[Out-Degree],"&gt;="&amp;H6)</f>
        <v>0</v>
      </c>
      <c r="J5" s="41">
        <f t="shared" si="4"/>
        <v>33.130909090909086</v>
      </c>
      <c r="K5" s="42">
        <f>COUNTIF(Vertices[Betweenness Centrality],"&gt;= "&amp;J5)-COUNTIF(Vertices[Betweenness Centrality],"&gt;="&amp;J6)</f>
        <v>0</v>
      </c>
      <c r="L5" s="41">
        <f t="shared" si="5"/>
        <v>0.05454545454545454</v>
      </c>
      <c r="M5" s="42">
        <f>COUNTIF(Vertices[Closeness Centrality],"&gt;= "&amp;L5)-COUNTIF(Vertices[Closeness Centrality],"&gt;="&amp;L6)</f>
        <v>4</v>
      </c>
      <c r="N5" s="41">
        <f t="shared" si="6"/>
        <v>0.007120745454545454</v>
      </c>
      <c r="O5" s="42">
        <f>COUNTIF(Vertices[Eigenvector Centrality],"&gt;= "&amp;N5)-COUNTIF(Vertices[Eigenvector Centrality],"&gt;="&amp;N6)</f>
        <v>0</v>
      </c>
      <c r="P5" s="41">
        <f t="shared" si="7"/>
        <v>0.619062</v>
      </c>
      <c r="Q5" s="42">
        <f>COUNTIF(Vertices[PageRank],"&gt;= "&amp;P5)-COUNTIF(Vertices[PageRank],"&gt;="&amp;P6)</f>
        <v>7</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70</v>
      </c>
      <c r="D6" s="34">
        <f t="shared" si="1"/>
        <v>0</v>
      </c>
      <c r="E6" s="3">
        <f>COUNTIF(Vertices[Degree],"&gt;= "&amp;D6)-COUNTIF(Vertices[Degree],"&gt;="&amp;D7)</f>
        <v>0</v>
      </c>
      <c r="F6" s="39">
        <f t="shared" si="2"/>
        <v>1.1636363636363636</v>
      </c>
      <c r="G6" s="40">
        <f>COUNTIF(Vertices[In-Degree],"&gt;= "&amp;F6)-COUNTIF(Vertices[In-Degree],"&gt;="&amp;F7)</f>
        <v>0</v>
      </c>
      <c r="H6" s="39">
        <f t="shared" si="3"/>
        <v>0.8</v>
      </c>
      <c r="I6" s="40">
        <f>COUNTIF(Vertices[Out-Degree],"&gt;= "&amp;H6)-COUNTIF(Vertices[Out-Degree],"&gt;="&amp;H7)</f>
        <v>0</v>
      </c>
      <c r="J6" s="39">
        <f t="shared" si="4"/>
        <v>44.17454545454545</v>
      </c>
      <c r="K6" s="40">
        <f>COUNTIF(Vertices[Betweenness Centrality],"&gt;= "&amp;J6)-COUNTIF(Vertices[Betweenness Centrality],"&gt;="&amp;J7)</f>
        <v>4</v>
      </c>
      <c r="L6" s="39">
        <f t="shared" si="5"/>
        <v>0.07272727272727272</v>
      </c>
      <c r="M6" s="40">
        <f>COUNTIF(Vertices[Closeness Centrality],"&gt;= "&amp;L6)-COUNTIF(Vertices[Closeness Centrality],"&gt;="&amp;L7)</f>
        <v>1</v>
      </c>
      <c r="N6" s="39">
        <f t="shared" si="6"/>
        <v>0.009494327272727272</v>
      </c>
      <c r="O6" s="40">
        <f>COUNTIF(Vertices[Eigenvector Centrality],"&gt;= "&amp;N6)-COUNTIF(Vertices[Eigenvector Centrality],"&gt;="&amp;N7)</f>
        <v>0</v>
      </c>
      <c r="P6" s="39">
        <f t="shared" si="7"/>
        <v>0.699732</v>
      </c>
      <c r="Q6" s="40">
        <f>COUNTIF(Vertices[PageRank],"&gt;= "&amp;P6)-COUNTIF(Vertices[PageRank],"&gt;="&amp;P7)</f>
        <v>2</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1.4545454545454546</v>
      </c>
      <c r="G7" s="42">
        <f>COUNTIF(Vertices[In-Degree],"&gt;= "&amp;F7)-COUNTIF(Vertices[In-Degree],"&gt;="&amp;F8)</f>
        <v>0</v>
      </c>
      <c r="H7" s="41">
        <f t="shared" si="3"/>
        <v>1</v>
      </c>
      <c r="I7" s="42">
        <f>COUNTIF(Vertices[Out-Degree],"&gt;= "&amp;H7)-COUNTIF(Vertices[Out-Degree],"&gt;="&amp;H8)</f>
        <v>17</v>
      </c>
      <c r="J7" s="41">
        <f t="shared" si="4"/>
        <v>55.21818181818182</v>
      </c>
      <c r="K7" s="42">
        <f>COUNTIF(Vertices[Betweenness Centrality],"&gt;= "&amp;J7)-COUNTIF(Vertices[Betweenness Centrality],"&gt;="&amp;J8)</f>
        <v>0</v>
      </c>
      <c r="L7" s="41">
        <f t="shared" si="5"/>
        <v>0.09090909090909091</v>
      </c>
      <c r="M7" s="42">
        <f>COUNTIF(Vertices[Closeness Centrality],"&gt;= "&amp;L7)-COUNTIF(Vertices[Closeness Centrality],"&gt;="&amp;L8)</f>
        <v>1</v>
      </c>
      <c r="N7" s="41">
        <f t="shared" si="6"/>
        <v>0.011867909090909089</v>
      </c>
      <c r="O7" s="42">
        <f>COUNTIF(Vertices[Eigenvector Centrality],"&gt;= "&amp;N7)-COUNTIF(Vertices[Eigenvector Centrality],"&gt;="&amp;N8)</f>
        <v>0</v>
      </c>
      <c r="P7" s="41">
        <f t="shared" si="7"/>
        <v>0.780402</v>
      </c>
      <c r="Q7" s="42">
        <f>COUNTIF(Vertices[PageRank],"&gt;= "&amp;P7)-COUNTIF(Vertices[PageRank],"&gt;="&amp;P8)</f>
        <v>3</v>
      </c>
      <c r="R7" s="41">
        <f t="shared" si="8"/>
        <v>0.045454545454545456</v>
      </c>
      <c r="S7" s="46">
        <f>COUNTIF(Vertices[Clustering Coefficient],"&gt;= "&amp;R7)-COUNTIF(Vertices[Clustering Coefficient],"&gt;="&amp;R8)</f>
        <v>1</v>
      </c>
      <c r="T7" s="41" t="e">
        <f ca="1" t="shared" si="9"/>
        <v>#REF!</v>
      </c>
      <c r="U7" s="42" t="e">
        <f ca="1" t="shared" si="0"/>
        <v>#REF!</v>
      </c>
    </row>
    <row r="8" spans="1:21" ht="15">
      <c r="A8" s="36" t="s">
        <v>150</v>
      </c>
      <c r="B8" s="36">
        <v>74</v>
      </c>
      <c r="D8" s="34">
        <f t="shared" si="1"/>
        <v>0</v>
      </c>
      <c r="E8" s="3">
        <f>COUNTIF(Vertices[Degree],"&gt;= "&amp;D8)-COUNTIF(Vertices[Degree],"&gt;="&amp;D9)</f>
        <v>0</v>
      </c>
      <c r="F8" s="39">
        <f t="shared" si="2"/>
        <v>1.7454545454545456</v>
      </c>
      <c r="G8" s="40">
        <f>COUNTIF(Vertices[In-Degree],"&gt;= "&amp;F8)-COUNTIF(Vertices[In-Degree],"&gt;="&amp;F9)</f>
        <v>4</v>
      </c>
      <c r="H8" s="39">
        <f t="shared" si="3"/>
        <v>1.2</v>
      </c>
      <c r="I8" s="40">
        <f>COUNTIF(Vertices[Out-Degree],"&gt;= "&amp;H8)-COUNTIF(Vertices[Out-Degree],"&gt;="&amp;H9)</f>
        <v>0</v>
      </c>
      <c r="J8" s="39">
        <f t="shared" si="4"/>
        <v>66.26181818181819</v>
      </c>
      <c r="K8" s="40">
        <f>COUNTIF(Vertices[Betweenness Centrality],"&gt;= "&amp;J8)-COUNTIF(Vertices[Betweenness Centrality],"&gt;="&amp;J9)</f>
        <v>0</v>
      </c>
      <c r="L8" s="39">
        <f t="shared" si="5"/>
        <v>0.1090909090909091</v>
      </c>
      <c r="M8" s="40">
        <f>COUNTIF(Vertices[Closeness Centrality],"&gt;= "&amp;L8)-COUNTIF(Vertices[Closeness Centrality],"&gt;="&amp;L9)</f>
        <v>1</v>
      </c>
      <c r="N8" s="39">
        <f t="shared" si="6"/>
        <v>0.014241490909090906</v>
      </c>
      <c r="O8" s="40">
        <f>COUNTIF(Vertices[Eigenvector Centrality],"&gt;= "&amp;N8)-COUNTIF(Vertices[Eigenvector Centrality],"&gt;="&amp;N9)</f>
        <v>0</v>
      </c>
      <c r="P8" s="39">
        <f t="shared" si="7"/>
        <v>0.8610720000000001</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2.0363636363636366</v>
      </c>
      <c r="G9" s="42">
        <f>COUNTIF(Vertices[In-Degree],"&gt;= "&amp;F9)-COUNTIF(Vertices[In-Degree],"&gt;="&amp;F10)</f>
        <v>0</v>
      </c>
      <c r="H9" s="41">
        <f t="shared" si="3"/>
        <v>1.4</v>
      </c>
      <c r="I9" s="42">
        <f>COUNTIF(Vertices[Out-Degree],"&gt;= "&amp;H9)-COUNTIF(Vertices[Out-Degree],"&gt;="&amp;H10)</f>
        <v>0</v>
      </c>
      <c r="J9" s="41">
        <f t="shared" si="4"/>
        <v>77.30545454545455</v>
      </c>
      <c r="K9" s="42">
        <f>COUNTIF(Vertices[Betweenness Centrality],"&gt;= "&amp;J9)-COUNTIF(Vertices[Betweenness Centrality],"&gt;="&amp;J10)</f>
        <v>0</v>
      </c>
      <c r="L9" s="41">
        <f t="shared" si="5"/>
        <v>0.1272727272727273</v>
      </c>
      <c r="M9" s="42">
        <f>COUNTIF(Vertices[Closeness Centrality],"&gt;= "&amp;L9)-COUNTIF(Vertices[Closeness Centrality],"&gt;="&amp;L10)</f>
        <v>4</v>
      </c>
      <c r="N9" s="41">
        <f t="shared" si="6"/>
        <v>0.016615072727272723</v>
      </c>
      <c r="O9" s="42">
        <f>COUNTIF(Vertices[Eigenvector Centrality],"&gt;= "&amp;N9)-COUNTIF(Vertices[Eigenvector Centrality],"&gt;="&amp;N10)</f>
        <v>0</v>
      </c>
      <c r="P9" s="41">
        <f t="shared" si="7"/>
        <v>0.9417420000000001</v>
      </c>
      <c r="Q9" s="42">
        <f>COUNTIF(Vertices[PageRank],"&gt;= "&amp;P9)-COUNTIF(Vertices[PageRank],"&gt;="&amp;P10)</f>
        <v>9</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v>
      </c>
      <c r="B10" s="36">
        <v>11</v>
      </c>
      <c r="D10" s="34">
        <f t="shared" si="1"/>
        <v>0</v>
      </c>
      <c r="E10" s="3">
        <f>COUNTIF(Vertices[Degree],"&gt;= "&amp;D10)-COUNTIF(Vertices[Degree],"&gt;="&amp;D11)</f>
        <v>0</v>
      </c>
      <c r="F10" s="39">
        <f t="shared" si="2"/>
        <v>2.3272727272727276</v>
      </c>
      <c r="G10" s="40">
        <f>COUNTIF(Vertices[In-Degree],"&gt;= "&amp;F10)-COUNTIF(Vertices[In-Degree],"&gt;="&amp;F11)</f>
        <v>0</v>
      </c>
      <c r="H10" s="39">
        <f t="shared" si="3"/>
        <v>1.5999999999999999</v>
      </c>
      <c r="I10" s="40">
        <f>COUNTIF(Vertices[Out-Degree],"&gt;= "&amp;H10)-COUNTIF(Vertices[Out-Degree],"&gt;="&amp;H11)</f>
        <v>0</v>
      </c>
      <c r="J10" s="39">
        <f t="shared" si="4"/>
        <v>88.34909090909092</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0.01898865454545454</v>
      </c>
      <c r="O10" s="40">
        <f>COUNTIF(Vertices[Eigenvector Centrality],"&gt;= "&amp;N10)-COUNTIF(Vertices[Eigenvector Centrality],"&gt;="&amp;N11)</f>
        <v>0</v>
      </c>
      <c r="P10" s="39">
        <f t="shared" si="7"/>
        <v>1.022412</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2.6181818181818186</v>
      </c>
      <c r="G11" s="42">
        <f>COUNTIF(Vertices[In-Degree],"&gt;= "&amp;F11)-COUNTIF(Vertices[In-Degree],"&gt;="&amp;F12)</f>
        <v>0</v>
      </c>
      <c r="H11" s="41">
        <f t="shared" si="3"/>
        <v>1.7999999999999998</v>
      </c>
      <c r="I11" s="42">
        <f>COUNTIF(Vertices[Out-Degree],"&gt;= "&amp;H11)-COUNTIF(Vertices[Out-Degree],"&gt;="&amp;H12)</f>
        <v>0</v>
      </c>
      <c r="J11" s="41">
        <f t="shared" si="4"/>
        <v>99.39272727272729</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0.021362236363636357</v>
      </c>
      <c r="O11" s="42">
        <f>COUNTIF(Vertices[Eigenvector Centrality],"&gt;= "&amp;N11)-COUNTIF(Vertices[Eigenvector Centrality],"&gt;="&amp;N12)</f>
        <v>1</v>
      </c>
      <c r="P11" s="41">
        <f t="shared" si="7"/>
        <v>1.1030820000000001</v>
      </c>
      <c r="Q11" s="42">
        <f>COUNTIF(Vertices[PageRank],"&gt;= "&amp;P11)-COUNTIF(Vertices[PageRank],"&gt;="&amp;P12)</f>
        <v>2</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2.9090909090909096</v>
      </c>
      <c r="G12" s="40">
        <f>COUNTIF(Vertices[In-Degree],"&gt;= "&amp;F12)-COUNTIF(Vertices[In-Degree],"&gt;="&amp;F13)</f>
        <v>4</v>
      </c>
      <c r="H12" s="39">
        <f t="shared" si="3"/>
        <v>1.9999999999999998</v>
      </c>
      <c r="I12" s="40">
        <f>COUNTIF(Vertices[Out-Degree],"&gt;= "&amp;H12)-COUNTIF(Vertices[Out-Degree],"&gt;="&amp;H13)</f>
        <v>11</v>
      </c>
      <c r="J12" s="39">
        <f t="shared" si="4"/>
        <v>110.43636363636365</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0.023735818181818174</v>
      </c>
      <c r="O12" s="40">
        <f>COUNTIF(Vertices[Eigenvector Centrality],"&gt;= "&amp;N12)-COUNTIF(Vertices[Eigenvector Centrality],"&gt;="&amp;N13)</f>
        <v>0</v>
      </c>
      <c r="P12" s="39">
        <f t="shared" si="7"/>
        <v>1.1837520000000001</v>
      </c>
      <c r="Q12" s="40">
        <f>COUNTIF(Vertices[PageRank],"&gt;= "&amp;P12)-COUNTIF(Vertices[PageRank],"&gt;="&amp;P13)</f>
        <v>2</v>
      </c>
      <c r="R12" s="39">
        <f t="shared" si="8"/>
        <v>0.09090909090909093</v>
      </c>
      <c r="S12" s="45">
        <f>COUNTIF(Vertices[Clustering Coefficient],"&gt;= "&amp;R12)-COUNTIF(Vertices[Clustering Coefficient],"&gt;="&amp;R13)</f>
        <v>1</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3.2000000000000006</v>
      </c>
      <c r="G13" s="42">
        <f>COUNTIF(Vertices[In-Degree],"&gt;= "&amp;F13)-COUNTIF(Vertices[In-Degree],"&gt;="&amp;F14)</f>
        <v>0</v>
      </c>
      <c r="H13" s="41">
        <f t="shared" si="3"/>
        <v>2.1999999999999997</v>
      </c>
      <c r="I13" s="42">
        <f>COUNTIF(Vertices[Out-Degree],"&gt;= "&amp;H13)-COUNTIF(Vertices[Out-Degree],"&gt;="&amp;H14)</f>
        <v>0</v>
      </c>
      <c r="J13" s="41">
        <f t="shared" si="4"/>
        <v>121.48000000000002</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0.02610939999999999</v>
      </c>
      <c r="O13" s="42">
        <f>COUNTIF(Vertices[Eigenvector Centrality],"&gt;= "&amp;N13)-COUNTIF(Vertices[Eigenvector Centrality],"&gt;="&amp;N14)</f>
        <v>3</v>
      </c>
      <c r="P13" s="41">
        <f t="shared" si="7"/>
        <v>1.2644220000000002</v>
      </c>
      <c r="Q13" s="42">
        <f>COUNTIF(Vertices[PageRank],"&gt;= "&amp;P13)-COUNTIF(Vertices[PageRank],"&gt;="&amp;P14)</f>
        <v>2</v>
      </c>
      <c r="R13" s="41">
        <f t="shared" si="8"/>
        <v>0.10000000000000002</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3.4909090909090916</v>
      </c>
      <c r="G14" s="40">
        <f>COUNTIF(Vertices[In-Degree],"&gt;= "&amp;F14)-COUNTIF(Vertices[In-Degree],"&gt;="&amp;F15)</f>
        <v>0</v>
      </c>
      <c r="H14" s="39">
        <f t="shared" si="3"/>
        <v>2.4</v>
      </c>
      <c r="I14" s="40">
        <f>COUNTIF(Vertices[Out-Degree],"&gt;= "&amp;H14)-COUNTIF(Vertices[Out-Degree],"&gt;="&amp;H15)</f>
        <v>0</v>
      </c>
      <c r="J14" s="39">
        <f t="shared" si="4"/>
        <v>132.52363636363637</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0.028482981818181808</v>
      </c>
      <c r="O14" s="40">
        <f>COUNTIF(Vertices[Eigenvector Centrality],"&gt;= "&amp;N14)-COUNTIF(Vertices[Eigenvector Centrality],"&gt;="&amp;N15)</f>
        <v>0</v>
      </c>
      <c r="P14" s="39">
        <f t="shared" si="7"/>
        <v>1.3450920000000002</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14</v>
      </c>
      <c r="D15" s="34">
        <f t="shared" si="1"/>
        <v>0</v>
      </c>
      <c r="E15" s="3">
        <f>COUNTIF(Vertices[Degree],"&gt;= "&amp;D15)-COUNTIF(Vertices[Degree],"&gt;="&amp;D16)</f>
        <v>0</v>
      </c>
      <c r="F15" s="41">
        <f t="shared" si="2"/>
        <v>3.7818181818181826</v>
      </c>
      <c r="G15" s="42">
        <f>COUNTIF(Vertices[In-Degree],"&gt;= "&amp;F15)-COUNTIF(Vertices[In-Degree],"&gt;="&amp;F16)</f>
        <v>0</v>
      </c>
      <c r="H15" s="41">
        <f t="shared" si="3"/>
        <v>2.6</v>
      </c>
      <c r="I15" s="42">
        <f>COUNTIF(Vertices[Out-Degree],"&gt;= "&amp;H15)-COUNTIF(Vertices[Out-Degree],"&gt;="&amp;H16)</f>
        <v>0</v>
      </c>
      <c r="J15" s="41">
        <f t="shared" si="4"/>
        <v>143.56727272727272</v>
      </c>
      <c r="K15" s="42">
        <f>COUNTIF(Vertices[Betweenness Centrality],"&gt;= "&amp;J15)-COUNTIF(Vertices[Betweenness Centrality],"&gt;="&amp;J16)</f>
        <v>0</v>
      </c>
      <c r="L15" s="41">
        <f t="shared" si="5"/>
        <v>0.23636363636363641</v>
      </c>
      <c r="M15" s="42">
        <f>COUNTIF(Vertices[Closeness Centrality],"&gt;= "&amp;L15)-COUNTIF(Vertices[Closeness Centrality],"&gt;="&amp;L16)</f>
        <v>1</v>
      </c>
      <c r="N15" s="41">
        <f t="shared" si="6"/>
        <v>0.030856563636363625</v>
      </c>
      <c r="O15" s="42">
        <f>COUNTIF(Vertices[Eigenvector Centrality],"&gt;= "&amp;N15)-COUNTIF(Vertices[Eigenvector Centrality],"&gt;="&amp;N16)</f>
        <v>0</v>
      </c>
      <c r="P15" s="41">
        <f t="shared" si="7"/>
        <v>1.4257620000000002</v>
      </c>
      <c r="Q15" s="42">
        <f>COUNTIF(Vertices[PageRank],"&gt;= "&amp;P15)-COUNTIF(Vertices[PageRank],"&gt;="&amp;P16)</f>
        <v>1</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7</v>
      </c>
      <c r="D16" s="34">
        <f t="shared" si="1"/>
        <v>0</v>
      </c>
      <c r="E16" s="3">
        <f>COUNTIF(Vertices[Degree],"&gt;= "&amp;D16)-COUNTIF(Vertices[Degree],"&gt;="&amp;D17)</f>
        <v>0</v>
      </c>
      <c r="F16" s="39">
        <f t="shared" si="2"/>
        <v>4.072727272727273</v>
      </c>
      <c r="G16" s="40">
        <f>COUNTIF(Vertices[In-Degree],"&gt;= "&amp;F16)-COUNTIF(Vertices[In-Degree],"&gt;="&amp;F17)</f>
        <v>0</v>
      </c>
      <c r="H16" s="39">
        <f t="shared" si="3"/>
        <v>2.8000000000000003</v>
      </c>
      <c r="I16" s="40">
        <f>COUNTIF(Vertices[Out-Degree],"&gt;= "&amp;H16)-COUNTIF(Vertices[Out-Degree],"&gt;="&amp;H17)</f>
        <v>0</v>
      </c>
      <c r="J16" s="39">
        <f t="shared" si="4"/>
        <v>154.61090909090908</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0.033230145454545446</v>
      </c>
      <c r="O16" s="40">
        <f>COUNTIF(Vertices[Eigenvector Centrality],"&gt;= "&amp;N16)-COUNTIF(Vertices[Eigenvector Centrality],"&gt;="&amp;N17)</f>
        <v>1</v>
      </c>
      <c r="P16" s="39">
        <f t="shared" si="7"/>
        <v>1.5064320000000002</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154</v>
      </c>
      <c r="B17" s="36">
        <v>30</v>
      </c>
      <c r="D17" s="34">
        <f t="shared" si="1"/>
        <v>0</v>
      </c>
      <c r="E17" s="3">
        <f>COUNTIF(Vertices[Degree],"&gt;= "&amp;D17)-COUNTIF(Vertices[Degree],"&gt;="&amp;D18)</f>
        <v>0</v>
      </c>
      <c r="F17" s="41">
        <f t="shared" si="2"/>
        <v>4.363636363636364</v>
      </c>
      <c r="G17" s="42">
        <f>COUNTIF(Vertices[In-Degree],"&gt;= "&amp;F17)-COUNTIF(Vertices[In-Degree],"&gt;="&amp;F18)</f>
        <v>0</v>
      </c>
      <c r="H17" s="41">
        <f t="shared" si="3"/>
        <v>3.0000000000000004</v>
      </c>
      <c r="I17" s="42">
        <f>COUNTIF(Vertices[Out-Degree],"&gt;= "&amp;H17)-COUNTIF(Vertices[Out-Degree],"&gt;="&amp;H18)</f>
        <v>0</v>
      </c>
      <c r="J17" s="41">
        <f t="shared" si="4"/>
        <v>165.65454545454543</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0.035603727272727266</v>
      </c>
      <c r="O17" s="42">
        <f>COUNTIF(Vertices[Eigenvector Centrality],"&gt;= "&amp;N17)-COUNTIF(Vertices[Eigenvector Centrality],"&gt;="&amp;N18)</f>
        <v>0</v>
      </c>
      <c r="P17" s="41">
        <f t="shared" si="7"/>
        <v>1.5871020000000002</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48</v>
      </c>
      <c r="D18" s="34">
        <f t="shared" si="1"/>
        <v>0</v>
      </c>
      <c r="E18" s="3">
        <f>COUNTIF(Vertices[Degree],"&gt;= "&amp;D18)-COUNTIF(Vertices[Degree],"&gt;="&amp;D19)</f>
        <v>0</v>
      </c>
      <c r="F18" s="39">
        <f t="shared" si="2"/>
        <v>4.654545454545455</v>
      </c>
      <c r="G18" s="40">
        <f>COUNTIF(Vertices[In-Degree],"&gt;= "&amp;F18)-COUNTIF(Vertices[In-Degree],"&gt;="&amp;F19)</f>
        <v>0</v>
      </c>
      <c r="H18" s="39">
        <f t="shared" si="3"/>
        <v>3.2000000000000006</v>
      </c>
      <c r="I18" s="40">
        <f>COUNTIF(Vertices[Out-Degree],"&gt;= "&amp;H18)-COUNTIF(Vertices[Out-Degree],"&gt;="&amp;H19)</f>
        <v>0</v>
      </c>
      <c r="J18" s="39">
        <f t="shared" si="4"/>
        <v>176.69818181818178</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0.03797730909090909</v>
      </c>
      <c r="O18" s="40">
        <f>COUNTIF(Vertices[Eigenvector Centrality],"&gt;= "&amp;N18)-COUNTIF(Vertices[Eigenvector Centrality],"&gt;="&amp;N19)</f>
        <v>0</v>
      </c>
      <c r="P18" s="39">
        <f t="shared" si="7"/>
        <v>1.6677720000000003</v>
      </c>
      <c r="Q18" s="40">
        <f>COUNTIF(Vertices[PageRank],"&gt;= "&amp;P18)-COUNTIF(Vertices[PageRank],"&gt;="&amp;P19)</f>
        <v>1</v>
      </c>
      <c r="R18" s="39">
        <f t="shared" si="8"/>
        <v>0.14545454545454548</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4.945454545454546</v>
      </c>
      <c r="G19" s="42">
        <f>COUNTIF(Vertices[In-Degree],"&gt;= "&amp;F19)-COUNTIF(Vertices[In-Degree],"&gt;="&amp;F20)</f>
        <v>0</v>
      </c>
      <c r="H19" s="41">
        <f t="shared" si="3"/>
        <v>3.400000000000001</v>
      </c>
      <c r="I19" s="42">
        <f>COUNTIF(Vertices[Out-Degree],"&gt;= "&amp;H19)-COUNTIF(Vertices[Out-Degree],"&gt;="&amp;H20)</f>
        <v>0</v>
      </c>
      <c r="J19" s="41">
        <f t="shared" si="4"/>
        <v>187.74181818181813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0.04035089090909091</v>
      </c>
      <c r="O19" s="42">
        <f>COUNTIF(Vertices[Eigenvector Centrality],"&gt;= "&amp;N19)-COUNTIF(Vertices[Eigenvector Centrality],"&gt;="&amp;N20)</f>
        <v>10</v>
      </c>
      <c r="P19" s="41">
        <f t="shared" si="7"/>
        <v>1.7484420000000003</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4</v>
      </c>
      <c r="D20" s="34">
        <f t="shared" si="1"/>
        <v>0</v>
      </c>
      <c r="E20" s="3">
        <f>COUNTIF(Vertices[Degree],"&gt;= "&amp;D20)-COUNTIF(Vertices[Degree],"&gt;="&amp;D21)</f>
        <v>0</v>
      </c>
      <c r="F20" s="39">
        <f t="shared" si="2"/>
        <v>5.236363636363637</v>
      </c>
      <c r="G20" s="40">
        <f>COUNTIF(Vertices[In-Degree],"&gt;= "&amp;F20)-COUNTIF(Vertices[In-Degree],"&gt;="&amp;F21)</f>
        <v>0</v>
      </c>
      <c r="H20" s="39">
        <f t="shared" si="3"/>
        <v>3.600000000000001</v>
      </c>
      <c r="I20" s="40">
        <f>COUNTIF(Vertices[Out-Degree],"&gt;= "&amp;H20)-COUNTIF(Vertices[Out-Degree],"&gt;="&amp;H21)</f>
        <v>0</v>
      </c>
      <c r="J20" s="39">
        <f t="shared" si="4"/>
        <v>198.78545454545448</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0.04272447272727273</v>
      </c>
      <c r="O20" s="40">
        <f>COUNTIF(Vertices[Eigenvector Centrality],"&gt;= "&amp;N20)-COUNTIF(Vertices[Eigenvector Centrality],"&gt;="&amp;N21)</f>
        <v>0</v>
      </c>
      <c r="P20" s="39">
        <f t="shared" si="7"/>
        <v>1.8291120000000003</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157</v>
      </c>
      <c r="B21" s="36">
        <v>2.277445</v>
      </c>
      <c r="D21" s="34">
        <f t="shared" si="1"/>
        <v>0</v>
      </c>
      <c r="E21" s="3">
        <f>COUNTIF(Vertices[Degree],"&gt;= "&amp;D21)-COUNTIF(Vertices[Degree],"&gt;="&amp;D22)</f>
        <v>0</v>
      </c>
      <c r="F21" s="41">
        <f t="shared" si="2"/>
        <v>5.527272727272728</v>
      </c>
      <c r="G21" s="42">
        <f>COUNTIF(Vertices[In-Degree],"&gt;= "&amp;F21)-COUNTIF(Vertices[In-Degree],"&gt;="&amp;F22)</f>
        <v>0</v>
      </c>
      <c r="H21" s="41">
        <f t="shared" si="3"/>
        <v>3.800000000000001</v>
      </c>
      <c r="I21" s="42">
        <f>COUNTIF(Vertices[Out-Degree],"&gt;= "&amp;H21)-COUNTIF(Vertices[Out-Degree],"&gt;="&amp;H22)</f>
        <v>0</v>
      </c>
      <c r="J21" s="41">
        <f t="shared" si="4"/>
        <v>209.82909090909084</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0.04509805454545455</v>
      </c>
      <c r="O21" s="42">
        <f>COUNTIF(Vertices[Eigenvector Centrality],"&gt;= "&amp;N21)-COUNTIF(Vertices[Eigenvector Centrality],"&gt;="&amp;N22)</f>
        <v>0</v>
      </c>
      <c r="P21" s="41">
        <f t="shared" si="7"/>
        <v>1.9097820000000003</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5.818181818181819</v>
      </c>
      <c r="G22" s="40">
        <f>COUNTIF(Vertices[In-Degree],"&gt;= "&amp;F22)-COUNTIF(Vertices[In-Degree],"&gt;="&amp;F23)</f>
        <v>0</v>
      </c>
      <c r="H22" s="39">
        <f t="shared" si="3"/>
        <v>4.000000000000001</v>
      </c>
      <c r="I22" s="40">
        <f>COUNTIF(Vertices[Out-Degree],"&gt;= "&amp;H22)-COUNTIF(Vertices[Out-Degree],"&gt;="&amp;H23)</f>
        <v>3</v>
      </c>
      <c r="J22" s="39">
        <f t="shared" si="4"/>
        <v>220.8727272727272</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0.04747163636363637</v>
      </c>
      <c r="O22" s="40">
        <f>COUNTIF(Vertices[Eigenvector Centrality],"&gt;= "&amp;N22)-COUNTIF(Vertices[Eigenvector Centrality],"&gt;="&amp;N23)</f>
        <v>2</v>
      </c>
      <c r="P22" s="39">
        <f t="shared" si="7"/>
        <v>1.9904520000000003</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0.018753781004234724</v>
      </c>
      <c r="D23" s="34">
        <f t="shared" si="1"/>
        <v>0</v>
      </c>
      <c r="E23" s="3">
        <f>COUNTIF(Vertices[Degree],"&gt;= "&amp;D23)-COUNTIF(Vertices[Degree],"&gt;="&amp;D24)</f>
        <v>0</v>
      </c>
      <c r="F23" s="41">
        <f t="shared" si="2"/>
        <v>6.10909090909091</v>
      </c>
      <c r="G23" s="42">
        <f>COUNTIF(Vertices[In-Degree],"&gt;= "&amp;F23)-COUNTIF(Vertices[In-Degree],"&gt;="&amp;F24)</f>
        <v>0</v>
      </c>
      <c r="H23" s="41">
        <f t="shared" si="3"/>
        <v>4.200000000000001</v>
      </c>
      <c r="I23" s="42">
        <f>COUNTIF(Vertices[Out-Degree],"&gt;= "&amp;H23)-COUNTIF(Vertices[Out-Degree],"&gt;="&amp;H24)</f>
        <v>0</v>
      </c>
      <c r="J23" s="41">
        <f t="shared" si="4"/>
        <v>231.91636363636354</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0.04984521818181819</v>
      </c>
      <c r="O23" s="42">
        <f>COUNTIF(Vertices[Eigenvector Centrality],"&gt;= "&amp;N23)-COUNTIF(Vertices[Eigenvector Centrality],"&gt;="&amp;N24)</f>
        <v>0</v>
      </c>
      <c r="P23" s="41">
        <f t="shared" si="7"/>
        <v>2.0711220000000004</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1420</v>
      </c>
      <c r="B24" s="36">
        <v>0.683619</v>
      </c>
      <c r="D24" s="34">
        <f t="shared" si="1"/>
        <v>0</v>
      </c>
      <c r="E24" s="3">
        <f>COUNTIF(Vertices[Degree],"&gt;= "&amp;D24)-COUNTIF(Vertices[Degree],"&gt;="&amp;D25)</f>
        <v>0</v>
      </c>
      <c r="F24" s="39">
        <f t="shared" si="2"/>
        <v>6.400000000000001</v>
      </c>
      <c r="G24" s="40">
        <f>COUNTIF(Vertices[In-Degree],"&gt;= "&amp;F24)-COUNTIF(Vertices[In-Degree],"&gt;="&amp;F25)</f>
        <v>0</v>
      </c>
      <c r="H24" s="39">
        <f t="shared" si="3"/>
        <v>4.400000000000001</v>
      </c>
      <c r="I24" s="40">
        <f>COUNTIF(Vertices[Out-Degree],"&gt;= "&amp;H24)-COUNTIF(Vertices[Out-Degree],"&gt;="&amp;H25)</f>
        <v>0</v>
      </c>
      <c r="J24" s="39">
        <f t="shared" si="4"/>
        <v>242.9599999999999</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0.05221880000000001</v>
      </c>
      <c r="O24" s="40">
        <f>COUNTIF(Vertices[Eigenvector Centrality],"&gt;= "&amp;N24)-COUNTIF(Vertices[Eigenvector Centrality],"&gt;="&amp;N25)</f>
        <v>0</v>
      </c>
      <c r="P24" s="39">
        <f t="shared" si="7"/>
        <v>2.1517920000000004</v>
      </c>
      <c r="Q24" s="40">
        <f>COUNTIF(Vertices[PageRank],"&gt;= "&amp;P24)-COUNTIF(Vertices[PageRank],"&gt;="&amp;P25)</f>
        <v>1</v>
      </c>
      <c r="R24" s="39">
        <f t="shared" si="8"/>
        <v>0.20000000000000004</v>
      </c>
      <c r="S24" s="45">
        <f>COUNTIF(Vertices[Clustering Coefficient],"&gt;= "&amp;R24)-COUNTIF(Vertices[Clustering Coefficient],"&gt;="&amp;R25)</f>
        <v>2</v>
      </c>
      <c r="T24" s="39" t="e">
        <f ca="1" t="shared" si="9"/>
        <v>#REF!</v>
      </c>
      <c r="U24" s="40" t="e">
        <f ca="1" t="shared" si="0"/>
        <v>#REF!</v>
      </c>
    </row>
    <row r="25" spans="1:21" ht="15">
      <c r="A25" s="137"/>
      <c r="B25" s="137"/>
      <c r="D25" s="34">
        <f t="shared" si="1"/>
        <v>0</v>
      </c>
      <c r="E25" s="3">
        <f>COUNTIF(Vertices[Degree],"&gt;= "&amp;D25)-COUNTIF(Vertices[Degree],"&gt;="&amp;D26)</f>
        <v>0</v>
      </c>
      <c r="F25" s="41">
        <f t="shared" si="2"/>
        <v>6.690909090909092</v>
      </c>
      <c r="G25" s="42">
        <f>COUNTIF(Vertices[In-Degree],"&gt;= "&amp;F25)-COUNTIF(Vertices[In-Degree],"&gt;="&amp;F26)</f>
        <v>0</v>
      </c>
      <c r="H25" s="41">
        <f t="shared" si="3"/>
        <v>4.600000000000001</v>
      </c>
      <c r="I25" s="42">
        <f>COUNTIF(Vertices[Out-Degree],"&gt;= "&amp;H25)-COUNTIF(Vertices[Out-Degree],"&gt;="&amp;H26)</f>
        <v>0</v>
      </c>
      <c r="J25" s="41">
        <f t="shared" si="4"/>
        <v>254.00363636363625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0.05459238181818183</v>
      </c>
      <c r="O25" s="42">
        <f>COUNTIF(Vertices[Eigenvector Centrality],"&gt;= "&amp;N25)-COUNTIF(Vertices[Eigenvector Centrality],"&gt;="&amp;N26)</f>
        <v>1</v>
      </c>
      <c r="P25" s="41">
        <f t="shared" si="7"/>
        <v>2.2324620000000004</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1421</v>
      </c>
      <c r="B26" s="36" t="s">
        <v>1422</v>
      </c>
      <c r="D26" s="34">
        <f t="shared" si="1"/>
        <v>0</v>
      </c>
      <c r="E26" s="3">
        <f>COUNTIF(Vertices[Degree],"&gt;= "&amp;D26)-COUNTIF(Vertices[Degree],"&gt;="&amp;D28)</f>
        <v>0</v>
      </c>
      <c r="F26" s="39">
        <f t="shared" si="2"/>
        <v>6.981818181818183</v>
      </c>
      <c r="G26" s="40">
        <f>COUNTIF(Vertices[In-Degree],"&gt;= "&amp;F26)-COUNTIF(Vertices[In-Degree],"&gt;="&amp;F28)</f>
        <v>0</v>
      </c>
      <c r="H26" s="39">
        <f t="shared" si="3"/>
        <v>4.800000000000002</v>
      </c>
      <c r="I26" s="40">
        <f>COUNTIF(Vertices[Out-Degree],"&gt;= "&amp;H26)-COUNTIF(Vertices[Out-Degree],"&gt;="&amp;H28)</f>
        <v>0</v>
      </c>
      <c r="J26" s="39">
        <f t="shared" si="4"/>
        <v>265.0472727272726</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0.05696596363636365</v>
      </c>
      <c r="O26" s="40">
        <f>COUNTIF(Vertices[Eigenvector Centrality],"&gt;= "&amp;N26)-COUNTIF(Vertices[Eigenvector Centrality],"&gt;="&amp;N28)</f>
        <v>0</v>
      </c>
      <c r="P26" s="39">
        <f t="shared" si="7"/>
        <v>2.3131320000000004</v>
      </c>
      <c r="Q26" s="40">
        <f>COUNTIF(Vertices[PageRank],"&gt;= "&amp;P26)-COUNTIF(Vertices[PageRank],"&gt;="&amp;P28)</f>
        <v>1</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-2</v>
      </c>
      <c r="H27" s="78"/>
      <c r="I27" s="79">
        <f>COUNTIF(Vertices[Out-Degree],"&gt;= "&amp;H27)-COUNTIF(Vertices[Out-Degree],"&gt;="&amp;H28)</f>
        <v>-3</v>
      </c>
      <c r="J27" s="78"/>
      <c r="K27" s="79">
        <f>COUNTIF(Vertices[Betweenness Centrality],"&gt;= "&amp;J27)-COUNTIF(Vertices[Betweenness Centrality],"&gt;="&amp;J28)</f>
        <v>-2</v>
      </c>
      <c r="L27" s="78"/>
      <c r="M27" s="79">
        <f>COUNTIF(Vertices[Closeness Centrality],"&gt;= "&amp;L27)-COUNTIF(Vertices[Closeness Centrality],"&gt;="&amp;L28)</f>
        <v>-7</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-14</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7.272727272727274</v>
      </c>
      <c r="G28" s="42">
        <f>COUNTIF(Vertices[In-Degree],"&gt;= "&amp;F28)-COUNTIF(Vertices[In-Degree],"&gt;="&amp;F40)</f>
        <v>0</v>
      </c>
      <c r="H28" s="41">
        <f>H26+($H$57-$H$2)/BinDivisor</f>
        <v>5.000000000000002</v>
      </c>
      <c r="I28" s="42">
        <f>COUNTIF(Vertices[Out-Degree],"&gt;= "&amp;H28)-COUNTIF(Vertices[Out-Degree],"&gt;="&amp;H40)</f>
        <v>2</v>
      </c>
      <c r="J28" s="41">
        <f>J26+($J$57-$J$2)/BinDivisor</f>
        <v>276.090909090909</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0.05933954545454547</v>
      </c>
      <c r="O28" s="42">
        <f>COUNTIF(Vertices[Eigenvector Centrality],"&gt;= "&amp;N28)-COUNTIF(Vertices[Eigenvector Centrality],"&gt;="&amp;N40)</f>
        <v>0</v>
      </c>
      <c r="P28" s="41">
        <f>P26+($P$57-$P$2)/BinDivisor</f>
        <v>2.3938020000000004</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-1</v>
      </c>
      <c r="J38" s="78"/>
      <c r="K38" s="79">
        <f>COUNTIF(Vertices[Betweenness Centrality],"&gt;= "&amp;J38)-COUNTIF(Vertices[Betweenness Centrality],"&gt;="&amp;J40)</f>
        <v>-2</v>
      </c>
      <c r="L38" s="78"/>
      <c r="M38" s="79">
        <f>COUNTIF(Vertices[Closeness Centrality],"&gt;= "&amp;L38)-COUNTIF(Vertices[Closeness Centrality],"&gt;="&amp;L40)</f>
        <v>-7</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-14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-1</v>
      </c>
      <c r="J39" s="78"/>
      <c r="K39" s="79">
        <f>COUNTIF(Vertices[Betweenness Centrality],"&gt;= "&amp;J39)-COUNTIF(Vertices[Betweenness Centrality],"&gt;="&amp;J40)</f>
        <v>-2</v>
      </c>
      <c r="L39" s="78"/>
      <c r="M39" s="79">
        <f>COUNTIF(Vertices[Closeness Centrality],"&gt;= "&amp;L39)-COUNTIF(Vertices[Closeness Centrality],"&gt;="&amp;L40)</f>
        <v>-7</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-14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7.563636363636365</v>
      </c>
      <c r="G40" s="40">
        <f>COUNTIF(Vertices[In-Degree],"&gt;= "&amp;F40)-COUNTIF(Vertices[In-Degree],"&gt;="&amp;F41)</f>
        <v>0</v>
      </c>
      <c r="H40" s="39">
        <f>H28+($H$57-$H$2)/BinDivisor</f>
        <v>5.200000000000002</v>
      </c>
      <c r="I40" s="40">
        <f>COUNTIF(Vertices[Out-Degree],"&gt;= "&amp;H40)-COUNTIF(Vertices[Out-Degree],"&gt;="&amp;H41)</f>
        <v>0</v>
      </c>
      <c r="J40" s="39">
        <f>J28+($J$57-$J$2)/BinDivisor</f>
        <v>287.1345454545454</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0.06171312727272729</v>
      </c>
      <c r="O40" s="40">
        <f>COUNTIF(Vertices[Eigenvector Centrality],"&gt;= "&amp;N40)-COUNTIF(Vertices[Eigenvector Centrality],"&gt;="&amp;N41)</f>
        <v>0</v>
      </c>
      <c r="P40" s="39">
        <f>P28+($P$57-$P$2)/BinDivisor</f>
        <v>2.4744720000000004</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7.854545454545456</v>
      </c>
      <c r="G41" s="42">
        <f>COUNTIF(Vertices[In-Degree],"&gt;= "&amp;F41)-COUNTIF(Vertices[In-Degree],"&gt;="&amp;F42)</f>
        <v>0</v>
      </c>
      <c r="H41" s="41">
        <f aca="true" t="shared" si="12" ref="H41:H56">H40+($H$57-$H$2)/BinDivisor</f>
        <v>5.400000000000002</v>
      </c>
      <c r="I41" s="42">
        <f>COUNTIF(Vertices[Out-Degree],"&gt;= "&amp;H41)-COUNTIF(Vertices[Out-Degree],"&gt;="&amp;H42)</f>
        <v>0</v>
      </c>
      <c r="J41" s="41">
        <f aca="true" t="shared" si="13" ref="J41:J56">J40+($J$57-$J$2)/BinDivisor</f>
        <v>298.17818181818177</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0.0640867090909091</v>
      </c>
      <c r="O41" s="42">
        <f>COUNTIF(Vertices[Eigenvector Centrality],"&gt;= "&amp;N41)-COUNTIF(Vertices[Eigenvector Centrality],"&gt;="&amp;N42)</f>
        <v>0</v>
      </c>
      <c r="P41" s="41">
        <f aca="true" t="shared" si="16" ref="P41:P56">P40+($P$57-$P$2)/BinDivisor</f>
        <v>2.5551420000000005</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8.145454545454546</v>
      </c>
      <c r="G42" s="40">
        <f>COUNTIF(Vertices[In-Degree],"&gt;= "&amp;F42)-COUNTIF(Vertices[In-Degree],"&gt;="&amp;F43)</f>
        <v>0</v>
      </c>
      <c r="H42" s="39">
        <f t="shared" si="12"/>
        <v>5.600000000000002</v>
      </c>
      <c r="I42" s="40">
        <f>COUNTIF(Vertices[Out-Degree],"&gt;= "&amp;H42)-COUNTIF(Vertices[Out-Degree],"&gt;="&amp;H43)</f>
        <v>0</v>
      </c>
      <c r="J42" s="39">
        <f t="shared" si="13"/>
        <v>309.22181818181815</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0.06646029090909092</v>
      </c>
      <c r="O42" s="40">
        <f>COUNTIF(Vertices[Eigenvector Centrality],"&gt;= "&amp;N42)-COUNTIF(Vertices[Eigenvector Centrality],"&gt;="&amp;N43)</f>
        <v>0</v>
      </c>
      <c r="P42" s="39">
        <f t="shared" si="16"/>
        <v>2.6358120000000005</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8.436363636363637</v>
      </c>
      <c r="G43" s="42">
        <f>COUNTIF(Vertices[In-Degree],"&gt;= "&amp;F43)-COUNTIF(Vertices[In-Degree],"&gt;="&amp;F44)</f>
        <v>0</v>
      </c>
      <c r="H43" s="41">
        <f t="shared" si="12"/>
        <v>5.8000000000000025</v>
      </c>
      <c r="I43" s="42">
        <f>COUNTIF(Vertices[Out-Degree],"&gt;= "&amp;H43)-COUNTIF(Vertices[Out-Degree],"&gt;="&amp;H44)</f>
        <v>0</v>
      </c>
      <c r="J43" s="41">
        <f t="shared" si="13"/>
        <v>320.26545454545453</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0.06883387272727273</v>
      </c>
      <c r="O43" s="42">
        <f>COUNTIF(Vertices[Eigenvector Centrality],"&gt;= "&amp;N43)-COUNTIF(Vertices[Eigenvector Centrality],"&gt;="&amp;N44)</f>
        <v>0</v>
      </c>
      <c r="P43" s="41">
        <f t="shared" si="16"/>
        <v>2.7164820000000005</v>
      </c>
      <c r="Q43" s="42">
        <f>COUNTIF(Vertices[PageRank],"&gt;= "&amp;P43)-COUNTIF(Vertices[PageRank],"&gt;="&amp;P44)</f>
        <v>0</v>
      </c>
      <c r="R43" s="41">
        <f t="shared" si="17"/>
        <v>0.26363636363636367</v>
      </c>
      <c r="S43" s="46">
        <f>COUNTIF(Vertices[Clustering Coefficient],"&gt;= "&amp;R43)-COUNTIF(Vertices[Clustering Coefficient],"&gt;="&amp;R44)</f>
        <v>1</v>
      </c>
      <c r="T43" s="41" t="e">
        <f ca="1" t="shared" si="18"/>
        <v>#REF!</v>
      </c>
      <c r="U43" s="42" t="e">
        <f ca="1" t="shared" si="0"/>
        <v>#REF!</v>
      </c>
    </row>
    <row r="44" spans="1:21" ht="15">
      <c r="A44" s="35"/>
      <c r="B44" s="35"/>
      <c r="D44" s="34">
        <f t="shared" si="10"/>
        <v>0</v>
      </c>
      <c r="E44" s="3">
        <f>COUNTIF(Vertices[Degree],"&gt;= "&amp;D44)-COUNTIF(Vertices[Degree],"&gt;="&amp;D45)</f>
        <v>0</v>
      </c>
      <c r="F44" s="39">
        <f t="shared" si="11"/>
        <v>8.727272727272728</v>
      </c>
      <c r="G44" s="40">
        <f>COUNTIF(Vertices[In-Degree],"&gt;= "&amp;F44)-COUNTIF(Vertices[In-Degree],"&gt;="&amp;F45)</f>
        <v>0</v>
      </c>
      <c r="H44" s="39">
        <f t="shared" si="12"/>
        <v>6.000000000000003</v>
      </c>
      <c r="I44" s="40">
        <f>COUNTIF(Vertices[Out-Degree],"&gt;= "&amp;H44)-COUNTIF(Vertices[Out-Degree],"&gt;="&amp;H45)</f>
        <v>0</v>
      </c>
      <c r="J44" s="39">
        <f t="shared" si="13"/>
        <v>331.3090909090909</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0.07120745454545455</v>
      </c>
      <c r="O44" s="40">
        <f>COUNTIF(Vertices[Eigenvector Centrality],"&gt;= "&amp;N44)-COUNTIF(Vertices[Eigenvector Centrality],"&gt;="&amp;N45)</f>
        <v>0</v>
      </c>
      <c r="P44" s="39">
        <f t="shared" si="16"/>
        <v>2.7971520000000005</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9.01818181818182</v>
      </c>
      <c r="G45" s="42">
        <f>COUNTIF(Vertices[In-Degree],"&gt;= "&amp;F45)-COUNTIF(Vertices[In-Degree],"&gt;="&amp;F46)</f>
        <v>0</v>
      </c>
      <c r="H45" s="41">
        <f t="shared" si="12"/>
        <v>6.200000000000003</v>
      </c>
      <c r="I45" s="42">
        <f>COUNTIF(Vertices[Out-Degree],"&gt;= "&amp;H45)-COUNTIF(Vertices[Out-Degree],"&gt;="&amp;H46)</f>
        <v>0</v>
      </c>
      <c r="J45" s="41">
        <f t="shared" si="13"/>
        <v>342.3527272727273</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0.07358103636363636</v>
      </c>
      <c r="O45" s="42">
        <f>COUNTIF(Vertices[Eigenvector Centrality],"&gt;= "&amp;N45)-COUNTIF(Vertices[Eigenvector Centrality],"&gt;="&amp;N46)</f>
        <v>0</v>
      </c>
      <c r="P45" s="41">
        <f t="shared" si="16"/>
        <v>2.8778220000000005</v>
      </c>
      <c r="Q45" s="42">
        <f>COUNTIF(Vertices[PageRank],"&gt;= "&amp;P45)-COUNTIF(Vertices[PageRank],"&gt;="&amp;P46)</f>
        <v>1</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9.30909090909091</v>
      </c>
      <c r="G46" s="40">
        <f>COUNTIF(Vertices[In-Degree],"&gt;= "&amp;F46)-COUNTIF(Vertices[In-Degree],"&gt;="&amp;F47)</f>
        <v>0</v>
      </c>
      <c r="H46" s="39">
        <f t="shared" si="12"/>
        <v>6.400000000000003</v>
      </c>
      <c r="I46" s="40">
        <f>COUNTIF(Vertices[Out-Degree],"&gt;= "&amp;H46)-COUNTIF(Vertices[Out-Degree],"&gt;="&amp;H47)</f>
        <v>0</v>
      </c>
      <c r="J46" s="39">
        <f t="shared" si="13"/>
        <v>353.3963636363637</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0.07595461818181817</v>
      </c>
      <c r="O46" s="40">
        <f>COUNTIF(Vertices[Eigenvector Centrality],"&gt;= "&amp;N46)-COUNTIF(Vertices[Eigenvector Centrality],"&gt;="&amp;N47)</f>
        <v>0</v>
      </c>
      <c r="P46" s="39">
        <f t="shared" si="16"/>
        <v>2.9584920000000006</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9.600000000000001</v>
      </c>
      <c r="G47" s="42">
        <f>COUNTIF(Vertices[In-Degree],"&gt;= "&amp;F47)-COUNTIF(Vertices[In-Degree],"&gt;="&amp;F48)</f>
        <v>0</v>
      </c>
      <c r="H47" s="41">
        <f t="shared" si="12"/>
        <v>6.600000000000003</v>
      </c>
      <c r="I47" s="42">
        <f>COUNTIF(Vertices[Out-Degree],"&gt;= "&amp;H47)-COUNTIF(Vertices[Out-Degree],"&gt;="&amp;H48)</f>
        <v>0</v>
      </c>
      <c r="J47" s="41">
        <f t="shared" si="13"/>
        <v>364.44000000000005</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0.07832819999999999</v>
      </c>
      <c r="O47" s="42">
        <f>COUNTIF(Vertices[Eigenvector Centrality],"&gt;= "&amp;N47)-COUNTIF(Vertices[Eigenvector Centrality],"&gt;="&amp;N48)</f>
        <v>0</v>
      </c>
      <c r="P47" s="41">
        <f t="shared" si="16"/>
        <v>3.0391620000000006</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9.890909090909092</v>
      </c>
      <c r="G48" s="40">
        <f>COUNTIF(Vertices[In-Degree],"&gt;= "&amp;F48)-COUNTIF(Vertices[In-Degree],"&gt;="&amp;F49)</f>
        <v>1</v>
      </c>
      <c r="H48" s="39">
        <f t="shared" si="12"/>
        <v>6.800000000000003</v>
      </c>
      <c r="I48" s="40">
        <f>COUNTIF(Vertices[Out-Degree],"&gt;= "&amp;H48)-COUNTIF(Vertices[Out-Degree],"&gt;="&amp;H49)</f>
        <v>0</v>
      </c>
      <c r="J48" s="39">
        <f t="shared" si="13"/>
        <v>375.48363636363644</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0.0807017818181818</v>
      </c>
      <c r="O48" s="40">
        <f>COUNTIF(Vertices[Eigenvector Centrality],"&gt;= "&amp;N48)-COUNTIF(Vertices[Eigenvector Centrality],"&gt;="&amp;N49)</f>
        <v>0</v>
      </c>
      <c r="P48" s="39">
        <f t="shared" si="16"/>
        <v>3.1198320000000006</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10.181818181818183</v>
      </c>
      <c r="G49" s="42">
        <f>COUNTIF(Vertices[In-Degree],"&gt;= "&amp;F49)-COUNTIF(Vertices[In-Degree],"&gt;="&amp;F50)</f>
        <v>0</v>
      </c>
      <c r="H49" s="41">
        <f t="shared" si="12"/>
        <v>7.0000000000000036</v>
      </c>
      <c r="I49" s="42">
        <f>COUNTIF(Vertices[Out-Degree],"&gt;= "&amp;H49)-COUNTIF(Vertices[Out-Degree],"&gt;="&amp;H50)</f>
        <v>0</v>
      </c>
      <c r="J49" s="41">
        <f t="shared" si="13"/>
        <v>386.5272727272728</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0.08307536363636361</v>
      </c>
      <c r="O49" s="42">
        <f>COUNTIF(Vertices[Eigenvector Centrality],"&gt;= "&amp;N49)-COUNTIF(Vertices[Eigenvector Centrality],"&gt;="&amp;N50)</f>
        <v>0</v>
      </c>
      <c r="P49" s="41">
        <f t="shared" si="16"/>
        <v>3.2005020000000006</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10.472727272727274</v>
      </c>
      <c r="G50" s="40">
        <f>COUNTIF(Vertices[In-Degree],"&gt;= "&amp;F50)-COUNTIF(Vertices[In-Degree],"&gt;="&amp;F51)</f>
        <v>0</v>
      </c>
      <c r="H50" s="39">
        <f t="shared" si="12"/>
        <v>7.200000000000004</v>
      </c>
      <c r="I50" s="40">
        <f>COUNTIF(Vertices[Out-Degree],"&gt;= "&amp;H50)-COUNTIF(Vertices[Out-Degree],"&gt;="&amp;H51)</f>
        <v>0</v>
      </c>
      <c r="J50" s="39">
        <f t="shared" si="13"/>
        <v>397.5709090909092</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0.08544894545454543</v>
      </c>
      <c r="O50" s="40">
        <f>COUNTIF(Vertices[Eigenvector Centrality],"&gt;= "&amp;N50)-COUNTIF(Vertices[Eigenvector Centrality],"&gt;="&amp;N51)</f>
        <v>0</v>
      </c>
      <c r="P50" s="39">
        <f t="shared" si="16"/>
        <v>3.2811720000000006</v>
      </c>
      <c r="Q50" s="40">
        <f>COUNTIF(Vertices[PageRank],"&gt;= "&amp;P50)-COUNTIF(Vertices[PageRank],"&gt;="&amp;P51)</f>
        <v>0</v>
      </c>
      <c r="R50" s="39">
        <f t="shared" si="17"/>
        <v>0.3272727272727273</v>
      </c>
      <c r="S50" s="45">
        <f>COUNTIF(Vertices[Clustering Coefficient],"&gt;= "&amp;R50)-COUNTIF(Vertices[Clustering Coefficient],"&gt;="&amp;R51)</f>
        <v>3</v>
      </c>
      <c r="T50" s="39" t="e">
        <f ca="1" t="shared" si="18"/>
        <v>#REF!</v>
      </c>
      <c r="U50" s="40" t="e">
        <f ca="1" t="shared" si="0"/>
        <v>#REF!</v>
      </c>
    </row>
    <row r="51" spans="4:21" ht="15">
      <c r="D51" s="34">
        <f t="shared" si="10"/>
        <v>0</v>
      </c>
      <c r="E51" s="3">
        <f>COUNTIF(Vertices[Degree],"&gt;= "&amp;D51)-COUNTIF(Vertices[Degree],"&gt;="&amp;D52)</f>
        <v>0</v>
      </c>
      <c r="F51" s="41">
        <f t="shared" si="11"/>
        <v>10.763636363636365</v>
      </c>
      <c r="G51" s="42">
        <f>COUNTIF(Vertices[In-Degree],"&gt;= "&amp;F51)-COUNTIF(Vertices[In-Degree],"&gt;="&amp;F52)</f>
        <v>0</v>
      </c>
      <c r="H51" s="41">
        <f t="shared" si="12"/>
        <v>7.400000000000004</v>
      </c>
      <c r="I51" s="42">
        <f>COUNTIF(Vertices[Out-Degree],"&gt;= "&amp;H51)-COUNTIF(Vertices[Out-Degree],"&gt;="&amp;H52)</f>
        <v>0</v>
      </c>
      <c r="J51" s="41">
        <f t="shared" si="13"/>
        <v>408.6145454545456</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0.08782252727272724</v>
      </c>
      <c r="O51" s="42">
        <f>COUNTIF(Vertices[Eigenvector Centrality],"&gt;= "&amp;N51)-COUNTIF(Vertices[Eigenvector Centrality],"&gt;="&amp;N52)</f>
        <v>0</v>
      </c>
      <c r="P51" s="41">
        <f t="shared" si="16"/>
        <v>3.3618420000000007</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11.054545454545456</v>
      </c>
      <c r="G52" s="40">
        <f>COUNTIF(Vertices[In-Degree],"&gt;= "&amp;F52)-COUNTIF(Vertices[In-Degree],"&gt;="&amp;F53)</f>
        <v>0</v>
      </c>
      <c r="H52" s="39">
        <f t="shared" si="12"/>
        <v>7.600000000000004</v>
      </c>
      <c r="I52" s="40">
        <f>COUNTIF(Vertices[Out-Degree],"&gt;= "&amp;H52)-COUNTIF(Vertices[Out-Degree],"&gt;="&amp;H53)</f>
        <v>0</v>
      </c>
      <c r="J52" s="39">
        <f t="shared" si="13"/>
        <v>419.65818181818196</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0.09019610909090905</v>
      </c>
      <c r="O52" s="40">
        <f>COUNTIF(Vertices[Eigenvector Centrality],"&gt;= "&amp;N52)-COUNTIF(Vertices[Eigenvector Centrality],"&gt;="&amp;N53)</f>
        <v>0</v>
      </c>
      <c r="P52" s="39">
        <f t="shared" si="16"/>
        <v>3.4425120000000007</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11.345454545454547</v>
      </c>
      <c r="G53" s="42">
        <f>COUNTIF(Vertices[In-Degree],"&gt;= "&amp;F53)-COUNTIF(Vertices[In-Degree],"&gt;="&amp;F54)</f>
        <v>0</v>
      </c>
      <c r="H53" s="41">
        <f t="shared" si="12"/>
        <v>7.800000000000004</v>
      </c>
      <c r="I53" s="42">
        <f>COUNTIF(Vertices[Out-Degree],"&gt;= "&amp;H53)-COUNTIF(Vertices[Out-Degree],"&gt;="&amp;H54)</f>
        <v>0</v>
      </c>
      <c r="J53" s="41">
        <f t="shared" si="13"/>
        <v>430.70181818181834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0.09256969090909087</v>
      </c>
      <c r="O53" s="42">
        <f>COUNTIF(Vertices[Eigenvector Centrality],"&gt;= "&amp;N53)-COUNTIF(Vertices[Eigenvector Centrality],"&gt;="&amp;N54)</f>
        <v>0</v>
      </c>
      <c r="P53" s="41">
        <f t="shared" si="16"/>
        <v>3.5231820000000007</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11.636363636363638</v>
      </c>
      <c r="G54" s="40">
        <f>COUNTIF(Vertices[In-Degree],"&gt;= "&amp;F54)-COUNTIF(Vertices[In-Degree],"&gt;="&amp;F55)</f>
        <v>0</v>
      </c>
      <c r="H54" s="39">
        <f t="shared" si="12"/>
        <v>8.000000000000004</v>
      </c>
      <c r="I54" s="40">
        <f>COUNTIF(Vertices[Out-Degree],"&gt;= "&amp;H54)-COUNTIF(Vertices[Out-Degree],"&gt;="&amp;H55)</f>
        <v>0</v>
      </c>
      <c r="J54" s="39">
        <f t="shared" si="13"/>
        <v>441.7454545454547</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0.09494327272727268</v>
      </c>
      <c r="O54" s="40">
        <f>COUNTIF(Vertices[Eigenvector Centrality],"&gt;= "&amp;N54)-COUNTIF(Vertices[Eigenvector Centrality],"&gt;="&amp;N55)</f>
        <v>0</v>
      </c>
      <c r="P54" s="39">
        <f t="shared" si="16"/>
        <v>3.6038520000000007</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11.92727272727273</v>
      </c>
      <c r="G55" s="42">
        <f>COUNTIF(Vertices[In-Degree],"&gt;= "&amp;F55)-COUNTIF(Vertices[In-Degree],"&gt;="&amp;F56)</f>
        <v>0</v>
      </c>
      <c r="H55" s="41">
        <f t="shared" si="12"/>
        <v>8.200000000000003</v>
      </c>
      <c r="I55" s="42">
        <f>COUNTIF(Vertices[Out-Degree],"&gt;= "&amp;H55)-COUNTIF(Vertices[Out-Degree],"&gt;="&amp;H56)</f>
        <v>0</v>
      </c>
      <c r="J55" s="41">
        <f t="shared" si="13"/>
        <v>452.7890909090911</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0.0973168545454545</v>
      </c>
      <c r="O55" s="42">
        <f>COUNTIF(Vertices[Eigenvector Centrality],"&gt;= "&amp;N55)-COUNTIF(Vertices[Eigenvector Centrality],"&gt;="&amp;N56)</f>
        <v>1</v>
      </c>
      <c r="P55" s="41">
        <f t="shared" si="16"/>
        <v>3.6845220000000007</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12.21818181818182</v>
      </c>
      <c r="G56" s="40">
        <f>COUNTIF(Vertices[In-Degree],"&gt;= "&amp;F56)-COUNTIF(Vertices[In-Degree],"&gt;="&amp;F57)</f>
        <v>0</v>
      </c>
      <c r="H56" s="39">
        <f t="shared" si="12"/>
        <v>8.400000000000002</v>
      </c>
      <c r="I56" s="40">
        <f>COUNTIF(Vertices[Out-Degree],"&gt;= "&amp;H56)-COUNTIF(Vertices[Out-Degree],"&gt;="&amp;H57)</f>
        <v>0</v>
      </c>
      <c r="J56" s="39">
        <f t="shared" si="13"/>
        <v>463.8327272727275</v>
      </c>
      <c r="K56" s="40">
        <f>COUNTIF(Vertices[Betweenness Centrality],"&gt;= "&amp;J56)-COUNTIF(Vertices[Betweenness Centrality],"&gt;="&amp;J57)</f>
        <v>1</v>
      </c>
      <c r="L56" s="39">
        <f t="shared" si="14"/>
        <v>0.7636363636363638</v>
      </c>
      <c r="M56" s="40">
        <f>COUNTIF(Vertices[Closeness Centrality],"&gt;= "&amp;L56)-COUNTIF(Vertices[Closeness Centrality],"&gt;="&amp;L57)</f>
        <v>0</v>
      </c>
      <c r="N56" s="39">
        <f t="shared" si="15"/>
        <v>0.09969043636363631</v>
      </c>
      <c r="O56" s="40">
        <f>COUNTIF(Vertices[Eigenvector Centrality],"&gt;= "&amp;N56)-COUNTIF(Vertices[Eigenvector Centrality],"&gt;="&amp;N57)</f>
        <v>0</v>
      </c>
      <c r="P56" s="39">
        <f t="shared" si="16"/>
        <v>3.7651920000000008</v>
      </c>
      <c r="Q56" s="40">
        <f>COUNTIF(Vertices[PageRank],"&gt;= "&amp;P56)-COUNTIF(Vertices[PageRank],"&gt;="&amp;P57)</f>
        <v>1</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16</v>
      </c>
      <c r="G57" s="44">
        <f>COUNTIF(Vertices[In-Degree],"&gt;= "&amp;F57)-COUNTIF(Vertices[In-Degree],"&gt;="&amp;F58)</f>
        <v>1</v>
      </c>
      <c r="H57" s="43">
        <f>MAX(Vertices[Out-Degree])</f>
        <v>11</v>
      </c>
      <c r="I57" s="44">
        <f>COUNTIF(Vertices[Out-Degree],"&gt;= "&amp;H57)-COUNTIF(Vertices[Out-Degree],"&gt;="&amp;H58)</f>
        <v>1</v>
      </c>
      <c r="J57" s="43">
        <f>MAX(Vertices[Betweenness Centrality])</f>
        <v>607.4</v>
      </c>
      <c r="K57" s="44">
        <f>COUNTIF(Vertices[Betweenness Centrality],"&gt;= "&amp;J57)-COUNTIF(Vertices[Betweenness Centrality],"&gt;="&amp;J58)</f>
        <v>1</v>
      </c>
      <c r="L57" s="43">
        <f>MAX(Vertices[Closeness Centrality])</f>
        <v>1</v>
      </c>
      <c r="M57" s="44">
        <f>COUNTIF(Vertices[Closeness Centrality],"&gt;= "&amp;L57)-COUNTIF(Vertices[Closeness Centrality],"&gt;="&amp;L58)</f>
        <v>6</v>
      </c>
      <c r="N57" s="43">
        <f>MAX(Vertices[Eigenvector Centrality])</f>
        <v>0.130547</v>
      </c>
      <c r="O57" s="44">
        <f>COUNTIF(Vertices[Eigenvector Centrality],"&gt;= "&amp;N57)-COUNTIF(Vertices[Eigenvector Centrality],"&gt;="&amp;N58)</f>
        <v>1</v>
      </c>
      <c r="P57" s="43">
        <f>MAX(Vertices[PageRank])</f>
        <v>4.813902</v>
      </c>
      <c r="Q57" s="44">
        <f>COUNTIF(Vertices[PageRank],"&gt;= "&amp;P57)-COUNTIF(Vertices[PageRank],"&gt;="&amp;P58)</f>
        <v>1</v>
      </c>
      <c r="R57" s="43">
        <f>MAX(Vertices[Clustering Coefficient])</f>
        <v>0.5</v>
      </c>
      <c r="S57" s="47">
        <f>COUNTIF(Vertices[Clustering Coefficient],"&gt;= "&amp;R57)-COUNTIF(Vertices[Clustering Coefficient],"&gt;="&amp;R58)</f>
        <v>10</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16</v>
      </c>
    </row>
    <row r="71" spans="1:2" ht="15">
      <c r="A71" s="35" t="s">
        <v>90</v>
      </c>
      <c r="B71" s="49">
        <f>_xlfn.IFERROR(AVERAGE(Vertices[In-Degree]),NoMetricMessage)</f>
        <v>1.2413793103448276</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11</v>
      </c>
    </row>
    <row r="85" spans="1:2" ht="15">
      <c r="A85" s="35" t="s">
        <v>96</v>
      </c>
      <c r="B85" s="49">
        <f>_xlfn.IFERROR(AVERAGE(Vertices[Out-Degree]),NoMetricMessage)</f>
        <v>1.2413793103448276</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607.4</v>
      </c>
    </row>
    <row r="99" spans="1:2" ht="15">
      <c r="A99" s="35" t="s">
        <v>102</v>
      </c>
      <c r="B99" s="49">
        <f>_xlfn.IFERROR(AVERAGE(Vertices[Betweenness Centrality]),NoMetricMessage)</f>
        <v>23.068965517241388</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0.15475587931034476</v>
      </c>
    </row>
    <row r="114" spans="1:2" ht="15">
      <c r="A114" s="35" t="s">
        <v>109</v>
      </c>
      <c r="B114" s="49">
        <f>_xlfn.IFERROR(MEDIAN(Vertices[Closeness Centrality]),NoMetricMessage)</f>
        <v>0.014493</v>
      </c>
    </row>
    <row r="125" spans="1:2" ht="15">
      <c r="A125" s="35" t="s">
        <v>112</v>
      </c>
      <c r="B125" s="49">
        <f>IF(COUNT(Vertices[Eigenvector Centrality])&gt;0,N2,NoMetricMessage)</f>
        <v>0</v>
      </c>
    </row>
    <row r="126" spans="1:2" ht="15">
      <c r="A126" s="35" t="s">
        <v>113</v>
      </c>
      <c r="B126" s="49">
        <f>IF(COUNT(Vertices[Eigenvector Centrality])&gt;0,N57,NoMetricMessage)</f>
        <v>0.130547</v>
      </c>
    </row>
    <row r="127" spans="1:2" ht="15">
      <c r="A127" s="35" t="s">
        <v>114</v>
      </c>
      <c r="B127" s="49">
        <f>_xlfn.IFERROR(AVERAGE(Vertices[Eigenvector Centrality]),NoMetricMessage)</f>
        <v>0.017241379310344827</v>
      </c>
    </row>
    <row r="128" spans="1:2" ht="15">
      <c r="A128" s="35" t="s">
        <v>115</v>
      </c>
      <c r="B128" s="49">
        <f>_xlfn.IFERROR(MEDIAN(Vertices[Eigenvector Centrality]),NoMetricMessage)</f>
        <v>0.006313</v>
      </c>
    </row>
    <row r="139" spans="1:2" ht="15">
      <c r="A139" s="35" t="s">
        <v>140</v>
      </c>
      <c r="B139" s="49">
        <f>IF(COUNT(Vertices[PageRank])&gt;0,P2,NoMetricMessage)</f>
        <v>0.377052</v>
      </c>
    </row>
    <row r="140" spans="1:2" ht="15">
      <c r="A140" s="35" t="s">
        <v>141</v>
      </c>
      <c r="B140" s="49">
        <f>IF(COUNT(Vertices[PageRank])&gt;0,P57,NoMetricMessage)</f>
        <v>4.813902</v>
      </c>
    </row>
    <row r="141" spans="1:2" ht="15">
      <c r="A141" s="35" t="s">
        <v>142</v>
      </c>
      <c r="B141" s="49">
        <f>_xlfn.IFERROR(AVERAGE(Vertices[PageRank]),NoMetricMessage)</f>
        <v>0.9999903448275856</v>
      </c>
    </row>
    <row r="142" spans="1:2" ht="15">
      <c r="A142" s="35" t="s">
        <v>143</v>
      </c>
      <c r="B142" s="49">
        <f>_xlfn.IFERROR(MEDIAN(Vertices[PageRank]),NoMetricMessage)</f>
        <v>0.6554</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0.11737199582027166</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902</v>
      </c>
      <c r="K7" s="13" t="s">
        <v>903</v>
      </c>
    </row>
    <row r="8" spans="1:11" ht="409.5">
      <c r="A8"/>
      <c r="B8">
        <v>2</v>
      </c>
      <c r="C8">
        <v>2</v>
      </c>
      <c r="D8" t="s">
        <v>61</v>
      </c>
      <c r="E8" t="s">
        <v>61</v>
      </c>
      <c r="H8" t="s">
        <v>73</v>
      </c>
      <c r="J8" t="s">
        <v>904</v>
      </c>
      <c r="K8" s="13" t="s">
        <v>905</v>
      </c>
    </row>
    <row r="9" spans="1:11" ht="409.5">
      <c r="A9"/>
      <c r="B9">
        <v>3</v>
      </c>
      <c r="C9">
        <v>4</v>
      </c>
      <c r="D9" t="s">
        <v>62</v>
      </c>
      <c r="E9" t="s">
        <v>62</v>
      </c>
      <c r="H9" t="s">
        <v>74</v>
      </c>
      <c r="J9" t="s">
        <v>906</v>
      </c>
      <c r="K9" s="118" t="s">
        <v>907</v>
      </c>
    </row>
    <row r="10" spans="1:11" ht="409.5">
      <c r="A10"/>
      <c r="B10">
        <v>4</v>
      </c>
      <c r="D10" t="s">
        <v>63</v>
      </c>
      <c r="E10" t="s">
        <v>63</v>
      </c>
      <c r="H10" t="s">
        <v>75</v>
      </c>
      <c r="J10" t="s">
        <v>908</v>
      </c>
      <c r="K10" s="13" t="s">
        <v>909</v>
      </c>
    </row>
    <row r="11" spans="1:11" ht="15">
      <c r="A11"/>
      <c r="B11">
        <v>5</v>
      </c>
      <c r="D11" t="s">
        <v>46</v>
      </c>
      <c r="E11">
        <v>1</v>
      </c>
      <c r="H11" t="s">
        <v>76</v>
      </c>
      <c r="J11" t="s">
        <v>910</v>
      </c>
      <c r="K11" t="s">
        <v>911</v>
      </c>
    </row>
    <row r="12" spans="1:11" ht="15">
      <c r="A12"/>
      <c r="B12"/>
      <c r="D12" t="s">
        <v>64</v>
      </c>
      <c r="E12">
        <v>2</v>
      </c>
      <c r="H12">
        <v>0</v>
      </c>
      <c r="J12" t="s">
        <v>912</v>
      </c>
      <c r="K12" t="s">
        <v>913</v>
      </c>
    </row>
    <row r="13" spans="1:11" ht="15">
      <c r="A13"/>
      <c r="B13"/>
      <c r="D13">
        <v>1</v>
      </c>
      <c r="E13">
        <v>3</v>
      </c>
      <c r="H13">
        <v>1</v>
      </c>
      <c r="J13" t="s">
        <v>914</v>
      </c>
      <c r="K13" t="s">
        <v>915</v>
      </c>
    </row>
    <row r="14" spans="4:11" ht="15">
      <c r="D14">
        <v>2</v>
      </c>
      <c r="E14">
        <v>4</v>
      </c>
      <c r="H14">
        <v>2</v>
      </c>
      <c r="J14" t="s">
        <v>916</v>
      </c>
      <c r="K14" t="s">
        <v>917</v>
      </c>
    </row>
    <row r="15" spans="4:11" ht="15">
      <c r="D15">
        <v>3</v>
      </c>
      <c r="E15">
        <v>5</v>
      </c>
      <c r="H15">
        <v>3</v>
      </c>
      <c r="J15" t="s">
        <v>918</v>
      </c>
      <c r="K15" t="s">
        <v>919</v>
      </c>
    </row>
    <row r="16" spans="4:11" ht="15">
      <c r="D16">
        <v>4</v>
      </c>
      <c r="E16">
        <v>6</v>
      </c>
      <c r="H16">
        <v>4</v>
      </c>
      <c r="J16" t="s">
        <v>920</v>
      </c>
      <c r="K16" t="s">
        <v>921</v>
      </c>
    </row>
    <row r="17" spans="4:11" ht="15">
      <c r="D17">
        <v>5</v>
      </c>
      <c r="E17">
        <v>7</v>
      </c>
      <c r="H17">
        <v>5</v>
      </c>
      <c r="J17" t="s">
        <v>922</v>
      </c>
      <c r="K17" t="s">
        <v>923</v>
      </c>
    </row>
    <row r="18" spans="4:11" ht="15">
      <c r="D18">
        <v>6</v>
      </c>
      <c r="E18">
        <v>8</v>
      </c>
      <c r="H18">
        <v>6</v>
      </c>
      <c r="J18" t="s">
        <v>924</v>
      </c>
      <c r="K18" t="s">
        <v>925</v>
      </c>
    </row>
    <row r="19" spans="4:11" ht="15">
      <c r="D19">
        <v>7</v>
      </c>
      <c r="E19">
        <v>9</v>
      </c>
      <c r="H19">
        <v>7</v>
      </c>
      <c r="J19" t="s">
        <v>926</v>
      </c>
      <c r="K19" t="s">
        <v>927</v>
      </c>
    </row>
    <row r="20" spans="4:11" ht="15">
      <c r="D20">
        <v>8</v>
      </c>
      <c r="H20">
        <v>8</v>
      </c>
      <c r="J20" t="s">
        <v>928</v>
      </c>
      <c r="K20" t="s">
        <v>929</v>
      </c>
    </row>
    <row r="21" spans="4:11" ht="409.5">
      <c r="D21">
        <v>9</v>
      </c>
      <c r="H21">
        <v>9</v>
      </c>
      <c r="J21" t="s">
        <v>930</v>
      </c>
      <c r="K21" s="13" t="s">
        <v>931</v>
      </c>
    </row>
    <row r="22" spans="4:11" ht="409.5">
      <c r="D22">
        <v>10</v>
      </c>
      <c r="J22" t="s">
        <v>932</v>
      </c>
      <c r="K22" s="13" t="s">
        <v>933</v>
      </c>
    </row>
    <row r="23" spans="4:11" ht="409.5">
      <c r="D23">
        <v>11</v>
      </c>
      <c r="J23" t="s">
        <v>934</v>
      </c>
      <c r="K23" s="13" t="s">
        <v>935</v>
      </c>
    </row>
    <row r="24" spans="10:11" ht="409.5">
      <c r="J24" t="s">
        <v>936</v>
      </c>
      <c r="K24" s="13" t="s">
        <v>1450</v>
      </c>
    </row>
    <row r="25" spans="10:11" ht="15">
      <c r="J25" t="s">
        <v>937</v>
      </c>
      <c r="K25" t="b">
        <v>0</v>
      </c>
    </row>
    <row r="26" spans="10:11" ht="15">
      <c r="J26" t="s">
        <v>1447</v>
      </c>
      <c r="K26" t="s">
        <v>1448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963</v>
      </c>
      <c r="B1" s="13" t="s">
        <v>964</v>
      </c>
      <c r="C1" s="13" t="s">
        <v>965</v>
      </c>
      <c r="D1" s="13" t="s">
        <v>967</v>
      </c>
      <c r="E1" s="85" t="s">
        <v>966</v>
      </c>
      <c r="F1" s="85" t="s">
        <v>969</v>
      </c>
      <c r="G1" s="85" t="s">
        <v>968</v>
      </c>
      <c r="H1" s="85" t="s">
        <v>971</v>
      </c>
      <c r="I1" s="13" t="s">
        <v>970</v>
      </c>
      <c r="J1" s="13" t="s">
        <v>973</v>
      </c>
      <c r="K1" s="85" t="s">
        <v>972</v>
      </c>
      <c r="L1" s="85" t="s">
        <v>975</v>
      </c>
      <c r="M1" s="85" t="s">
        <v>974</v>
      </c>
      <c r="N1" s="85" t="s">
        <v>977</v>
      </c>
      <c r="O1" s="85" t="s">
        <v>976</v>
      </c>
      <c r="P1" s="85" t="s">
        <v>979</v>
      </c>
      <c r="Q1" s="13" t="s">
        <v>978</v>
      </c>
      <c r="R1" s="13" t="s">
        <v>981</v>
      </c>
      <c r="S1" s="13" t="s">
        <v>980</v>
      </c>
      <c r="T1" s="13" t="s">
        <v>983</v>
      </c>
      <c r="U1" s="13" t="s">
        <v>982</v>
      </c>
      <c r="V1" s="13" t="s">
        <v>984</v>
      </c>
    </row>
    <row r="2" spans="1:22" ht="15">
      <c r="A2" s="90" t="s">
        <v>299</v>
      </c>
      <c r="B2" s="85">
        <v>2</v>
      </c>
      <c r="C2" s="90" t="s">
        <v>297</v>
      </c>
      <c r="D2" s="85">
        <v>1</v>
      </c>
      <c r="E2" s="85"/>
      <c r="F2" s="85"/>
      <c r="G2" s="85"/>
      <c r="H2" s="85"/>
      <c r="I2" s="90" t="s">
        <v>298</v>
      </c>
      <c r="J2" s="85">
        <v>1</v>
      </c>
      <c r="K2" s="85"/>
      <c r="L2" s="85"/>
      <c r="M2" s="85"/>
      <c r="N2" s="85"/>
      <c r="O2" s="85"/>
      <c r="P2" s="85"/>
      <c r="Q2" s="90" t="s">
        <v>299</v>
      </c>
      <c r="R2" s="85">
        <v>2</v>
      </c>
      <c r="S2" s="90" t="s">
        <v>296</v>
      </c>
      <c r="T2" s="85">
        <v>2</v>
      </c>
      <c r="U2" s="90" t="s">
        <v>294</v>
      </c>
      <c r="V2" s="85">
        <v>1</v>
      </c>
    </row>
    <row r="3" spans="1:22" ht="15">
      <c r="A3" s="90" t="s">
        <v>296</v>
      </c>
      <c r="B3" s="85">
        <v>2</v>
      </c>
      <c r="C3" s="90" t="s">
        <v>295</v>
      </c>
      <c r="D3" s="85">
        <v>1</v>
      </c>
      <c r="E3" s="85"/>
      <c r="F3" s="85"/>
      <c r="G3" s="85"/>
      <c r="H3" s="85"/>
      <c r="I3" s="90" t="s">
        <v>300</v>
      </c>
      <c r="J3" s="85">
        <v>1</v>
      </c>
      <c r="K3" s="85"/>
      <c r="L3" s="85"/>
      <c r="M3" s="85"/>
      <c r="N3" s="85"/>
      <c r="O3" s="85"/>
      <c r="P3" s="85"/>
      <c r="Q3" s="85"/>
      <c r="R3" s="85"/>
      <c r="S3" s="85"/>
      <c r="T3" s="85"/>
      <c r="U3" s="85"/>
      <c r="V3" s="85"/>
    </row>
    <row r="4" spans="1:22" ht="15">
      <c r="A4" s="90" t="s">
        <v>300</v>
      </c>
      <c r="B4" s="85">
        <v>1</v>
      </c>
      <c r="C4" s="85"/>
      <c r="D4" s="85"/>
      <c r="E4" s="85"/>
      <c r="F4" s="85"/>
      <c r="G4" s="85"/>
      <c r="H4" s="85"/>
      <c r="I4" s="85"/>
      <c r="J4" s="85"/>
      <c r="K4" s="85"/>
      <c r="L4" s="85"/>
      <c r="M4" s="85"/>
      <c r="N4" s="85"/>
      <c r="O4" s="85"/>
      <c r="P4" s="85"/>
      <c r="Q4" s="85"/>
      <c r="R4" s="85"/>
      <c r="S4" s="85"/>
      <c r="T4" s="85"/>
      <c r="U4" s="85"/>
      <c r="V4" s="85"/>
    </row>
    <row r="5" spans="1:22" ht="15">
      <c r="A5" s="90" t="s">
        <v>298</v>
      </c>
      <c r="B5" s="85">
        <v>1</v>
      </c>
      <c r="C5" s="85"/>
      <c r="D5" s="85"/>
      <c r="E5" s="85"/>
      <c r="F5" s="85"/>
      <c r="G5" s="85"/>
      <c r="H5" s="85"/>
      <c r="I5" s="85"/>
      <c r="J5" s="85"/>
      <c r="K5" s="85"/>
      <c r="L5" s="85"/>
      <c r="M5" s="85"/>
      <c r="N5" s="85"/>
      <c r="O5" s="85"/>
      <c r="P5" s="85"/>
      <c r="Q5" s="85"/>
      <c r="R5" s="85"/>
      <c r="S5" s="85"/>
      <c r="T5" s="85"/>
      <c r="U5" s="85"/>
      <c r="V5" s="85"/>
    </row>
    <row r="6" spans="1:22" ht="15">
      <c r="A6" s="90" t="s">
        <v>297</v>
      </c>
      <c r="B6" s="85">
        <v>1</v>
      </c>
      <c r="C6" s="85"/>
      <c r="D6" s="85"/>
      <c r="E6" s="85"/>
      <c r="F6" s="85"/>
      <c r="G6" s="85"/>
      <c r="H6" s="85"/>
      <c r="I6" s="85"/>
      <c r="J6" s="85"/>
      <c r="K6" s="85"/>
      <c r="L6" s="85"/>
      <c r="M6" s="85"/>
      <c r="N6" s="85"/>
      <c r="O6" s="85"/>
      <c r="P6" s="85"/>
      <c r="Q6" s="85"/>
      <c r="R6" s="85"/>
      <c r="S6" s="85"/>
      <c r="T6" s="85"/>
      <c r="U6" s="85"/>
      <c r="V6" s="85"/>
    </row>
    <row r="7" spans="1:22" ht="15">
      <c r="A7" s="90" t="s">
        <v>295</v>
      </c>
      <c r="B7" s="85">
        <v>1</v>
      </c>
      <c r="C7" s="85"/>
      <c r="D7" s="85"/>
      <c r="E7" s="85"/>
      <c r="F7" s="85"/>
      <c r="G7" s="85"/>
      <c r="H7" s="85"/>
      <c r="I7" s="85"/>
      <c r="J7" s="85"/>
      <c r="K7" s="85"/>
      <c r="L7" s="85"/>
      <c r="M7" s="85"/>
      <c r="N7" s="85"/>
      <c r="O7" s="85"/>
      <c r="P7" s="85"/>
      <c r="Q7" s="85"/>
      <c r="R7" s="85"/>
      <c r="S7" s="85"/>
      <c r="T7" s="85"/>
      <c r="U7" s="85"/>
      <c r="V7" s="85"/>
    </row>
    <row r="8" spans="1:22" ht="15">
      <c r="A8" s="90" t="s">
        <v>294</v>
      </c>
      <c r="B8" s="85">
        <v>1</v>
      </c>
      <c r="C8" s="85"/>
      <c r="D8" s="85"/>
      <c r="E8" s="85"/>
      <c r="F8" s="85"/>
      <c r="G8" s="85"/>
      <c r="H8" s="85"/>
      <c r="I8" s="85"/>
      <c r="J8" s="85"/>
      <c r="K8" s="85"/>
      <c r="L8" s="85"/>
      <c r="M8" s="85"/>
      <c r="N8" s="85"/>
      <c r="O8" s="85"/>
      <c r="P8" s="85"/>
      <c r="Q8" s="85"/>
      <c r="R8" s="85"/>
      <c r="S8" s="85"/>
      <c r="T8" s="85"/>
      <c r="U8" s="85"/>
      <c r="V8" s="85"/>
    </row>
    <row r="11" spans="1:22" ht="15" customHeight="1">
      <c r="A11" s="13" t="s">
        <v>988</v>
      </c>
      <c r="B11" s="13" t="s">
        <v>964</v>
      </c>
      <c r="C11" s="13" t="s">
        <v>989</v>
      </c>
      <c r="D11" s="13" t="s">
        <v>967</v>
      </c>
      <c r="E11" s="85" t="s">
        <v>990</v>
      </c>
      <c r="F11" s="85" t="s">
        <v>969</v>
      </c>
      <c r="G11" s="85" t="s">
        <v>991</v>
      </c>
      <c r="H11" s="85" t="s">
        <v>971</v>
      </c>
      <c r="I11" s="13" t="s">
        <v>992</v>
      </c>
      <c r="J11" s="13" t="s">
        <v>973</v>
      </c>
      <c r="K11" s="85" t="s">
        <v>993</v>
      </c>
      <c r="L11" s="85" t="s">
        <v>975</v>
      </c>
      <c r="M11" s="85" t="s">
        <v>994</v>
      </c>
      <c r="N11" s="85" t="s">
        <v>977</v>
      </c>
      <c r="O11" s="85" t="s">
        <v>995</v>
      </c>
      <c r="P11" s="85" t="s">
        <v>979</v>
      </c>
      <c r="Q11" s="13" t="s">
        <v>996</v>
      </c>
      <c r="R11" s="13" t="s">
        <v>981</v>
      </c>
      <c r="S11" s="13" t="s">
        <v>997</v>
      </c>
      <c r="T11" s="13" t="s">
        <v>983</v>
      </c>
      <c r="U11" s="13" t="s">
        <v>998</v>
      </c>
      <c r="V11" s="13" t="s">
        <v>984</v>
      </c>
    </row>
    <row r="12" spans="1:22" ht="15">
      <c r="A12" s="85" t="s">
        <v>304</v>
      </c>
      <c r="B12" s="85">
        <v>3</v>
      </c>
      <c r="C12" s="85" t="s">
        <v>304</v>
      </c>
      <c r="D12" s="85">
        <v>1</v>
      </c>
      <c r="E12" s="85"/>
      <c r="F12" s="85"/>
      <c r="G12" s="85"/>
      <c r="H12" s="85"/>
      <c r="I12" s="85" t="s">
        <v>304</v>
      </c>
      <c r="J12" s="85">
        <v>2</v>
      </c>
      <c r="K12" s="85"/>
      <c r="L12" s="85"/>
      <c r="M12" s="85"/>
      <c r="N12" s="85"/>
      <c r="O12" s="85"/>
      <c r="P12" s="85"/>
      <c r="Q12" s="85" t="s">
        <v>305</v>
      </c>
      <c r="R12" s="85">
        <v>2</v>
      </c>
      <c r="S12" s="85" t="s">
        <v>303</v>
      </c>
      <c r="T12" s="85">
        <v>2</v>
      </c>
      <c r="U12" s="85" t="s">
        <v>301</v>
      </c>
      <c r="V12" s="85">
        <v>1</v>
      </c>
    </row>
    <row r="13" spans="1:22" ht="15">
      <c r="A13" s="85" t="s">
        <v>305</v>
      </c>
      <c r="B13" s="85">
        <v>2</v>
      </c>
      <c r="C13" s="85" t="s">
        <v>302</v>
      </c>
      <c r="D13" s="85">
        <v>1</v>
      </c>
      <c r="E13" s="85"/>
      <c r="F13" s="85"/>
      <c r="G13" s="85"/>
      <c r="H13" s="85"/>
      <c r="I13" s="85"/>
      <c r="J13" s="85"/>
      <c r="K13" s="85"/>
      <c r="L13" s="85"/>
      <c r="M13" s="85"/>
      <c r="N13" s="85"/>
      <c r="O13" s="85"/>
      <c r="P13" s="85"/>
      <c r="Q13" s="85"/>
      <c r="R13" s="85"/>
      <c r="S13" s="85"/>
      <c r="T13" s="85"/>
      <c r="U13" s="85"/>
      <c r="V13" s="85"/>
    </row>
    <row r="14" spans="1:22" ht="15">
      <c r="A14" s="85" t="s">
        <v>303</v>
      </c>
      <c r="B14" s="85">
        <v>2</v>
      </c>
      <c r="C14" s="85"/>
      <c r="D14" s="85"/>
      <c r="E14" s="85"/>
      <c r="F14" s="85"/>
      <c r="G14" s="85"/>
      <c r="H14" s="85"/>
      <c r="I14" s="85"/>
      <c r="J14" s="85"/>
      <c r="K14" s="85"/>
      <c r="L14" s="85"/>
      <c r="M14" s="85"/>
      <c r="N14" s="85"/>
      <c r="O14" s="85"/>
      <c r="P14" s="85"/>
      <c r="Q14" s="85"/>
      <c r="R14" s="85"/>
      <c r="S14" s="85"/>
      <c r="T14" s="85"/>
      <c r="U14" s="85"/>
      <c r="V14" s="85"/>
    </row>
    <row r="15" spans="1:22" ht="15">
      <c r="A15" s="85" t="s">
        <v>302</v>
      </c>
      <c r="B15" s="85">
        <v>1</v>
      </c>
      <c r="C15" s="85"/>
      <c r="D15" s="85"/>
      <c r="E15" s="85"/>
      <c r="F15" s="85"/>
      <c r="G15" s="85"/>
      <c r="H15" s="85"/>
      <c r="I15" s="85"/>
      <c r="J15" s="85"/>
      <c r="K15" s="85"/>
      <c r="L15" s="85"/>
      <c r="M15" s="85"/>
      <c r="N15" s="85"/>
      <c r="O15" s="85"/>
      <c r="P15" s="85"/>
      <c r="Q15" s="85"/>
      <c r="R15" s="85"/>
      <c r="S15" s="85"/>
      <c r="T15" s="85"/>
      <c r="U15" s="85"/>
      <c r="V15" s="85"/>
    </row>
    <row r="16" spans="1:22" ht="15">
      <c r="A16" s="85" t="s">
        <v>301</v>
      </c>
      <c r="B16" s="85">
        <v>1</v>
      </c>
      <c r="C16" s="85"/>
      <c r="D16" s="85"/>
      <c r="E16" s="85"/>
      <c r="F16" s="85"/>
      <c r="G16" s="85"/>
      <c r="H16" s="85"/>
      <c r="I16" s="85"/>
      <c r="J16" s="85"/>
      <c r="K16" s="85"/>
      <c r="L16" s="85"/>
      <c r="M16" s="85"/>
      <c r="N16" s="85"/>
      <c r="O16" s="85"/>
      <c r="P16" s="85"/>
      <c r="Q16" s="85"/>
      <c r="R16" s="85"/>
      <c r="S16" s="85"/>
      <c r="T16" s="85"/>
      <c r="U16" s="85"/>
      <c r="V16" s="85"/>
    </row>
    <row r="19" spans="1:22" ht="15" customHeight="1">
      <c r="A19" s="13" t="s">
        <v>1001</v>
      </c>
      <c r="B19" s="13" t="s">
        <v>964</v>
      </c>
      <c r="C19" s="13" t="s">
        <v>1011</v>
      </c>
      <c r="D19" s="13" t="s">
        <v>967</v>
      </c>
      <c r="E19" s="13" t="s">
        <v>1013</v>
      </c>
      <c r="F19" s="13" t="s">
        <v>969</v>
      </c>
      <c r="G19" s="13" t="s">
        <v>1016</v>
      </c>
      <c r="H19" s="13" t="s">
        <v>971</v>
      </c>
      <c r="I19" s="13" t="s">
        <v>1025</v>
      </c>
      <c r="J19" s="13" t="s">
        <v>973</v>
      </c>
      <c r="K19" s="13" t="s">
        <v>1032</v>
      </c>
      <c r="L19" s="13" t="s">
        <v>975</v>
      </c>
      <c r="M19" s="13" t="s">
        <v>1033</v>
      </c>
      <c r="N19" s="13" t="s">
        <v>977</v>
      </c>
      <c r="O19" s="13" t="s">
        <v>1042</v>
      </c>
      <c r="P19" s="13" t="s">
        <v>979</v>
      </c>
      <c r="Q19" s="13" t="s">
        <v>1044</v>
      </c>
      <c r="R19" s="13" t="s">
        <v>981</v>
      </c>
      <c r="S19" s="13" t="s">
        <v>1046</v>
      </c>
      <c r="T19" s="13" t="s">
        <v>983</v>
      </c>
      <c r="U19" s="13" t="s">
        <v>1048</v>
      </c>
      <c r="V19" s="13" t="s">
        <v>984</v>
      </c>
    </row>
    <row r="20" spans="1:22" ht="15">
      <c r="A20" s="85" t="s">
        <v>266</v>
      </c>
      <c r="B20" s="85">
        <v>36</v>
      </c>
      <c r="C20" s="85" t="s">
        <v>266</v>
      </c>
      <c r="D20" s="85">
        <v>12</v>
      </c>
      <c r="E20" s="85" t="s">
        <v>1014</v>
      </c>
      <c r="F20" s="85">
        <v>2</v>
      </c>
      <c r="G20" s="85" t="s">
        <v>266</v>
      </c>
      <c r="H20" s="85">
        <v>2</v>
      </c>
      <c r="I20" s="85" t="s">
        <v>266</v>
      </c>
      <c r="J20" s="85">
        <v>7</v>
      </c>
      <c r="K20" s="85" t="s">
        <v>266</v>
      </c>
      <c r="L20" s="85">
        <v>3</v>
      </c>
      <c r="M20" s="85" t="s">
        <v>1034</v>
      </c>
      <c r="N20" s="85">
        <v>1</v>
      </c>
      <c r="O20" s="85" t="s">
        <v>266</v>
      </c>
      <c r="P20" s="85">
        <v>4</v>
      </c>
      <c r="Q20" s="85" t="s">
        <v>1009</v>
      </c>
      <c r="R20" s="85">
        <v>2</v>
      </c>
      <c r="S20" s="85" t="s">
        <v>266</v>
      </c>
      <c r="T20" s="85">
        <v>2</v>
      </c>
      <c r="U20" s="85" t="s">
        <v>266</v>
      </c>
      <c r="V20" s="85">
        <v>1</v>
      </c>
    </row>
    <row r="21" spans="1:22" ht="15">
      <c r="A21" s="85" t="s">
        <v>1002</v>
      </c>
      <c r="B21" s="85">
        <v>13</v>
      </c>
      <c r="C21" s="85" t="s">
        <v>1002</v>
      </c>
      <c r="D21" s="85">
        <v>11</v>
      </c>
      <c r="E21" s="85" t="s">
        <v>1015</v>
      </c>
      <c r="F21" s="85">
        <v>2</v>
      </c>
      <c r="G21" s="85" t="s">
        <v>1017</v>
      </c>
      <c r="H21" s="85">
        <v>1</v>
      </c>
      <c r="I21" s="85" t="s">
        <v>1005</v>
      </c>
      <c r="J21" s="85">
        <v>2</v>
      </c>
      <c r="K21" s="85"/>
      <c r="L21" s="85"/>
      <c r="M21" s="85" t="s">
        <v>1035</v>
      </c>
      <c r="N21" s="85">
        <v>1</v>
      </c>
      <c r="O21" s="85" t="s">
        <v>1004</v>
      </c>
      <c r="P21" s="85">
        <v>4</v>
      </c>
      <c r="Q21" s="85" t="s">
        <v>1010</v>
      </c>
      <c r="R21" s="85">
        <v>2</v>
      </c>
      <c r="S21" s="85" t="s">
        <v>1047</v>
      </c>
      <c r="T21" s="85">
        <v>2</v>
      </c>
      <c r="U21" s="85" t="s">
        <v>1036</v>
      </c>
      <c r="V21" s="85">
        <v>1</v>
      </c>
    </row>
    <row r="22" spans="1:22" ht="15">
      <c r="A22" s="85" t="s">
        <v>1003</v>
      </c>
      <c r="B22" s="85">
        <v>11</v>
      </c>
      <c r="C22" s="85" t="s">
        <v>1003</v>
      </c>
      <c r="D22" s="85">
        <v>11</v>
      </c>
      <c r="E22" s="85" t="s">
        <v>266</v>
      </c>
      <c r="F22" s="85">
        <v>2</v>
      </c>
      <c r="G22" s="85" t="s">
        <v>1018</v>
      </c>
      <c r="H22" s="85">
        <v>1</v>
      </c>
      <c r="I22" s="85" t="s">
        <v>1004</v>
      </c>
      <c r="J22" s="85">
        <v>2</v>
      </c>
      <c r="K22" s="85"/>
      <c r="L22" s="85"/>
      <c r="M22" s="85" t="s">
        <v>1036</v>
      </c>
      <c r="N22" s="85">
        <v>1</v>
      </c>
      <c r="O22" s="85" t="s">
        <v>1043</v>
      </c>
      <c r="P22" s="85">
        <v>1</v>
      </c>
      <c r="Q22" s="85" t="s">
        <v>1045</v>
      </c>
      <c r="R22" s="85">
        <v>2</v>
      </c>
      <c r="S22" s="85"/>
      <c r="T22" s="85"/>
      <c r="U22" s="85" t="s">
        <v>1008</v>
      </c>
      <c r="V22" s="85">
        <v>1</v>
      </c>
    </row>
    <row r="23" spans="1:22" ht="15">
      <c r="A23" s="85" t="s">
        <v>1004</v>
      </c>
      <c r="B23" s="85">
        <v>6</v>
      </c>
      <c r="C23" s="85" t="s">
        <v>1007</v>
      </c>
      <c r="D23" s="85">
        <v>1</v>
      </c>
      <c r="E23" s="85"/>
      <c r="F23" s="85"/>
      <c r="G23" s="85" t="s">
        <v>1002</v>
      </c>
      <c r="H23" s="85">
        <v>1</v>
      </c>
      <c r="I23" s="85" t="s">
        <v>1026</v>
      </c>
      <c r="J23" s="85">
        <v>1</v>
      </c>
      <c r="K23" s="85"/>
      <c r="L23" s="85"/>
      <c r="M23" s="85" t="s">
        <v>1037</v>
      </c>
      <c r="N23" s="85">
        <v>1</v>
      </c>
      <c r="O23" s="85"/>
      <c r="P23" s="85"/>
      <c r="Q23" s="85" t="s">
        <v>266</v>
      </c>
      <c r="R23" s="85">
        <v>2</v>
      </c>
      <c r="S23" s="85"/>
      <c r="T23" s="85"/>
      <c r="U23" s="85" t="s">
        <v>1049</v>
      </c>
      <c r="V23" s="85">
        <v>1</v>
      </c>
    </row>
    <row r="24" spans="1:22" ht="15">
      <c r="A24" s="85" t="s">
        <v>1005</v>
      </c>
      <c r="B24" s="85">
        <v>3</v>
      </c>
      <c r="C24" s="85" t="s">
        <v>1012</v>
      </c>
      <c r="D24" s="85">
        <v>1</v>
      </c>
      <c r="E24" s="85"/>
      <c r="F24" s="85"/>
      <c r="G24" s="85" t="s">
        <v>1019</v>
      </c>
      <c r="H24" s="85">
        <v>1</v>
      </c>
      <c r="I24" s="85" t="s">
        <v>1027</v>
      </c>
      <c r="J24" s="85">
        <v>1</v>
      </c>
      <c r="K24" s="85"/>
      <c r="L24" s="85"/>
      <c r="M24" s="85" t="s">
        <v>266</v>
      </c>
      <c r="N24" s="85">
        <v>1</v>
      </c>
      <c r="O24" s="85"/>
      <c r="P24" s="85"/>
      <c r="Q24" s="85"/>
      <c r="R24" s="85"/>
      <c r="S24" s="85"/>
      <c r="T24" s="85"/>
      <c r="U24" s="85" t="s">
        <v>1050</v>
      </c>
      <c r="V24" s="85">
        <v>1</v>
      </c>
    </row>
    <row r="25" spans="1:22" ht="15">
      <c r="A25" s="85" t="s">
        <v>1006</v>
      </c>
      <c r="B25" s="85">
        <v>2</v>
      </c>
      <c r="C25" s="85"/>
      <c r="D25" s="85"/>
      <c r="E25" s="85"/>
      <c r="F25" s="85"/>
      <c r="G25" s="85" t="s">
        <v>1020</v>
      </c>
      <c r="H25" s="85">
        <v>1</v>
      </c>
      <c r="I25" s="85" t="s">
        <v>1002</v>
      </c>
      <c r="J25" s="85">
        <v>1</v>
      </c>
      <c r="K25" s="85"/>
      <c r="L25" s="85"/>
      <c r="M25" s="85" t="s">
        <v>1038</v>
      </c>
      <c r="N25" s="85">
        <v>1</v>
      </c>
      <c r="O25" s="85"/>
      <c r="P25" s="85"/>
      <c r="Q25" s="85"/>
      <c r="R25" s="85"/>
      <c r="S25" s="85"/>
      <c r="T25" s="85"/>
      <c r="U25" s="85" t="s">
        <v>1006</v>
      </c>
      <c r="V25" s="85">
        <v>1</v>
      </c>
    </row>
    <row r="26" spans="1:22" ht="15">
      <c r="A26" s="85" t="s">
        <v>1007</v>
      </c>
      <c r="B26" s="85">
        <v>2</v>
      </c>
      <c r="C26" s="85"/>
      <c r="D26" s="85"/>
      <c r="E26" s="85"/>
      <c r="F26" s="85"/>
      <c r="G26" s="85" t="s">
        <v>1021</v>
      </c>
      <c r="H26" s="85">
        <v>1</v>
      </c>
      <c r="I26" s="85" t="s">
        <v>1028</v>
      </c>
      <c r="J26" s="85">
        <v>1</v>
      </c>
      <c r="K26" s="85"/>
      <c r="L26" s="85"/>
      <c r="M26" s="85" t="s">
        <v>1005</v>
      </c>
      <c r="N26" s="85">
        <v>1</v>
      </c>
      <c r="O26" s="85"/>
      <c r="P26" s="85"/>
      <c r="Q26" s="85"/>
      <c r="R26" s="85"/>
      <c r="S26" s="85"/>
      <c r="T26" s="85"/>
      <c r="U26" s="85"/>
      <c r="V26" s="85"/>
    </row>
    <row r="27" spans="1:22" ht="15">
      <c r="A27" s="85" t="s">
        <v>1008</v>
      </c>
      <c r="B27" s="85">
        <v>2</v>
      </c>
      <c r="C27" s="85"/>
      <c r="D27" s="85"/>
      <c r="E27" s="85"/>
      <c r="F27" s="85"/>
      <c r="G27" s="85" t="s">
        <v>1022</v>
      </c>
      <c r="H27" s="85">
        <v>1</v>
      </c>
      <c r="I27" s="85" t="s">
        <v>1029</v>
      </c>
      <c r="J27" s="85">
        <v>1</v>
      </c>
      <c r="K27" s="85"/>
      <c r="L27" s="85"/>
      <c r="M27" s="85" t="s">
        <v>1039</v>
      </c>
      <c r="N27" s="85">
        <v>1</v>
      </c>
      <c r="O27" s="85"/>
      <c r="P27" s="85"/>
      <c r="Q27" s="85"/>
      <c r="R27" s="85"/>
      <c r="S27" s="85"/>
      <c r="T27" s="85"/>
      <c r="U27" s="85"/>
      <c r="V27" s="85"/>
    </row>
    <row r="28" spans="1:22" ht="15">
      <c r="A28" s="85" t="s">
        <v>1009</v>
      </c>
      <c r="B28" s="85">
        <v>2</v>
      </c>
      <c r="C28" s="85"/>
      <c r="D28" s="85"/>
      <c r="E28" s="85"/>
      <c r="F28" s="85"/>
      <c r="G28" s="85" t="s">
        <v>1023</v>
      </c>
      <c r="H28" s="85">
        <v>1</v>
      </c>
      <c r="I28" s="85" t="s">
        <v>1030</v>
      </c>
      <c r="J28" s="85">
        <v>1</v>
      </c>
      <c r="K28" s="85"/>
      <c r="L28" s="85"/>
      <c r="M28" s="85" t="s">
        <v>1040</v>
      </c>
      <c r="N28" s="85">
        <v>1</v>
      </c>
      <c r="O28" s="85"/>
      <c r="P28" s="85"/>
      <c r="Q28" s="85"/>
      <c r="R28" s="85"/>
      <c r="S28" s="85"/>
      <c r="T28" s="85"/>
      <c r="U28" s="85"/>
      <c r="V28" s="85"/>
    </row>
    <row r="29" spans="1:22" ht="15">
      <c r="A29" s="85" t="s">
        <v>1010</v>
      </c>
      <c r="B29" s="85">
        <v>2</v>
      </c>
      <c r="C29" s="85"/>
      <c r="D29" s="85"/>
      <c r="E29" s="85"/>
      <c r="F29" s="85"/>
      <c r="G29" s="85" t="s">
        <v>1024</v>
      </c>
      <c r="H29" s="85">
        <v>1</v>
      </c>
      <c r="I29" s="85" t="s">
        <v>1031</v>
      </c>
      <c r="J29" s="85">
        <v>1</v>
      </c>
      <c r="K29" s="85"/>
      <c r="L29" s="85"/>
      <c r="M29" s="85" t="s">
        <v>1041</v>
      </c>
      <c r="N29" s="85">
        <v>1</v>
      </c>
      <c r="O29" s="85"/>
      <c r="P29" s="85"/>
      <c r="Q29" s="85"/>
      <c r="R29" s="85"/>
      <c r="S29" s="85"/>
      <c r="T29" s="85"/>
      <c r="U29" s="85"/>
      <c r="V29" s="85"/>
    </row>
    <row r="32" spans="1:22" ht="15" customHeight="1">
      <c r="A32" s="13" t="s">
        <v>1055</v>
      </c>
      <c r="B32" s="13" t="s">
        <v>964</v>
      </c>
      <c r="C32" s="13" t="s">
        <v>1063</v>
      </c>
      <c r="D32" s="13" t="s">
        <v>967</v>
      </c>
      <c r="E32" s="13" t="s">
        <v>1070</v>
      </c>
      <c r="F32" s="13" t="s">
        <v>969</v>
      </c>
      <c r="G32" s="13" t="s">
        <v>1080</v>
      </c>
      <c r="H32" s="13" t="s">
        <v>971</v>
      </c>
      <c r="I32" s="13" t="s">
        <v>1082</v>
      </c>
      <c r="J32" s="13" t="s">
        <v>973</v>
      </c>
      <c r="K32" s="13" t="s">
        <v>1091</v>
      </c>
      <c r="L32" s="13" t="s">
        <v>975</v>
      </c>
      <c r="M32" s="85" t="s">
        <v>1097</v>
      </c>
      <c r="N32" s="85" t="s">
        <v>977</v>
      </c>
      <c r="O32" s="13" t="s">
        <v>1098</v>
      </c>
      <c r="P32" s="13" t="s">
        <v>979</v>
      </c>
      <c r="Q32" s="13" t="s">
        <v>1106</v>
      </c>
      <c r="R32" s="13" t="s">
        <v>981</v>
      </c>
      <c r="S32" s="13" t="s">
        <v>1112</v>
      </c>
      <c r="T32" s="13" t="s">
        <v>983</v>
      </c>
      <c r="U32" s="13" t="s">
        <v>1121</v>
      </c>
      <c r="V32" s="13" t="s">
        <v>984</v>
      </c>
    </row>
    <row r="33" spans="1:22" ht="15">
      <c r="A33" s="93" t="s">
        <v>1056</v>
      </c>
      <c r="B33" s="93">
        <v>29</v>
      </c>
      <c r="C33" s="93" t="s">
        <v>1002</v>
      </c>
      <c r="D33" s="93">
        <v>13</v>
      </c>
      <c r="E33" s="93" t="s">
        <v>253</v>
      </c>
      <c r="F33" s="93">
        <v>2</v>
      </c>
      <c r="G33" s="93" t="s">
        <v>1081</v>
      </c>
      <c r="H33" s="93">
        <v>3</v>
      </c>
      <c r="I33" s="93" t="s">
        <v>1061</v>
      </c>
      <c r="J33" s="93">
        <v>7</v>
      </c>
      <c r="K33" s="93" t="s">
        <v>268</v>
      </c>
      <c r="L33" s="93">
        <v>3</v>
      </c>
      <c r="M33" s="93"/>
      <c r="N33" s="93"/>
      <c r="O33" s="93" t="s">
        <v>1043</v>
      </c>
      <c r="P33" s="93">
        <v>8</v>
      </c>
      <c r="Q33" s="93" t="s">
        <v>1107</v>
      </c>
      <c r="R33" s="93">
        <v>2</v>
      </c>
      <c r="S33" s="93" t="s">
        <v>1113</v>
      </c>
      <c r="T33" s="93">
        <v>4</v>
      </c>
      <c r="U33" s="93" t="s">
        <v>1083</v>
      </c>
      <c r="V33" s="93">
        <v>3</v>
      </c>
    </row>
    <row r="34" spans="1:22" ht="15">
      <c r="A34" s="93" t="s">
        <v>1057</v>
      </c>
      <c r="B34" s="93">
        <v>67</v>
      </c>
      <c r="C34" s="93" t="s">
        <v>1061</v>
      </c>
      <c r="D34" s="93">
        <v>12</v>
      </c>
      <c r="E34" s="93" t="s">
        <v>1071</v>
      </c>
      <c r="F34" s="93">
        <v>2</v>
      </c>
      <c r="G34" s="93" t="s">
        <v>1061</v>
      </c>
      <c r="H34" s="93">
        <v>2</v>
      </c>
      <c r="I34" s="93" t="s">
        <v>1008</v>
      </c>
      <c r="J34" s="93">
        <v>6</v>
      </c>
      <c r="K34" s="93" t="s">
        <v>253</v>
      </c>
      <c r="L34" s="93">
        <v>3</v>
      </c>
      <c r="M34" s="93"/>
      <c r="N34" s="93"/>
      <c r="O34" s="93" t="s">
        <v>1099</v>
      </c>
      <c r="P34" s="93">
        <v>8</v>
      </c>
      <c r="Q34" s="93" t="s">
        <v>1108</v>
      </c>
      <c r="R34" s="93">
        <v>2</v>
      </c>
      <c r="S34" s="93" t="s">
        <v>1114</v>
      </c>
      <c r="T34" s="93">
        <v>4</v>
      </c>
      <c r="U34" s="93" t="s">
        <v>1122</v>
      </c>
      <c r="V34" s="93">
        <v>2</v>
      </c>
    </row>
    <row r="35" spans="1:22" ht="15">
      <c r="A35" s="93" t="s">
        <v>1058</v>
      </c>
      <c r="B35" s="93">
        <v>0</v>
      </c>
      <c r="C35" s="93" t="s">
        <v>253</v>
      </c>
      <c r="D35" s="93">
        <v>12</v>
      </c>
      <c r="E35" s="93" t="s">
        <v>1072</v>
      </c>
      <c r="F35" s="93">
        <v>2</v>
      </c>
      <c r="G35" s="93" t="s">
        <v>265</v>
      </c>
      <c r="H35" s="93">
        <v>2</v>
      </c>
      <c r="I35" s="93" t="s">
        <v>1083</v>
      </c>
      <c r="J35" s="93">
        <v>3</v>
      </c>
      <c r="K35" s="93" t="s">
        <v>267</v>
      </c>
      <c r="L35" s="93">
        <v>3</v>
      </c>
      <c r="M35" s="93"/>
      <c r="N35" s="93"/>
      <c r="O35" s="93" t="s">
        <v>1061</v>
      </c>
      <c r="P35" s="93">
        <v>4</v>
      </c>
      <c r="Q35" s="93" t="s">
        <v>1109</v>
      </c>
      <c r="R35" s="93">
        <v>2</v>
      </c>
      <c r="S35" s="93" t="s">
        <v>1115</v>
      </c>
      <c r="T35" s="93">
        <v>2</v>
      </c>
      <c r="U35" s="93" t="s">
        <v>1123</v>
      </c>
      <c r="V35" s="93">
        <v>2</v>
      </c>
    </row>
    <row r="36" spans="1:22" ht="15">
      <c r="A36" s="93" t="s">
        <v>1059</v>
      </c>
      <c r="B36" s="93">
        <v>1246</v>
      </c>
      <c r="C36" s="93" t="s">
        <v>1064</v>
      </c>
      <c r="D36" s="93">
        <v>11</v>
      </c>
      <c r="E36" s="93" t="s">
        <v>1073</v>
      </c>
      <c r="F36" s="93">
        <v>2</v>
      </c>
      <c r="G36" s="93" t="s">
        <v>1008</v>
      </c>
      <c r="H36" s="93">
        <v>2</v>
      </c>
      <c r="I36" s="93" t="s">
        <v>1084</v>
      </c>
      <c r="J36" s="93">
        <v>2</v>
      </c>
      <c r="K36" s="93" t="s">
        <v>266</v>
      </c>
      <c r="L36" s="93">
        <v>3</v>
      </c>
      <c r="M36" s="93"/>
      <c r="N36" s="93"/>
      <c r="O36" s="93" t="s">
        <v>1100</v>
      </c>
      <c r="P36" s="93">
        <v>4</v>
      </c>
      <c r="Q36" s="93" t="s">
        <v>1110</v>
      </c>
      <c r="R36" s="93">
        <v>2</v>
      </c>
      <c r="S36" s="93" t="s">
        <v>1061</v>
      </c>
      <c r="T36" s="93">
        <v>2</v>
      </c>
      <c r="U36" s="93" t="s">
        <v>1124</v>
      </c>
      <c r="V36" s="93">
        <v>2</v>
      </c>
    </row>
    <row r="37" spans="1:22" ht="15">
      <c r="A37" s="93" t="s">
        <v>1060</v>
      </c>
      <c r="B37" s="93">
        <v>1342</v>
      </c>
      <c r="C37" s="93" t="s">
        <v>1065</v>
      </c>
      <c r="D37" s="93">
        <v>11</v>
      </c>
      <c r="E37" s="93" t="s">
        <v>1074</v>
      </c>
      <c r="F37" s="93">
        <v>2</v>
      </c>
      <c r="G37" s="93"/>
      <c r="H37" s="93"/>
      <c r="I37" s="93" t="s">
        <v>1085</v>
      </c>
      <c r="J37" s="93">
        <v>2</v>
      </c>
      <c r="K37" s="93" t="s">
        <v>1092</v>
      </c>
      <c r="L37" s="93">
        <v>3</v>
      </c>
      <c r="M37" s="93"/>
      <c r="N37" s="93"/>
      <c r="O37" s="93" t="s">
        <v>1101</v>
      </c>
      <c r="P37" s="93">
        <v>4</v>
      </c>
      <c r="Q37" s="93" t="s">
        <v>1111</v>
      </c>
      <c r="R37" s="93">
        <v>2</v>
      </c>
      <c r="S37" s="93" t="s">
        <v>1087</v>
      </c>
      <c r="T37" s="93">
        <v>2</v>
      </c>
      <c r="U37" s="93"/>
      <c r="V37" s="93"/>
    </row>
    <row r="38" spans="1:22" ht="15">
      <c r="A38" s="93" t="s">
        <v>1061</v>
      </c>
      <c r="B38" s="93">
        <v>36</v>
      </c>
      <c r="C38" s="93" t="s">
        <v>1062</v>
      </c>
      <c r="D38" s="93">
        <v>11</v>
      </c>
      <c r="E38" s="93" t="s">
        <v>1075</v>
      </c>
      <c r="F38" s="93">
        <v>2</v>
      </c>
      <c r="G38" s="93"/>
      <c r="H38" s="93"/>
      <c r="I38" s="93" t="s">
        <v>1086</v>
      </c>
      <c r="J38" s="93">
        <v>2</v>
      </c>
      <c r="K38" s="93" t="s">
        <v>1093</v>
      </c>
      <c r="L38" s="93">
        <v>3</v>
      </c>
      <c r="M38" s="93"/>
      <c r="N38" s="93"/>
      <c r="O38" s="93" t="s">
        <v>1102</v>
      </c>
      <c r="P38" s="93">
        <v>4</v>
      </c>
      <c r="Q38" s="93" t="s">
        <v>1061</v>
      </c>
      <c r="R38" s="93">
        <v>2</v>
      </c>
      <c r="S38" s="93" t="s">
        <v>1116</v>
      </c>
      <c r="T38" s="93">
        <v>2</v>
      </c>
      <c r="U38" s="93"/>
      <c r="V38" s="93"/>
    </row>
    <row r="39" spans="1:22" ht="15">
      <c r="A39" s="93" t="s">
        <v>1008</v>
      </c>
      <c r="B39" s="93">
        <v>20</v>
      </c>
      <c r="C39" s="93" t="s">
        <v>1066</v>
      </c>
      <c r="D39" s="93">
        <v>11</v>
      </c>
      <c r="E39" s="93" t="s">
        <v>1076</v>
      </c>
      <c r="F39" s="93">
        <v>2</v>
      </c>
      <c r="G39" s="93"/>
      <c r="H39" s="93"/>
      <c r="I39" s="93" t="s">
        <v>1087</v>
      </c>
      <c r="J39" s="93">
        <v>2</v>
      </c>
      <c r="K39" s="93" t="s">
        <v>1094</v>
      </c>
      <c r="L39" s="93">
        <v>3</v>
      </c>
      <c r="M39" s="93"/>
      <c r="N39" s="93"/>
      <c r="O39" s="93" t="s">
        <v>1004</v>
      </c>
      <c r="P39" s="93">
        <v>4</v>
      </c>
      <c r="Q39" s="93"/>
      <c r="R39" s="93"/>
      <c r="S39" s="93" t="s">
        <v>1117</v>
      </c>
      <c r="T39" s="93">
        <v>2</v>
      </c>
      <c r="U39" s="93"/>
      <c r="V39" s="93"/>
    </row>
    <row r="40" spans="1:22" ht="15">
      <c r="A40" s="93" t="s">
        <v>253</v>
      </c>
      <c r="B40" s="93">
        <v>17</v>
      </c>
      <c r="C40" s="93" t="s">
        <v>1067</v>
      </c>
      <c r="D40" s="93">
        <v>11</v>
      </c>
      <c r="E40" s="93" t="s">
        <v>1077</v>
      </c>
      <c r="F40" s="93">
        <v>2</v>
      </c>
      <c r="G40" s="93"/>
      <c r="H40" s="93"/>
      <c r="I40" s="93" t="s">
        <v>1088</v>
      </c>
      <c r="J40" s="93">
        <v>2</v>
      </c>
      <c r="K40" s="93" t="s">
        <v>1095</v>
      </c>
      <c r="L40" s="93">
        <v>3</v>
      </c>
      <c r="M40" s="93"/>
      <c r="N40" s="93"/>
      <c r="O40" s="93" t="s">
        <v>1103</v>
      </c>
      <c r="P40" s="93">
        <v>4</v>
      </c>
      <c r="Q40" s="93"/>
      <c r="R40" s="93"/>
      <c r="S40" s="93" t="s">
        <v>1118</v>
      </c>
      <c r="T40" s="93">
        <v>2</v>
      </c>
      <c r="U40" s="93"/>
      <c r="V40" s="93"/>
    </row>
    <row r="41" spans="1:22" ht="15">
      <c r="A41" s="93" t="s">
        <v>1002</v>
      </c>
      <c r="B41" s="93">
        <v>14</v>
      </c>
      <c r="C41" s="93" t="s">
        <v>1068</v>
      </c>
      <c r="D41" s="93">
        <v>11</v>
      </c>
      <c r="E41" s="93" t="s">
        <v>1078</v>
      </c>
      <c r="F41" s="93">
        <v>2</v>
      </c>
      <c r="G41" s="93"/>
      <c r="H41" s="93"/>
      <c r="I41" s="93" t="s">
        <v>1089</v>
      </c>
      <c r="J41" s="93">
        <v>2</v>
      </c>
      <c r="K41" s="93" t="s">
        <v>1061</v>
      </c>
      <c r="L41" s="93">
        <v>3</v>
      </c>
      <c r="M41" s="93"/>
      <c r="N41" s="93"/>
      <c r="O41" s="93" t="s">
        <v>1104</v>
      </c>
      <c r="P41" s="93">
        <v>4</v>
      </c>
      <c r="Q41" s="93"/>
      <c r="R41" s="93"/>
      <c r="S41" s="93" t="s">
        <v>1119</v>
      </c>
      <c r="T41" s="93">
        <v>2</v>
      </c>
      <c r="U41" s="93"/>
      <c r="V41" s="93"/>
    </row>
    <row r="42" spans="1:22" ht="15">
      <c r="A42" s="93" t="s">
        <v>1062</v>
      </c>
      <c r="B42" s="93">
        <v>13</v>
      </c>
      <c r="C42" s="93" t="s">
        <v>1069</v>
      </c>
      <c r="D42" s="93">
        <v>11</v>
      </c>
      <c r="E42" s="93" t="s">
        <v>1079</v>
      </c>
      <c r="F42" s="93">
        <v>2</v>
      </c>
      <c r="G42" s="93"/>
      <c r="H42" s="93"/>
      <c r="I42" s="93" t="s">
        <v>1090</v>
      </c>
      <c r="J42" s="93">
        <v>2</v>
      </c>
      <c r="K42" s="93" t="s">
        <v>1096</v>
      </c>
      <c r="L42" s="93">
        <v>3</v>
      </c>
      <c r="M42" s="93"/>
      <c r="N42" s="93"/>
      <c r="O42" s="93" t="s">
        <v>1105</v>
      </c>
      <c r="P42" s="93">
        <v>4</v>
      </c>
      <c r="Q42" s="93"/>
      <c r="R42" s="93"/>
      <c r="S42" s="93" t="s">
        <v>1120</v>
      </c>
      <c r="T42" s="93">
        <v>2</v>
      </c>
      <c r="U42" s="93"/>
      <c r="V42" s="93"/>
    </row>
    <row r="45" spans="1:22" ht="15" customHeight="1">
      <c r="A45" s="13" t="s">
        <v>1135</v>
      </c>
      <c r="B45" s="13" t="s">
        <v>964</v>
      </c>
      <c r="C45" s="13" t="s">
        <v>1146</v>
      </c>
      <c r="D45" s="13" t="s">
        <v>967</v>
      </c>
      <c r="E45" s="13" t="s">
        <v>1147</v>
      </c>
      <c r="F45" s="13" t="s">
        <v>969</v>
      </c>
      <c r="G45" s="85" t="s">
        <v>1158</v>
      </c>
      <c r="H45" s="85" t="s">
        <v>971</v>
      </c>
      <c r="I45" s="13" t="s">
        <v>1159</v>
      </c>
      <c r="J45" s="13" t="s">
        <v>973</v>
      </c>
      <c r="K45" s="13" t="s">
        <v>1161</v>
      </c>
      <c r="L45" s="13" t="s">
        <v>975</v>
      </c>
      <c r="M45" s="85" t="s">
        <v>1172</v>
      </c>
      <c r="N45" s="85" t="s">
        <v>977</v>
      </c>
      <c r="O45" s="13" t="s">
        <v>1173</v>
      </c>
      <c r="P45" s="13" t="s">
        <v>979</v>
      </c>
      <c r="Q45" s="13" t="s">
        <v>1184</v>
      </c>
      <c r="R45" s="13" t="s">
        <v>981</v>
      </c>
      <c r="S45" s="13" t="s">
        <v>1190</v>
      </c>
      <c r="T45" s="13" t="s">
        <v>983</v>
      </c>
      <c r="U45" s="13" t="s">
        <v>1201</v>
      </c>
      <c r="V45" s="13" t="s">
        <v>984</v>
      </c>
    </row>
    <row r="46" spans="1:22" ht="15">
      <c r="A46" s="93" t="s">
        <v>1136</v>
      </c>
      <c r="B46" s="93">
        <v>11</v>
      </c>
      <c r="C46" s="93" t="s">
        <v>1136</v>
      </c>
      <c r="D46" s="93">
        <v>11</v>
      </c>
      <c r="E46" s="93" t="s">
        <v>1148</v>
      </c>
      <c r="F46" s="93">
        <v>2</v>
      </c>
      <c r="G46" s="93"/>
      <c r="H46" s="93"/>
      <c r="I46" s="93" t="s">
        <v>1160</v>
      </c>
      <c r="J46" s="93">
        <v>2</v>
      </c>
      <c r="K46" s="93" t="s">
        <v>1162</v>
      </c>
      <c r="L46" s="93">
        <v>3</v>
      </c>
      <c r="M46" s="93"/>
      <c r="N46" s="93"/>
      <c r="O46" s="93" t="s">
        <v>1174</v>
      </c>
      <c r="P46" s="93">
        <v>4</v>
      </c>
      <c r="Q46" s="93" t="s">
        <v>1185</v>
      </c>
      <c r="R46" s="93">
        <v>2</v>
      </c>
      <c r="S46" s="93" t="s">
        <v>1191</v>
      </c>
      <c r="T46" s="93">
        <v>2</v>
      </c>
      <c r="U46" s="93" t="s">
        <v>1202</v>
      </c>
      <c r="V46" s="93">
        <v>2</v>
      </c>
    </row>
    <row r="47" spans="1:22" ht="15">
      <c r="A47" s="93" t="s">
        <v>1137</v>
      </c>
      <c r="B47" s="93">
        <v>11</v>
      </c>
      <c r="C47" s="93" t="s">
        <v>1137</v>
      </c>
      <c r="D47" s="93">
        <v>11</v>
      </c>
      <c r="E47" s="93" t="s">
        <v>1149</v>
      </c>
      <c r="F47" s="93">
        <v>2</v>
      </c>
      <c r="G47" s="93"/>
      <c r="H47" s="93"/>
      <c r="I47" s="93"/>
      <c r="J47" s="93"/>
      <c r="K47" s="93" t="s">
        <v>1163</v>
      </c>
      <c r="L47" s="93">
        <v>3</v>
      </c>
      <c r="M47" s="93"/>
      <c r="N47" s="93"/>
      <c r="O47" s="93" t="s">
        <v>1175</v>
      </c>
      <c r="P47" s="93">
        <v>4</v>
      </c>
      <c r="Q47" s="93" t="s">
        <v>1186</v>
      </c>
      <c r="R47" s="93">
        <v>2</v>
      </c>
      <c r="S47" s="93" t="s">
        <v>1192</v>
      </c>
      <c r="T47" s="93">
        <v>2</v>
      </c>
      <c r="U47" s="93"/>
      <c r="V47" s="93"/>
    </row>
    <row r="48" spans="1:22" ht="15">
      <c r="A48" s="93" t="s">
        <v>1138</v>
      </c>
      <c r="B48" s="93">
        <v>11</v>
      </c>
      <c r="C48" s="93" t="s">
        <v>1138</v>
      </c>
      <c r="D48" s="93">
        <v>11</v>
      </c>
      <c r="E48" s="93" t="s">
        <v>1150</v>
      </c>
      <c r="F48" s="93">
        <v>2</v>
      </c>
      <c r="G48" s="93"/>
      <c r="H48" s="93"/>
      <c r="I48" s="93"/>
      <c r="J48" s="93"/>
      <c r="K48" s="93" t="s">
        <v>1164</v>
      </c>
      <c r="L48" s="93">
        <v>3</v>
      </c>
      <c r="M48" s="93"/>
      <c r="N48" s="93"/>
      <c r="O48" s="93" t="s">
        <v>1176</v>
      </c>
      <c r="P48" s="93">
        <v>4</v>
      </c>
      <c r="Q48" s="93" t="s">
        <v>1187</v>
      </c>
      <c r="R48" s="93">
        <v>2</v>
      </c>
      <c r="S48" s="93" t="s">
        <v>1193</v>
      </c>
      <c r="T48" s="93">
        <v>2</v>
      </c>
      <c r="U48" s="93"/>
      <c r="V48" s="93"/>
    </row>
    <row r="49" spans="1:22" ht="15">
      <c r="A49" s="93" t="s">
        <v>1139</v>
      </c>
      <c r="B49" s="93">
        <v>11</v>
      </c>
      <c r="C49" s="93" t="s">
        <v>1139</v>
      </c>
      <c r="D49" s="93">
        <v>11</v>
      </c>
      <c r="E49" s="93" t="s">
        <v>1151</v>
      </c>
      <c r="F49" s="93">
        <v>2</v>
      </c>
      <c r="G49" s="93"/>
      <c r="H49" s="93"/>
      <c r="I49" s="93"/>
      <c r="J49" s="93"/>
      <c r="K49" s="93" t="s">
        <v>1165</v>
      </c>
      <c r="L49" s="93">
        <v>3</v>
      </c>
      <c r="M49" s="93"/>
      <c r="N49" s="93"/>
      <c r="O49" s="93" t="s">
        <v>1177</v>
      </c>
      <c r="P49" s="93">
        <v>4</v>
      </c>
      <c r="Q49" s="93" t="s">
        <v>1188</v>
      </c>
      <c r="R49" s="93">
        <v>2</v>
      </c>
      <c r="S49" s="93" t="s">
        <v>1194</v>
      </c>
      <c r="T49" s="93">
        <v>2</v>
      </c>
      <c r="U49" s="93"/>
      <c r="V49" s="93"/>
    </row>
    <row r="50" spans="1:22" ht="15">
      <c r="A50" s="93" t="s">
        <v>1140</v>
      </c>
      <c r="B50" s="93">
        <v>11</v>
      </c>
      <c r="C50" s="93" t="s">
        <v>1140</v>
      </c>
      <c r="D50" s="93">
        <v>11</v>
      </c>
      <c r="E50" s="93" t="s">
        <v>1152</v>
      </c>
      <c r="F50" s="93">
        <v>2</v>
      </c>
      <c r="G50" s="93"/>
      <c r="H50" s="93"/>
      <c r="I50" s="93"/>
      <c r="J50" s="93"/>
      <c r="K50" s="93" t="s">
        <v>1166</v>
      </c>
      <c r="L50" s="93">
        <v>3</v>
      </c>
      <c r="M50" s="93"/>
      <c r="N50" s="93"/>
      <c r="O50" s="93" t="s">
        <v>1178</v>
      </c>
      <c r="P50" s="93">
        <v>4</v>
      </c>
      <c r="Q50" s="93" t="s">
        <v>1189</v>
      </c>
      <c r="R50" s="93">
        <v>2</v>
      </c>
      <c r="S50" s="93" t="s">
        <v>1195</v>
      </c>
      <c r="T50" s="93">
        <v>2</v>
      </c>
      <c r="U50" s="93"/>
      <c r="V50" s="93"/>
    </row>
    <row r="51" spans="1:22" ht="15">
      <c r="A51" s="93" t="s">
        <v>1141</v>
      </c>
      <c r="B51" s="93">
        <v>11</v>
      </c>
      <c r="C51" s="93" t="s">
        <v>1141</v>
      </c>
      <c r="D51" s="93">
        <v>11</v>
      </c>
      <c r="E51" s="93" t="s">
        <v>1153</v>
      </c>
      <c r="F51" s="93">
        <v>2</v>
      </c>
      <c r="G51" s="93"/>
      <c r="H51" s="93"/>
      <c r="I51" s="93"/>
      <c r="J51" s="93"/>
      <c r="K51" s="93" t="s">
        <v>1167</v>
      </c>
      <c r="L51" s="93">
        <v>3</v>
      </c>
      <c r="M51" s="93"/>
      <c r="N51" s="93"/>
      <c r="O51" s="93" t="s">
        <v>1179</v>
      </c>
      <c r="P51" s="93">
        <v>4</v>
      </c>
      <c r="Q51" s="93"/>
      <c r="R51" s="93"/>
      <c r="S51" s="93" t="s">
        <v>1196</v>
      </c>
      <c r="T51" s="93">
        <v>2</v>
      </c>
      <c r="U51" s="93"/>
      <c r="V51" s="93"/>
    </row>
    <row r="52" spans="1:22" ht="15">
      <c r="A52" s="93" t="s">
        <v>1142</v>
      </c>
      <c r="B52" s="93">
        <v>11</v>
      </c>
      <c r="C52" s="93" t="s">
        <v>1142</v>
      </c>
      <c r="D52" s="93">
        <v>11</v>
      </c>
      <c r="E52" s="93" t="s">
        <v>1154</v>
      </c>
      <c r="F52" s="93">
        <v>2</v>
      </c>
      <c r="G52" s="93"/>
      <c r="H52" s="93"/>
      <c r="I52" s="93"/>
      <c r="J52" s="93"/>
      <c r="K52" s="93" t="s">
        <v>1168</v>
      </c>
      <c r="L52" s="93">
        <v>3</v>
      </c>
      <c r="M52" s="93"/>
      <c r="N52" s="93"/>
      <c r="O52" s="93" t="s">
        <v>1180</v>
      </c>
      <c r="P52" s="93">
        <v>4</v>
      </c>
      <c r="Q52" s="93"/>
      <c r="R52" s="93"/>
      <c r="S52" s="93" t="s">
        <v>1197</v>
      </c>
      <c r="T52" s="93">
        <v>2</v>
      </c>
      <c r="U52" s="93"/>
      <c r="V52" s="93"/>
    </row>
    <row r="53" spans="1:22" ht="15">
      <c r="A53" s="93" t="s">
        <v>1143</v>
      </c>
      <c r="B53" s="93">
        <v>11</v>
      </c>
      <c r="C53" s="93" t="s">
        <v>1143</v>
      </c>
      <c r="D53" s="93">
        <v>11</v>
      </c>
      <c r="E53" s="93" t="s">
        <v>1155</v>
      </c>
      <c r="F53" s="93">
        <v>2</v>
      </c>
      <c r="G53" s="93"/>
      <c r="H53" s="93"/>
      <c r="I53" s="93"/>
      <c r="J53" s="93"/>
      <c r="K53" s="93" t="s">
        <v>1169</v>
      </c>
      <c r="L53" s="93">
        <v>3</v>
      </c>
      <c r="M53" s="93"/>
      <c r="N53" s="93"/>
      <c r="O53" s="93" t="s">
        <v>1181</v>
      </c>
      <c r="P53" s="93">
        <v>4</v>
      </c>
      <c r="Q53" s="93"/>
      <c r="R53" s="93"/>
      <c r="S53" s="93" t="s">
        <v>1198</v>
      </c>
      <c r="T53" s="93">
        <v>2</v>
      </c>
      <c r="U53" s="93"/>
      <c r="V53" s="93"/>
    </row>
    <row r="54" spans="1:22" ht="15">
      <c r="A54" s="93" t="s">
        <v>1144</v>
      </c>
      <c r="B54" s="93">
        <v>11</v>
      </c>
      <c r="C54" s="93" t="s">
        <v>1144</v>
      </c>
      <c r="D54" s="93">
        <v>11</v>
      </c>
      <c r="E54" s="93" t="s">
        <v>1156</v>
      </c>
      <c r="F54" s="93">
        <v>2</v>
      </c>
      <c r="G54" s="93"/>
      <c r="H54" s="93"/>
      <c r="I54" s="93"/>
      <c r="J54" s="93"/>
      <c r="K54" s="93" t="s">
        <v>1170</v>
      </c>
      <c r="L54" s="93">
        <v>3</v>
      </c>
      <c r="M54" s="93"/>
      <c r="N54" s="93"/>
      <c r="O54" s="93" t="s">
        <v>1182</v>
      </c>
      <c r="P54" s="93">
        <v>4</v>
      </c>
      <c r="Q54" s="93"/>
      <c r="R54" s="93"/>
      <c r="S54" s="93" t="s">
        <v>1199</v>
      </c>
      <c r="T54" s="93">
        <v>2</v>
      </c>
      <c r="U54" s="93"/>
      <c r="V54" s="93"/>
    </row>
    <row r="55" spans="1:22" ht="15">
      <c r="A55" s="93" t="s">
        <v>1145</v>
      </c>
      <c r="B55" s="93">
        <v>11</v>
      </c>
      <c r="C55" s="93" t="s">
        <v>1145</v>
      </c>
      <c r="D55" s="93">
        <v>11</v>
      </c>
      <c r="E55" s="93" t="s">
        <v>1157</v>
      </c>
      <c r="F55" s="93">
        <v>2</v>
      </c>
      <c r="G55" s="93"/>
      <c r="H55" s="93"/>
      <c r="I55" s="93"/>
      <c r="J55" s="93"/>
      <c r="K55" s="93" t="s">
        <v>1171</v>
      </c>
      <c r="L55" s="93">
        <v>3</v>
      </c>
      <c r="M55" s="93"/>
      <c r="N55" s="93"/>
      <c r="O55" s="93" t="s">
        <v>1183</v>
      </c>
      <c r="P55" s="93">
        <v>4</v>
      </c>
      <c r="Q55" s="93"/>
      <c r="R55" s="93"/>
      <c r="S55" s="93" t="s">
        <v>1200</v>
      </c>
      <c r="T55" s="93">
        <v>2</v>
      </c>
      <c r="U55" s="93"/>
      <c r="V55" s="93"/>
    </row>
    <row r="58" spans="1:22" ht="15" customHeight="1">
      <c r="A58" s="13" t="s">
        <v>1210</v>
      </c>
      <c r="B58" s="13" t="s">
        <v>964</v>
      </c>
      <c r="C58" s="85" t="s">
        <v>1212</v>
      </c>
      <c r="D58" s="85" t="s">
        <v>967</v>
      </c>
      <c r="E58" s="85" t="s">
        <v>1213</v>
      </c>
      <c r="F58" s="85" t="s">
        <v>969</v>
      </c>
      <c r="G58" s="13" t="s">
        <v>1216</v>
      </c>
      <c r="H58" s="13" t="s">
        <v>971</v>
      </c>
      <c r="I58" s="85" t="s">
        <v>1218</v>
      </c>
      <c r="J58" s="85" t="s">
        <v>973</v>
      </c>
      <c r="K58" s="13" t="s">
        <v>1220</v>
      </c>
      <c r="L58" s="13" t="s">
        <v>975</v>
      </c>
      <c r="M58" s="85" t="s">
        <v>1222</v>
      </c>
      <c r="N58" s="85" t="s">
        <v>977</v>
      </c>
      <c r="O58" s="85" t="s">
        <v>1224</v>
      </c>
      <c r="P58" s="85" t="s">
        <v>979</v>
      </c>
      <c r="Q58" s="85" t="s">
        <v>1226</v>
      </c>
      <c r="R58" s="85" t="s">
        <v>981</v>
      </c>
      <c r="S58" s="85" t="s">
        <v>1228</v>
      </c>
      <c r="T58" s="85" t="s">
        <v>983</v>
      </c>
      <c r="U58" s="85" t="s">
        <v>1230</v>
      </c>
      <c r="V58" s="85" t="s">
        <v>984</v>
      </c>
    </row>
    <row r="59" spans="1:22" ht="15">
      <c r="A59" s="85" t="s">
        <v>268</v>
      </c>
      <c r="B59" s="85">
        <v>3</v>
      </c>
      <c r="C59" s="85"/>
      <c r="D59" s="85"/>
      <c r="E59" s="85"/>
      <c r="F59" s="85"/>
      <c r="G59" s="85" t="s">
        <v>271</v>
      </c>
      <c r="H59" s="85">
        <v>1</v>
      </c>
      <c r="I59" s="85"/>
      <c r="J59" s="85"/>
      <c r="K59" s="85" t="s">
        <v>268</v>
      </c>
      <c r="L59" s="85">
        <v>3</v>
      </c>
      <c r="M59" s="85"/>
      <c r="N59" s="85"/>
      <c r="O59" s="85"/>
      <c r="P59" s="85"/>
      <c r="Q59" s="85"/>
      <c r="R59" s="85"/>
      <c r="S59" s="85"/>
      <c r="T59" s="85"/>
      <c r="U59" s="85"/>
      <c r="V59" s="85"/>
    </row>
    <row r="60" spans="1:22" ht="15">
      <c r="A60" s="85" t="s">
        <v>271</v>
      </c>
      <c r="B60" s="85">
        <v>1</v>
      </c>
      <c r="C60" s="85"/>
      <c r="D60" s="85"/>
      <c r="E60" s="85"/>
      <c r="F60" s="85"/>
      <c r="G60" s="85" t="s">
        <v>264</v>
      </c>
      <c r="H60" s="85">
        <v>1</v>
      </c>
      <c r="I60" s="85"/>
      <c r="J60" s="85"/>
      <c r="K60" s="85"/>
      <c r="L60" s="85"/>
      <c r="M60" s="85"/>
      <c r="N60" s="85"/>
      <c r="O60" s="85"/>
      <c r="P60" s="85"/>
      <c r="Q60" s="85"/>
      <c r="R60" s="85"/>
      <c r="S60" s="85"/>
      <c r="T60" s="85"/>
      <c r="U60" s="85"/>
      <c r="V60" s="85"/>
    </row>
    <row r="61" spans="1:22" ht="15">
      <c r="A61" s="85" t="s">
        <v>264</v>
      </c>
      <c r="B61" s="85">
        <v>1</v>
      </c>
      <c r="C61" s="85"/>
      <c r="D61" s="85"/>
      <c r="E61" s="85"/>
      <c r="F61" s="85"/>
      <c r="G61" s="85"/>
      <c r="H61" s="85"/>
      <c r="I61" s="85"/>
      <c r="J61" s="85"/>
      <c r="K61" s="85"/>
      <c r="L61" s="85"/>
      <c r="M61" s="85"/>
      <c r="N61" s="85"/>
      <c r="O61" s="85"/>
      <c r="P61" s="85"/>
      <c r="Q61" s="85"/>
      <c r="R61" s="85"/>
      <c r="S61" s="85"/>
      <c r="T61" s="85"/>
      <c r="U61" s="85"/>
      <c r="V61" s="85"/>
    </row>
    <row r="64" spans="1:22" ht="15" customHeight="1">
      <c r="A64" s="13" t="s">
        <v>1211</v>
      </c>
      <c r="B64" s="13" t="s">
        <v>964</v>
      </c>
      <c r="C64" s="13" t="s">
        <v>1214</v>
      </c>
      <c r="D64" s="13" t="s">
        <v>967</v>
      </c>
      <c r="E64" s="13" t="s">
        <v>1215</v>
      </c>
      <c r="F64" s="13" t="s">
        <v>969</v>
      </c>
      <c r="G64" s="13" t="s">
        <v>1217</v>
      </c>
      <c r="H64" s="13" t="s">
        <v>971</v>
      </c>
      <c r="I64" s="85" t="s">
        <v>1219</v>
      </c>
      <c r="J64" s="85" t="s">
        <v>973</v>
      </c>
      <c r="K64" s="13" t="s">
        <v>1221</v>
      </c>
      <c r="L64" s="13" t="s">
        <v>975</v>
      </c>
      <c r="M64" s="13" t="s">
        <v>1223</v>
      </c>
      <c r="N64" s="13" t="s">
        <v>977</v>
      </c>
      <c r="O64" s="85" t="s">
        <v>1225</v>
      </c>
      <c r="P64" s="85" t="s">
        <v>979</v>
      </c>
      <c r="Q64" s="85" t="s">
        <v>1227</v>
      </c>
      <c r="R64" s="85" t="s">
        <v>981</v>
      </c>
      <c r="S64" s="85" t="s">
        <v>1229</v>
      </c>
      <c r="T64" s="85" t="s">
        <v>983</v>
      </c>
      <c r="U64" s="13" t="s">
        <v>1231</v>
      </c>
      <c r="V64" s="13" t="s">
        <v>984</v>
      </c>
    </row>
    <row r="65" spans="1:22" ht="15">
      <c r="A65" s="85" t="s">
        <v>253</v>
      </c>
      <c r="B65" s="85">
        <v>17</v>
      </c>
      <c r="C65" s="85" t="s">
        <v>253</v>
      </c>
      <c r="D65" s="85">
        <v>12</v>
      </c>
      <c r="E65" s="85" t="s">
        <v>253</v>
      </c>
      <c r="F65" s="85">
        <v>2</v>
      </c>
      <c r="G65" s="85" t="s">
        <v>265</v>
      </c>
      <c r="H65" s="85">
        <v>2</v>
      </c>
      <c r="I65" s="85"/>
      <c r="J65" s="85"/>
      <c r="K65" s="85" t="s">
        <v>253</v>
      </c>
      <c r="L65" s="85">
        <v>3</v>
      </c>
      <c r="M65" s="85" t="s">
        <v>251</v>
      </c>
      <c r="N65" s="85">
        <v>1</v>
      </c>
      <c r="O65" s="85"/>
      <c r="P65" s="85"/>
      <c r="Q65" s="85"/>
      <c r="R65" s="85"/>
      <c r="S65" s="85"/>
      <c r="T65" s="85"/>
      <c r="U65" s="85" t="s">
        <v>252</v>
      </c>
      <c r="V65" s="85">
        <v>1</v>
      </c>
    </row>
    <row r="66" spans="1:22" ht="15">
      <c r="A66" s="85" t="s">
        <v>267</v>
      </c>
      <c r="B66" s="85">
        <v>3</v>
      </c>
      <c r="C66" s="85"/>
      <c r="D66" s="85"/>
      <c r="E66" s="85" t="s">
        <v>263</v>
      </c>
      <c r="F66" s="85">
        <v>1</v>
      </c>
      <c r="G66" s="85" t="s">
        <v>270</v>
      </c>
      <c r="H66" s="85">
        <v>1</v>
      </c>
      <c r="I66" s="85"/>
      <c r="J66" s="85"/>
      <c r="K66" s="85" t="s">
        <v>267</v>
      </c>
      <c r="L66" s="85">
        <v>3</v>
      </c>
      <c r="M66" s="85" t="s">
        <v>250</v>
      </c>
      <c r="N66" s="85">
        <v>1</v>
      </c>
      <c r="O66" s="85"/>
      <c r="P66" s="85"/>
      <c r="Q66" s="85"/>
      <c r="R66" s="85"/>
      <c r="S66" s="85"/>
      <c r="T66" s="85"/>
      <c r="U66" s="85"/>
      <c r="V66" s="85"/>
    </row>
    <row r="67" spans="1:22" ht="15">
      <c r="A67" s="85" t="s">
        <v>266</v>
      </c>
      <c r="B67" s="85">
        <v>3</v>
      </c>
      <c r="C67" s="85"/>
      <c r="D67" s="85"/>
      <c r="E67" s="85" t="s">
        <v>262</v>
      </c>
      <c r="F67" s="85">
        <v>1</v>
      </c>
      <c r="G67" s="85" t="s">
        <v>269</v>
      </c>
      <c r="H67" s="85">
        <v>1</v>
      </c>
      <c r="I67" s="85"/>
      <c r="J67" s="85"/>
      <c r="K67" s="85" t="s">
        <v>266</v>
      </c>
      <c r="L67" s="85">
        <v>3</v>
      </c>
      <c r="M67" s="85" t="s">
        <v>249</v>
      </c>
      <c r="N67" s="85">
        <v>1</v>
      </c>
      <c r="O67" s="85"/>
      <c r="P67" s="85"/>
      <c r="Q67" s="85"/>
      <c r="R67" s="85"/>
      <c r="S67" s="85"/>
      <c r="T67" s="85"/>
      <c r="U67" s="85"/>
      <c r="V67" s="85"/>
    </row>
    <row r="68" spans="1:22" ht="15">
      <c r="A68" s="85" t="s">
        <v>265</v>
      </c>
      <c r="B68" s="85">
        <v>2</v>
      </c>
      <c r="C68" s="85"/>
      <c r="D68" s="85"/>
      <c r="E68" s="85" t="s">
        <v>261</v>
      </c>
      <c r="F68" s="85">
        <v>1</v>
      </c>
      <c r="G68" s="85"/>
      <c r="H68" s="85"/>
      <c r="I68" s="85"/>
      <c r="J68" s="85"/>
      <c r="K68" s="85"/>
      <c r="L68" s="85"/>
      <c r="M68" s="85" t="s">
        <v>248</v>
      </c>
      <c r="N68" s="85">
        <v>1</v>
      </c>
      <c r="O68" s="85"/>
      <c r="P68" s="85"/>
      <c r="Q68" s="85"/>
      <c r="R68" s="85"/>
      <c r="S68" s="85"/>
      <c r="T68" s="85"/>
      <c r="U68" s="85"/>
      <c r="V68" s="85"/>
    </row>
    <row r="69" spans="1:22" ht="15">
      <c r="A69" s="85" t="s">
        <v>270</v>
      </c>
      <c r="B69" s="85">
        <v>1</v>
      </c>
      <c r="C69" s="85"/>
      <c r="D69" s="85"/>
      <c r="E69" s="85" t="s">
        <v>260</v>
      </c>
      <c r="F69" s="85">
        <v>1</v>
      </c>
      <c r="G69" s="85"/>
      <c r="H69" s="85"/>
      <c r="I69" s="85"/>
      <c r="J69" s="85"/>
      <c r="K69" s="85"/>
      <c r="L69" s="85"/>
      <c r="M69" s="85"/>
      <c r="N69" s="85"/>
      <c r="O69" s="85"/>
      <c r="P69" s="85"/>
      <c r="Q69" s="85"/>
      <c r="R69" s="85"/>
      <c r="S69" s="85"/>
      <c r="T69" s="85"/>
      <c r="U69" s="85"/>
      <c r="V69" s="85"/>
    </row>
    <row r="70" spans="1:22" ht="15">
      <c r="A70" s="85" t="s">
        <v>269</v>
      </c>
      <c r="B70" s="85">
        <v>1</v>
      </c>
      <c r="C70" s="85"/>
      <c r="D70" s="85"/>
      <c r="E70" s="85" t="s">
        <v>259</v>
      </c>
      <c r="F70" s="85">
        <v>1</v>
      </c>
      <c r="G70" s="85"/>
      <c r="H70" s="85"/>
      <c r="I70" s="85"/>
      <c r="J70" s="85"/>
      <c r="K70" s="85"/>
      <c r="L70" s="85"/>
      <c r="M70" s="85"/>
      <c r="N70" s="85"/>
      <c r="O70" s="85"/>
      <c r="P70" s="85"/>
      <c r="Q70" s="85"/>
      <c r="R70" s="85"/>
      <c r="S70" s="85"/>
      <c r="T70" s="85"/>
      <c r="U70" s="85"/>
      <c r="V70" s="85"/>
    </row>
    <row r="71" spans="1:22" ht="15">
      <c r="A71" s="85" t="s">
        <v>263</v>
      </c>
      <c r="B71" s="85">
        <v>1</v>
      </c>
      <c r="C71" s="85"/>
      <c r="D71" s="85"/>
      <c r="E71" s="85" t="s">
        <v>258</v>
      </c>
      <c r="F71" s="85">
        <v>1</v>
      </c>
      <c r="G71" s="85"/>
      <c r="H71" s="85"/>
      <c r="I71" s="85"/>
      <c r="J71" s="85"/>
      <c r="K71" s="85"/>
      <c r="L71" s="85"/>
      <c r="M71" s="85"/>
      <c r="N71" s="85"/>
      <c r="O71" s="85"/>
      <c r="P71" s="85"/>
      <c r="Q71" s="85"/>
      <c r="R71" s="85"/>
      <c r="S71" s="85"/>
      <c r="T71" s="85"/>
      <c r="U71" s="85"/>
      <c r="V71" s="85"/>
    </row>
    <row r="72" spans="1:22" ht="15">
      <c r="A72" s="85" t="s">
        <v>262</v>
      </c>
      <c r="B72" s="85">
        <v>1</v>
      </c>
      <c r="C72" s="85"/>
      <c r="D72" s="85"/>
      <c r="E72" s="85" t="s">
        <v>257</v>
      </c>
      <c r="F72" s="85">
        <v>1</v>
      </c>
      <c r="G72" s="85"/>
      <c r="H72" s="85"/>
      <c r="I72" s="85"/>
      <c r="J72" s="85"/>
      <c r="K72" s="85"/>
      <c r="L72" s="85"/>
      <c r="M72" s="85"/>
      <c r="N72" s="85"/>
      <c r="O72" s="85"/>
      <c r="P72" s="85"/>
      <c r="Q72" s="85"/>
      <c r="R72" s="85"/>
      <c r="S72" s="85"/>
      <c r="T72" s="85"/>
      <c r="U72" s="85"/>
      <c r="V72" s="85"/>
    </row>
    <row r="73" spans="1:22" ht="15">
      <c r="A73" s="85" t="s">
        <v>261</v>
      </c>
      <c r="B73" s="85">
        <v>1</v>
      </c>
      <c r="C73" s="85"/>
      <c r="D73" s="85"/>
      <c r="E73" s="85" t="s">
        <v>256</v>
      </c>
      <c r="F73" s="85">
        <v>1</v>
      </c>
      <c r="G73" s="85"/>
      <c r="H73" s="85"/>
      <c r="I73" s="85"/>
      <c r="J73" s="85"/>
      <c r="K73" s="85"/>
      <c r="L73" s="85"/>
      <c r="M73" s="85"/>
      <c r="N73" s="85"/>
      <c r="O73" s="85"/>
      <c r="P73" s="85"/>
      <c r="Q73" s="85"/>
      <c r="R73" s="85"/>
      <c r="S73" s="85"/>
      <c r="T73" s="85"/>
      <c r="U73" s="85"/>
      <c r="V73" s="85"/>
    </row>
    <row r="74" spans="1:22" ht="15">
      <c r="A74" s="85" t="s">
        <v>260</v>
      </c>
      <c r="B74" s="85">
        <v>1</v>
      </c>
      <c r="C74" s="85"/>
      <c r="D74" s="85"/>
      <c r="E74" s="85" t="s">
        <v>255</v>
      </c>
      <c r="F74" s="85">
        <v>1</v>
      </c>
      <c r="G74" s="85"/>
      <c r="H74" s="85"/>
      <c r="I74" s="85"/>
      <c r="J74" s="85"/>
      <c r="K74" s="85"/>
      <c r="L74" s="85"/>
      <c r="M74" s="85"/>
      <c r="N74" s="85"/>
      <c r="O74" s="85"/>
      <c r="P74" s="85"/>
      <c r="Q74" s="85"/>
      <c r="R74" s="85"/>
      <c r="S74" s="85"/>
      <c r="T74" s="85"/>
      <c r="U74" s="85"/>
      <c r="V74" s="85"/>
    </row>
    <row r="77" spans="1:22" ht="15" customHeight="1">
      <c r="A77" s="13" t="s">
        <v>1239</v>
      </c>
      <c r="B77" s="13" t="s">
        <v>964</v>
      </c>
      <c r="C77" s="13" t="s">
        <v>1240</v>
      </c>
      <c r="D77" s="13" t="s">
        <v>967</v>
      </c>
      <c r="E77" s="13" t="s">
        <v>1241</v>
      </c>
      <c r="F77" s="13" t="s">
        <v>969</v>
      </c>
      <c r="G77" s="13" t="s">
        <v>1242</v>
      </c>
      <c r="H77" s="13" t="s">
        <v>971</v>
      </c>
      <c r="I77" s="13" t="s">
        <v>1243</v>
      </c>
      <c r="J77" s="13" t="s">
        <v>973</v>
      </c>
      <c r="K77" s="13" t="s">
        <v>1244</v>
      </c>
      <c r="L77" s="13" t="s">
        <v>975</v>
      </c>
      <c r="M77" s="13" t="s">
        <v>1245</v>
      </c>
      <c r="N77" s="13" t="s">
        <v>977</v>
      </c>
      <c r="O77" s="13" t="s">
        <v>1246</v>
      </c>
      <c r="P77" s="13" t="s">
        <v>979</v>
      </c>
      <c r="Q77" s="13" t="s">
        <v>1247</v>
      </c>
      <c r="R77" s="13" t="s">
        <v>981</v>
      </c>
      <c r="S77" s="13" t="s">
        <v>1248</v>
      </c>
      <c r="T77" s="13" t="s">
        <v>983</v>
      </c>
      <c r="U77" s="13" t="s">
        <v>1249</v>
      </c>
      <c r="V77" s="13" t="s">
        <v>984</v>
      </c>
    </row>
    <row r="78" spans="1:22" ht="15">
      <c r="A78" s="127" t="s">
        <v>218</v>
      </c>
      <c r="B78" s="85">
        <v>243076</v>
      </c>
      <c r="C78" s="127" t="s">
        <v>218</v>
      </c>
      <c r="D78" s="85">
        <v>243076</v>
      </c>
      <c r="E78" s="127" t="s">
        <v>256</v>
      </c>
      <c r="F78" s="85">
        <v>151275</v>
      </c>
      <c r="G78" s="127" t="s">
        <v>271</v>
      </c>
      <c r="H78" s="85">
        <v>37430</v>
      </c>
      <c r="I78" s="127" t="s">
        <v>223</v>
      </c>
      <c r="J78" s="85">
        <v>151796</v>
      </c>
      <c r="K78" s="127" t="s">
        <v>243</v>
      </c>
      <c r="L78" s="85">
        <v>107776</v>
      </c>
      <c r="M78" s="127" t="s">
        <v>250</v>
      </c>
      <c r="N78" s="85">
        <v>103595</v>
      </c>
      <c r="O78" s="127" t="s">
        <v>246</v>
      </c>
      <c r="P78" s="85">
        <v>58664</v>
      </c>
      <c r="Q78" s="127" t="s">
        <v>236</v>
      </c>
      <c r="R78" s="85">
        <v>3987</v>
      </c>
      <c r="S78" s="127" t="s">
        <v>230</v>
      </c>
      <c r="T78" s="85">
        <v>78525</v>
      </c>
      <c r="U78" s="127" t="s">
        <v>252</v>
      </c>
      <c r="V78" s="85">
        <v>41307</v>
      </c>
    </row>
    <row r="79" spans="1:22" ht="15">
      <c r="A79" s="127" t="s">
        <v>224</v>
      </c>
      <c r="B79" s="85">
        <v>179582</v>
      </c>
      <c r="C79" s="127" t="s">
        <v>224</v>
      </c>
      <c r="D79" s="85">
        <v>179582</v>
      </c>
      <c r="E79" s="127" t="s">
        <v>257</v>
      </c>
      <c r="F79" s="85">
        <v>132259</v>
      </c>
      <c r="G79" s="127" t="s">
        <v>235</v>
      </c>
      <c r="H79" s="85">
        <v>28368</v>
      </c>
      <c r="I79" s="127" t="s">
        <v>216</v>
      </c>
      <c r="J79" s="85">
        <v>62953</v>
      </c>
      <c r="K79" s="127" t="s">
        <v>238</v>
      </c>
      <c r="L79" s="85">
        <v>40873</v>
      </c>
      <c r="M79" s="127" t="s">
        <v>248</v>
      </c>
      <c r="N79" s="85">
        <v>93799</v>
      </c>
      <c r="O79" s="127" t="s">
        <v>244</v>
      </c>
      <c r="P79" s="85">
        <v>41903</v>
      </c>
      <c r="Q79" s="127" t="s">
        <v>237</v>
      </c>
      <c r="R79" s="85">
        <v>47</v>
      </c>
      <c r="S79" s="127" t="s">
        <v>229</v>
      </c>
      <c r="T79" s="85">
        <v>24639</v>
      </c>
      <c r="U79" s="127" t="s">
        <v>215</v>
      </c>
      <c r="V79" s="85">
        <v>4894</v>
      </c>
    </row>
    <row r="80" spans="1:22" ht="15">
      <c r="A80" s="127" t="s">
        <v>221</v>
      </c>
      <c r="B80" s="85">
        <v>166776</v>
      </c>
      <c r="C80" s="127" t="s">
        <v>221</v>
      </c>
      <c r="D80" s="85">
        <v>166776</v>
      </c>
      <c r="E80" s="127" t="s">
        <v>259</v>
      </c>
      <c r="F80" s="85">
        <v>60772</v>
      </c>
      <c r="G80" s="127" t="s">
        <v>270</v>
      </c>
      <c r="H80" s="85">
        <v>19604</v>
      </c>
      <c r="I80" s="127" t="s">
        <v>239</v>
      </c>
      <c r="J80" s="85">
        <v>29358</v>
      </c>
      <c r="K80" s="127" t="s">
        <v>242</v>
      </c>
      <c r="L80" s="85">
        <v>21018</v>
      </c>
      <c r="M80" s="127" t="s">
        <v>251</v>
      </c>
      <c r="N80" s="85">
        <v>39185</v>
      </c>
      <c r="O80" s="127" t="s">
        <v>241</v>
      </c>
      <c r="P80" s="85">
        <v>9942</v>
      </c>
      <c r="Q80" s="127"/>
      <c r="R80" s="85"/>
      <c r="S80" s="127"/>
      <c r="T80" s="85"/>
      <c r="U80" s="127"/>
      <c r="V80" s="85"/>
    </row>
    <row r="81" spans="1:22" ht="15">
      <c r="A81" s="127" t="s">
        <v>223</v>
      </c>
      <c r="B81" s="85">
        <v>151796</v>
      </c>
      <c r="C81" s="127" t="s">
        <v>220</v>
      </c>
      <c r="D81" s="85">
        <v>131349</v>
      </c>
      <c r="E81" s="127" t="s">
        <v>258</v>
      </c>
      <c r="F81" s="85">
        <v>56479</v>
      </c>
      <c r="G81" s="127" t="s">
        <v>264</v>
      </c>
      <c r="H81" s="85">
        <v>13451</v>
      </c>
      <c r="I81" s="127" t="s">
        <v>234</v>
      </c>
      <c r="J81" s="85">
        <v>5132</v>
      </c>
      <c r="K81" s="127" t="s">
        <v>268</v>
      </c>
      <c r="L81" s="85">
        <v>10751</v>
      </c>
      <c r="M81" s="127" t="s">
        <v>249</v>
      </c>
      <c r="N81" s="85">
        <v>14662</v>
      </c>
      <c r="O81" s="127"/>
      <c r="P81" s="85"/>
      <c r="Q81" s="127"/>
      <c r="R81" s="85"/>
      <c r="S81" s="127"/>
      <c r="T81" s="85"/>
      <c r="U81" s="127"/>
      <c r="V81" s="85"/>
    </row>
    <row r="82" spans="1:22" ht="15">
      <c r="A82" s="127" t="s">
        <v>256</v>
      </c>
      <c r="B82" s="85">
        <v>151275</v>
      </c>
      <c r="C82" s="127" t="s">
        <v>231</v>
      </c>
      <c r="D82" s="85">
        <v>108575</v>
      </c>
      <c r="E82" s="127" t="s">
        <v>255</v>
      </c>
      <c r="F82" s="85">
        <v>33966</v>
      </c>
      <c r="G82" s="127" t="s">
        <v>269</v>
      </c>
      <c r="H82" s="85">
        <v>2547</v>
      </c>
      <c r="I82" s="127" t="s">
        <v>245</v>
      </c>
      <c r="J82" s="85">
        <v>4714</v>
      </c>
      <c r="K82" s="127" t="s">
        <v>266</v>
      </c>
      <c r="L82" s="85">
        <v>2076</v>
      </c>
      <c r="M82" s="127" t="s">
        <v>214</v>
      </c>
      <c r="N82" s="85">
        <v>1362</v>
      </c>
      <c r="O82" s="127"/>
      <c r="P82" s="85"/>
      <c r="Q82" s="127"/>
      <c r="R82" s="85"/>
      <c r="S82" s="127"/>
      <c r="T82" s="85"/>
      <c r="U82" s="127"/>
      <c r="V82" s="85"/>
    </row>
    <row r="83" spans="1:22" ht="15">
      <c r="A83" s="127" t="s">
        <v>257</v>
      </c>
      <c r="B83" s="85">
        <v>132259</v>
      </c>
      <c r="C83" s="127" t="s">
        <v>227</v>
      </c>
      <c r="D83" s="85">
        <v>107251</v>
      </c>
      <c r="E83" s="127" t="s">
        <v>254</v>
      </c>
      <c r="F83" s="85">
        <v>22031</v>
      </c>
      <c r="G83" s="127" t="s">
        <v>265</v>
      </c>
      <c r="H83" s="85">
        <v>2057</v>
      </c>
      <c r="I83" s="127" t="s">
        <v>240</v>
      </c>
      <c r="J83" s="85">
        <v>4528</v>
      </c>
      <c r="K83" s="127" t="s">
        <v>267</v>
      </c>
      <c r="L83" s="85">
        <v>650</v>
      </c>
      <c r="M83" s="127"/>
      <c r="N83" s="85"/>
      <c r="O83" s="127"/>
      <c r="P83" s="85"/>
      <c r="Q83" s="127"/>
      <c r="R83" s="85"/>
      <c r="S83" s="127"/>
      <c r="T83" s="85"/>
      <c r="U83" s="127"/>
      <c r="V83" s="85"/>
    </row>
    <row r="84" spans="1:22" ht="15">
      <c r="A84" s="127" t="s">
        <v>220</v>
      </c>
      <c r="B84" s="85">
        <v>131349</v>
      </c>
      <c r="C84" s="127" t="s">
        <v>225</v>
      </c>
      <c r="D84" s="85">
        <v>101380</v>
      </c>
      <c r="E84" s="127" t="s">
        <v>262</v>
      </c>
      <c r="F84" s="85">
        <v>15375</v>
      </c>
      <c r="G84" s="127" t="s">
        <v>247</v>
      </c>
      <c r="H84" s="85">
        <v>1256</v>
      </c>
      <c r="I84" s="127" t="s">
        <v>233</v>
      </c>
      <c r="J84" s="85">
        <v>759</v>
      </c>
      <c r="K84" s="127"/>
      <c r="L84" s="85"/>
      <c r="M84" s="127"/>
      <c r="N84" s="85"/>
      <c r="O84" s="127"/>
      <c r="P84" s="85"/>
      <c r="Q84" s="127"/>
      <c r="R84" s="85"/>
      <c r="S84" s="127"/>
      <c r="T84" s="85"/>
      <c r="U84" s="127"/>
      <c r="V84" s="85"/>
    </row>
    <row r="85" spans="1:22" ht="15">
      <c r="A85" s="127" t="s">
        <v>231</v>
      </c>
      <c r="B85" s="85">
        <v>108575</v>
      </c>
      <c r="C85" s="127" t="s">
        <v>253</v>
      </c>
      <c r="D85" s="85">
        <v>43761</v>
      </c>
      <c r="E85" s="127" t="s">
        <v>261</v>
      </c>
      <c r="F85" s="85">
        <v>14433</v>
      </c>
      <c r="G85" s="127"/>
      <c r="H85" s="85"/>
      <c r="I85" s="127"/>
      <c r="J85" s="85"/>
      <c r="K85" s="127"/>
      <c r="L85" s="85"/>
      <c r="M85" s="127"/>
      <c r="N85" s="85"/>
      <c r="O85" s="127"/>
      <c r="P85" s="85"/>
      <c r="Q85" s="127"/>
      <c r="R85" s="85"/>
      <c r="S85" s="127"/>
      <c r="T85" s="85"/>
      <c r="U85" s="127"/>
      <c r="V85" s="85"/>
    </row>
    <row r="86" spans="1:22" ht="15">
      <c r="A86" s="127" t="s">
        <v>243</v>
      </c>
      <c r="B86" s="85">
        <v>107776</v>
      </c>
      <c r="C86" s="127" t="s">
        <v>217</v>
      </c>
      <c r="D86" s="85">
        <v>35167</v>
      </c>
      <c r="E86" s="127" t="s">
        <v>260</v>
      </c>
      <c r="F86" s="85">
        <v>13462</v>
      </c>
      <c r="G86" s="127"/>
      <c r="H86" s="85"/>
      <c r="I86" s="127"/>
      <c r="J86" s="85"/>
      <c r="K86" s="127"/>
      <c r="L86" s="85"/>
      <c r="M86" s="127"/>
      <c r="N86" s="85"/>
      <c r="O86" s="127"/>
      <c r="P86" s="85"/>
      <c r="Q86" s="127"/>
      <c r="R86" s="85"/>
      <c r="S86" s="127"/>
      <c r="T86" s="85"/>
      <c r="U86" s="127"/>
      <c r="V86" s="85"/>
    </row>
    <row r="87" spans="1:22" ht="15">
      <c r="A87" s="127" t="s">
        <v>227</v>
      </c>
      <c r="B87" s="85">
        <v>107251</v>
      </c>
      <c r="C87" s="127" t="s">
        <v>226</v>
      </c>
      <c r="D87" s="85">
        <v>30375</v>
      </c>
      <c r="E87" s="127" t="s">
        <v>232</v>
      </c>
      <c r="F87" s="85">
        <v>10512</v>
      </c>
      <c r="G87" s="127"/>
      <c r="H87" s="85"/>
      <c r="I87" s="127"/>
      <c r="J87" s="85"/>
      <c r="K87" s="127"/>
      <c r="L87" s="85"/>
      <c r="M87" s="127"/>
      <c r="N87" s="85"/>
      <c r="O87" s="127"/>
      <c r="P87" s="85"/>
      <c r="Q87" s="127"/>
      <c r="R87" s="85"/>
      <c r="S87" s="127"/>
      <c r="T87" s="85"/>
      <c r="U87" s="127"/>
      <c r="V87" s="85"/>
    </row>
  </sheetData>
  <hyperlinks>
    <hyperlink ref="A2" r:id="rId1" display="https://trib.al/QMS6N4q"/>
    <hyperlink ref="A3" r:id="rId2" display="https://www.lci.fr/international/en-direct-g7-a-biarritz-macron-trump-iran-arrivee-surprise-du-ministre-iranien-des-affaires-etrangeres-2130103.html"/>
    <hyperlink ref="A4" r:id="rId3" display="https://twitter.com/ColinKahl/status/1165051146144141315"/>
    <hyperlink ref="A5" r:id="rId4" display="https://twitter.com/realDonaldTrump/status/1165067335604023296"/>
    <hyperlink ref="A6" r:id="rId5" display="https://twitter.com/mostwiselatina/status/1165010062118572032"/>
    <hyperlink ref="A7" r:id="rId6" display="https://news.yahoo.com/china-hits-back-trump-tariffs-134558521.html"/>
    <hyperlink ref="A8" r:id="rId7" display="https://www.lemonde.fr/international/article/2019/08/22/le-tres-difficile-g7-d-emmanuel-macron_5501466_3210.html"/>
    <hyperlink ref="C2" r:id="rId8" display="https://twitter.com/mostwiselatina/status/1165010062118572032"/>
    <hyperlink ref="C3" r:id="rId9" display="https://news.yahoo.com/china-hits-back-trump-tariffs-134558521.html"/>
    <hyperlink ref="I2" r:id="rId10" display="https://twitter.com/realDonaldTrump/status/1165067335604023296"/>
    <hyperlink ref="I3" r:id="rId11" display="https://twitter.com/ColinKahl/status/1165051146144141315"/>
    <hyperlink ref="Q2" r:id="rId12" display="https://trib.al/QMS6N4q"/>
    <hyperlink ref="S2" r:id="rId13" display="https://www.lci.fr/international/en-direct-g7-a-biarritz-macron-trump-iran-arrivee-surprise-du-ministre-iranien-des-affaires-etrangeres-2130103.html"/>
    <hyperlink ref="U2" r:id="rId14" display="https://www.lemonde.fr/international/article/2019/08/22/le-tres-difficile-g7-d-emmanuel-macron_5501466_3210.html"/>
  </hyperlinks>
  <printOptions/>
  <pageMargins left="0.7" right="0.7" top="0.75" bottom="0.75" header="0.3" footer="0.3"/>
  <pageSetup orientation="portrait" paperSize="9"/>
  <tableParts>
    <tablePart r:id="rId19"/>
    <tablePart r:id="rId16"/>
    <tablePart r:id="rId15"/>
    <tablePart r:id="rId17"/>
    <tablePart r:id="rId22"/>
    <tablePart r:id="rId18"/>
    <tablePart r:id="rId20"/>
    <tablePart r:id="rId2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9"/>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1305</v>
      </c>
      <c r="B1" s="13" t="s">
        <v>1390</v>
      </c>
      <c r="C1" s="13" t="s">
        <v>1391</v>
      </c>
      <c r="D1" s="13" t="s">
        <v>144</v>
      </c>
      <c r="E1" s="13" t="s">
        <v>1393</v>
      </c>
      <c r="F1" s="13" t="s">
        <v>1394</v>
      </c>
      <c r="G1" s="13" t="s">
        <v>1395</v>
      </c>
    </row>
    <row r="2" spans="1:7" ht="15">
      <c r="A2" s="85" t="s">
        <v>1056</v>
      </c>
      <c r="B2" s="85">
        <v>29</v>
      </c>
      <c r="C2" s="132">
        <v>0.021609538002980627</v>
      </c>
      <c r="D2" s="85" t="s">
        <v>1392</v>
      </c>
      <c r="E2" s="85"/>
      <c r="F2" s="85"/>
      <c r="G2" s="85"/>
    </row>
    <row r="3" spans="1:7" ht="15">
      <c r="A3" s="85" t="s">
        <v>1057</v>
      </c>
      <c r="B3" s="85">
        <v>67</v>
      </c>
      <c r="C3" s="132">
        <v>0.049925484351713866</v>
      </c>
      <c r="D3" s="85" t="s">
        <v>1392</v>
      </c>
      <c r="E3" s="85"/>
      <c r="F3" s="85"/>
      <c r="G3" s="85"/>
    </row>
    <row r="4" spans="1:7" ht="15">
      <c r="A4" s="85" t="s">
        <v>1058</v>
      </c>
      <c r="B4" s="85">
        <v>0</v>
      </c>
      <c r="C4" s="132">
        <v>0</v>
      </c>
      <c r="D4" s="85" t="s">
        <v>1392</v>
      </c>
      <c r="E4" s="85"/>
      <c r="F4" s="85"/>
      <c r="G4" s="85"/>
    </row>
    <row r="5" spans="1:7" ht="15">
      <c r="A5" s="85" t="s">
        <v>1059</v>
      </c>
      <c r="B5" s="85">
        <v>1246</v>
      </c>
      <c r="C5" s="132">
        <v>0.9284649776453056</v>
      </c>
      <c r="D5" s="85" t="s">
        <v>1392</v>
      </c>
      <c r="E5" s="85"/>
      <c r="F5" s="85"/>
      <c r="G5" s="85"/>
    </row>
    <row r="6" spans="1:7" ht="15">
      <c r="A6" s="85" t="s">
        <v>1060</v>
      </c>
      <c r="B6" s="85">
        <v>1342</v>
      </c>
      <c r="C6" s="132">
        <v>1</v>
      </c>
      <c r="D6" s="85" t="s">
        <v>1392</v>
      </c>
      <c r="E6" s="85"/>
      <c r="F6" s="85"/>
      <c r="G6" s="85"/>
    </row>
    <row r="7" spans="1:7" ht="15">
      <c r="A7" s="93" t="s">
        <v>1061</v>
      </c>
      <c r="B7" s="93">
        <v>36</v>
      </c>
      <c r="C7" s="133">
        <v>0</v>
      </c>
      <c r="D7" s="93" t="s">
        <v>1392</v>
      </c>
      <c r="E7" s="93" t="b">
        <v>0</v>
      </c>
      <c r="F7" s="93" t="b">
        <v>0</v>
      </c>
      <c r="G7" s="93" t="b">
        <v>0</v>
      </c>
    </row>
    <row r="8" spans="1:7" ht="15">
      <c r="A8" s="93" t="s">
        <v>1008</v>
      </c>
      <c r="B8" s="93">
        <v>20</v>
      </c>
      <c r="C8" s="133">
        <v>0.005924202770852899</v>
      </c>
      <c r="D8" s="93" t="s">
        <v>1392</v>
      </c>
      <c r="E8" s="93" t="b">
        <v>0</v>
      </c>
      <c r="F8" s="93" t="b">
        <v>0</v>
      </c>
      <c r="G8" s="93" t="b">
        <v>0</v>
      </c>
    </row>
    <row r="9" spans="1:7" ht="15">
      <c r="A9" s="93" t="s">
        <v>253</v>
      </c>
      <c r="B9" s="93">
        <v>17</v>
      </c>
      <c r="C9" s="133">
        <v>0.005911964620718491</v>
      </c>
      <c r="D9" s="93" t="s">
        <v>1392</v>
      </c>
      <c r="E9" s="93" t="b">
        <v>0</v>
      </c>
      <c r="F9" s="93" t="b">
        <v>0</v>
      </c>
      <c r="G9" s="93" t="b">
        <v>0</v>
      </c>
    </row>
    <row r="10" spans="1:7" ht="15">
      <c r="A10" s="93" t="s">
        <v>1002</v>
      </c>
      <c r="B10" s="93">
        <v>14</v>
      </c>
      <c r="C10" s="133">
        <v>0.006609421641885066</v>
      </c>
      <c r="D10" s="93" t="s">
        <v>1392</v>
      </c>
      <c r="E10" s="93" t="b">
        <v>0</v>
      </c>
      <c r="F10" s="93" t="b">
        <v>0</v>
      </c>
      <c r="G10" s="93" t="b">
        <v>0</v>
      </c>
    </row>
    <row r="11" spans="1:7" ht="15">
      <c r="A11" s="93" t="s">
        <v>1062</v>
      </c>
      <c r="B11" s="93">
        <v>13</v>
      </c>
      <c r="C11" s="133">
        <v>0.006137320096036133</v>
      </c>
      <c r="D11" s="93" t="s">
        <v>1392</v>
      </c>
      <c r="E11" s="93" t="b">
        <v>0</v>
      </c>
      <c r="F11" s="93" t="b">
        <v>0</v>
      </c>
      <c r="G11" s="93" t="b">
        <v>0</v>
      </c>
    </row>
    <row r="12" spans="1:7" ht="15">
      <c r="A12" s="93" t="s">
        <v>1306</v>
      </c>
      <c r="B12" s="93">
        <v>13</v>
      </c>
      <c r="C12" s="133">
        <v>0.006137320096036133</v>
      </c>
      <c r="D12" s="93" t="s">
        <v>1392</v>
      </c>
      <c r="E12" s="93" t="b">
        <v>0</v>
      </c>
      <c r="F12" s="93" t="b">
        <v>0</v>
      </c>
      <c r="G12" s="93" t="b">
        <v>0</v>
      </c>
    </row>
    <row r="13" spans="1:7" ht="15">
      <c r="A13" s="93" t="s">
        <v>1307</v>
      </c>
      <c r="B13" s="93">
        <v>12</v>
      </c>
      <c r="C13" s="133">
        <v>0.006110410946249679</v>
      </c>
      <c r="D13" s="93" t="s">
        <v>1392</v>
      </c>
      <c r="E13" s="93" t="b">
        <v>0</v>
      </c>
      <c r="F13" s="93" t="b">
        <v>0</v>
      </c>
      <c r="G13" s="93" t="b">
        <v>0</v>
      </c>
    </row>
    <row r="14" spans="1:7" ht="15">
      <c r="A14" s="93" t="s">
        <v>1064</v>
      </c>
      <c r="B14" s="93">
        <v>11</v>
      </c>
      <c r="C14" s="133">
        <v>0.006044832413767006</v>
      </c>
      <c r="D14" s="93" t="s">
        <v>1392</v>
      </c>
      <c r="E14" s="93" t="b">
        <v>0</v>
      </c>
      <c r="F14" s="93" t="b">
        <v>0</v>
      </c>
      <c r="G14" s="93" t="b">
        <v>0</v>
      </c>
    </row>
    <row r="15" spans="1:7" ht="15">
      <c r="A15" s="93" t="s">
        <v>1065</v>
      </c>
      <c r="B15" s="93">
        <v>11</v>
      </c>
      <c r="C15" s="133">
        <v>0.006044832413767006</v>
      </c>
      <c r="D15" s="93" t="s">
        <v>1392</v>
      </c>
      <c r="E15" s="93" t="b">
        <v>0</v>
      </c>
      <c r="F15" s="93" t="b">
        <v>0</v>
      </c>
      <c r="G15" s="93" t="b">
        <v>0</v>
      </c>
    </row>
    <row r="16" spans="1:7" ht="15">
      <c r="A16" s="93" t="s">
        <v>1066</v>
      </c>
      <c r="B16" s="93">
        <v>11</v>
      </c>
      <c r="C16" s="133">
        <v>0.006044832413767006</v>
      </c>
      <c r="D16" s="93" t="s">
        <v>1392</v>
      </c>
      <c r="E16" s="93" t="b">
        <v>0</v>
      </c>
      <c r="F16" s="93" t="b">
        <v>0</v>
      </c>
      <c r="G16" s="93" t="b">
        <v>0</v>
      </c>
    </row>
    <row r="17" spans="1:7" ht="15">
      <c r="A17" s="93" t="s">
        <v>1067</v>
      </c>
      <c r="B17" s="93">
        <v>11</v>
      </c>
      <c r="C17" s="133">
        <v>0.006044832413767006</v>
      </c>
      <c r="D17" s="93" t="s">
        <v>1392</v>
      </c>
      <c r="E17" s="93" t="b">
        <v>0</v>
      </c>
      <c r="F17" s="93" t="b">
        <v>0</v>
      </c>
      <c r="G17" s="93" t="b">
        <v>0</v>
      </c>
    </row>
    <row r="18" spans="1:7" ht="15">
      <c r="A18" s="93" t="s">
        <v>1068</v>
      </c>
      <c r="B18" s="93">
        <v>11</v>
      </c>
      <c r="C18" s="133">
        <v>0.006044832413767006</v>
      </c>
      <c r="D18" s="93" t="s">
        <v>1392</v>
      </c>
      <c r="E18" s="93" t="b">
        <v>0</v>
      </c>
      <c r="F18" s="93" t="b">
        <v>0</v>
      </c>
      <c r="G18" s="93" t="b">
        <v>0</v>
      </c>
    </row>
    <row r="19" spans="1:7" ht="15">
      <c r="A19" s="93" t="s">
        <v>1069</v>
      </c>
      <c r="B19" s="93">
        <v>11</v>
      </c>
      <c r="C19" s="133">
        <v>0.006044832413767006</v>
      </c>
      <c r="D19" s="93" t="s">
        <v>1392</v>
      </c>
      <c r="E19" s="93" t="b">
        <v>0</v>
      </c>
      <c r="F19" s="93" t="b">
        <v>0</v>
      </c>
      <c r="G19" s="93" t="b">
        <v>0</v>
      </c>
    </row>
    <row r="20" spans="1:7" ht="15">
      <c r="A20" s="93" t="s">
        <v>1308</v>
      </c>
      <c r="B20" s="93">
        <v>11</v>
      </c>
      <c r="C20" s="133">
        <v>0.006044832413767006</v>
      </c>
      <c r="D20" s="93" t="s">
        <v>1392</v>
      </c>
      <c r="E20" s="93" t="b">
        <v>0</v>
      </c>
      <c r="F20" s="93" t="b">
        <v>0</v>
      </c>
      <c r="G20" s="93" t="b">
        <v>0</v>
      </c>
    </row>
    <row r="21" spans="1:7" ht="15">
      <c r="A21" s="93" t="s">
        <v>1309</v>
      </c>
      <c r="B21" s="93">
        <v>11</v>
      </c>
      <c r="C21" s="133">
        <v>0.006044832413767006</v>
      </c>
      <c r="D21" s="93" t="s">
        <v>1392</v>
      </c>
      <c r="E21" s="93" t="b">
        <v>0</v>
      </c>
      <c r="F21" s="93" t="b">
        <v>0</v>
      </c>
      <c r="G21" s="93" t="b">
        <v>0</v>
      </c>
    </row>
    <row r="22" spans="1:7" ht="15">
      <c r="A22" s="93" t="s">
        <v>1310</v>
      </c>
      <c r="B22" s="93">
        <v>11</v>
      </c>
      <c r="C22" s="133">
        <v>0.006044832413767006</v>
      </c>
      <c r="D22" s="93" t="s">
        <v>1392</v>
      </c>
      <c r="E22" s="93" t="b">
        <v>0</v>
      </c>
      <c r="F22" s="93" t="b">
        <v>0</v>
      </c>
      <c r="G22" s="93" t="b">
        <v>0</v>
      </c>
    </row>
    <row r="23" spans="1:7" ht="15">
      <c r="A23" s="93" t="s">
        <v>1311</v>
      </c>
      <c r="B23" s="93">
        <v>11</v>
      </c>
      <c r="C23" s="133">
        <v>0.006044832413767006</v>
      </c>
      <c r="D23" s="93" t="s">
        <v>1392</v>
      </c>
      <c r="E23" s="93" t="b">
        <v>0</v>
      </c>
      <c r="F23" s="93" t="b">
        <v>0</v>
      </c>
      <c r="G23" s="93" t="b">
        <v>0</v>
      </c>
    </row>
    <row r="24" spans="1:7" ht="15">
      <c r="A24" s="93" t="s">
        <v>1312</v>
      </c>
      <c r="B24" s="93">
        <v>11</v>
      </c>
      <c r="C24" s="133">
        <v>0.006044832413767006</v>
      </c>
      <c r="D24" s="93" t="s">
        <v>1392</v>
      </c>
      <c r="E24" s="93" t="b">
        <v>0</v>
      </c>
      <c r="F24" s="93" t="b">
        <v>0</v>
      </c>
      <c r="G24" s="93" t="b">
        <v>0</v>
      </c>
    </row>
    <row r="25" spans="1:7" ht="15">
      <c r="A25" s="93" t="s">
        <v>1313</v>
      </c>
      <c r="B25" s="93">
        <v>11</v>
      </c>
      <c r="C25" s="133">
        <v>0.006044832413767006</v>
      </c>
      <c r="D25" s="93" t="s">
        <v>1392</v>
      </c>
      <c r="E25" s="93" t="b">
        <v>0</v>
      </c>
      <c r="F25" s="93" t="b">
        <v>0</v>
      </c>
      <c r="G25" s="93" t="b">
        <v>0</v>
      </c>
    </row>
    <row r="26" spans="1:7" ht="15">
      <c r="A26" s="93" t="s">
        <v>1314</v>
      </c>
      <c r="B26" s="93">
        <v>11</v>
      </c>
      <c r="C26" s="133">
        <v>0.006044832413767006</v>
      </c>
      <c r="D26" s="93" t="s">
        <v>1392</v>
      </c>
      <c r="E26" s="93" t="b">
        <v>0</v>
      </c>
      <c r="F26" s="93" t="b">
        <v>0</v>
      </c>
      <c r="G26" s="93" t="b">
        <v>0</v>
      </c>
    </row>
    <row r="27" spans="1:7" ht="15">
      <c r="A27" s="93" t="s">
        <v>1315</v>
      </c>
      <c r="B27" s="93">
        <v>11</v>
      </c>
      <c r="C27" s="133">
        <v>0.006044832413767006</v>
      </c>
      <c r="D27" s="93" t="s">
        <v>1392</v>
      </c>
      <c r="E27" s="93" t="b">
        <v>0</v>
      </c>
      <c r="F27" s="93" t="b">
        <v>0</v>
      </c>
      <c r="G27" s="93" t="b">
        <v>0</v>
      </c>
    </row>
    <row r="28" spans="1:7" ht="15">
      <c r="A28" s="93" t="s">
        <v>1316</v>
      </c>
      <c r="B28" s="93">
        <v>11</v>
      </c>
      <c r="C28" s="133">
        <v>0.006044832413767006</v>
      </c>
      <c r="D28" s="93" t="s">
        <v>1392</v>
      </c>
      <c r="E28" s="93" t="b">
        <v>0</v>
      </c>
      <c r="F28" s="93" t="b">
        <v>1</v>
      </c>
      <c r="G28" s="93" t="b">
        <v>0</v>
      </c>
    </row>
    <row r="29" spans="1:7" ht="15">
      <c r="A29" s="93" t="s">
        <v>1317</v>
      </c>
      <c r="B29" s="93">
        <v>11</v>
      </c>
      <c r="C29" s="133">
        <v>0.006044832413767006</v>
      </c>
      <c r="D29" s="93" t="s">
        <v>1392</v>
      </c>
      <c r="E29" s="93" t="b">
        <v>0</v>
      </c>
      <c r="F29" s="93" t="b">
        <v>0</v>
      </c>
      <c r="G29" s="93" t="b">
        <v>0</v>
      </c>
    </row>
    <row r="30" spans="1:7" ht="15">
      <c r="A30" s="93" t="s">
        <v>1318</v>
      </c>
      <c r="B30" s="93">
        <v>11</v>
      </c>
      <c r="C30" s="133">
        <v>0.006044832413767006</v>
      </c>
      <c r="D30" s="93" t="s">
        <v>1392</v>
      </c>
      <c r="E30" s="93" t="b">
        <v>0</v>
      </c>
      <c r="F30" s="93" t="b">
        <v>1</v>
      </c>
      <c r="G30" s="93" t="b">
        <v>0</v>
      </c>
    </row>
    <row r="31" spans="1:7" ht="15">
      <c r="A31" s="93" t="s">
        <v>1319</v>
      </c>
      <c r="B31" s="93">
        <v>11</v>
      </c>
      <c r="C31" s="133">
        <v>0.006044832413767006</v>
      </c>
      <c r="D31" s="93" t="s">
        <v>1392</v>
      </c>
      <c r="E31" s="93" t="b">
        <v>0</v>
      </c>
      <c r="F31" s="93" t="b">
        <v>1</v>
      </c>
      <c r="G31" s="93" t="b">
        <v>0</v>
      </c>
    </row>
    <row r="32" spans="1:7" ht="15">
      <c r="A32" s="93" t="s">
        <v>1320</v>
      </c>
      <c r="B32" s="93">
        <v>11</v>
      </c>
      <c r="C32" s="133">
        <v>0.006044832413767006</v>
      </c>
      <c r="D32" s="93" t="s">
        <v>1392</v>
      </c>
      <c r="E32" s="93" t="b">
        <v>0</v>
      </c>
      <c r="F32" s="93" t="b">
        <v>0</v>
      </c>
      <c r="G32" s="93" t="b">
        <v>0</v>
      </c>
    </row>
    <row r="33" spans="1:7" ht="15">
      <c r="A33" s="93" t="s">
        <v>1321</v>
      </c>
      <c r="B33" s="93">
        <v>11</v>
      </c>
      <c r="C33" s="133">
        <v>0.006044832413767006</v>
      </c>
      <c r="D33" s="93" t="s">
        <v>1392</v>
      </c>
      <c r="E33" s="93" t="b">
        <v>0</v>
      </c>
      <c r="F33" s="93" t="b">
        <v>0</v>
      </c>
      <c r="G33" s="93" t="b">
        <v>0</v>
      </c>
    </row>
    <row r="34" spans="1:7" ht="15">
      <c r="A34" s="93" t="s">
        <v>1322</v>
      </c>
      <c r="B34" s="93">
        <v>11</v>
      </c>
      <c r="C34" s="133">
        <v>0.006044832413767006</v>
      </c>
      <c r="D34" s="93" t="s">
        <v>1392</v>
      </c>
      <c r="E34" s="93" t="b">
        <v>0</v>
      </c>
      <c r="F34" s="93" t="b">
        <v>1</v>
      </c>
      <c r="G34" s="93" t="b">
        <v>0</v>
      </c>
    </row>
    <row r="35" spans="1:7" ht="15">
      <c r="A35" s="93" t="s">
        <v>1083</v>
      </c>
      <c r="B35" s="93">
        <v>10</v>
      </c>
      <c r="C35" s="133">
        <v>0.007590229036851979</v>
      </c>
      <c r="D35" s="93" t="s">
        <v>1392</v>
      </c>
      <c r="E35" s="93" t="b">
        <v>0</v>
      </c>
      <c r="F35" s="93" t="b">
        <v>0</v>
      </c>
      <c r="G35" s="93" t="b">
        <v>0</v>
      </c>
    </row>
    <row r="36" spans="1:7" ht="15">
      <c r="A36" s="93" t="s">
        <v>1043</v>
      </c>
      <c r="B36" s="93">
        <v>8</v>
      </c>
      <c r="C36" s="133">
        <v>0.008147214594999572</v>
      </c>
      <c r="D36" s="93" t="s">
        <v>1392</v>
      </c>
      <c r="E36" s="93" t="b">
        <v>0</v>
      </c>
      <c r="F36" s="93" t="b">
        <v>0</v>
      </c>
      <c r="G36" s="93" t="b">
        <v>0</v>
      </c>
    </row>
    <row r="37" spans="1:7" ht="15">
      <c r="A37" s="93" t="s">
        <v>1099</v>
      </c>
      <c r="B37" s="93">
        <v>8</v>
      </c>
      <c r="C37" s="133">
        <v>0.008147214594999572</v>
      </c>
      <c r="D37" s="93" t="s">
        <v>1392</v>
      </c>
      <c r="E37" s="93" t="b">
        <v>0</v>
      </c>
      <c r="F37" s="93" t="b">
        <v>0</v>
      </c>
      <c r="G37" s="93" t="b">
        <v>0</v>
      </c>
    </row>
    <row r="38" spans="1:7" ht="15">
      <c r="A38" s="93" t="s">
        <v>1004</v>
      </c>
      <c r="B38" s="93">
        <v>7</v>
      </c>
      <c r="C38" s="133">
        <v>0.00581329642762594</v>
      </c>
      <c r="D38" s="93" t="s">
        <v>1392</v>
      </c>
      <c r="E38" s="93" t="b">
        <v>1</v>
      </c>
      <c r="F38" s="93" t="b">
        <v>0</v>
      </c>
      <c r="G38" s="93" t="b">
        <v>0</v>
      </c>
    </row>
    <row r="39" spans="1:7" ht="15">
      <c r="A39" s="93" t="s">
        <v>1323</v>
      </c>
      <c r="B39" s="93">
        <v>6</v>
      </c>
      <c r="C39" s="133">
        <v>0.004982825509393662</v>
      </c>
      <c r="D39" s="93" t="s">
        <v>1392</v>
      </c>
      <c r="E39" s="93" t="b">
        <v>0</v>
      </c>
      <c r="F39" s="93" t="b">
        <v>0</v>
      </c>
      <c r="G39" s="93" t="b">
        <v>0</v>
      </c>
    </row>
    <row r="40" spans="1:7" ht="15">
      <c r="A40" s="93" t="s">
        <v>1113</v>
      </c>
      <c r="B40" s="93">
        <v>6</v>
      </c>
      <c r="C40" s="133">
        <v>0.006110410946249679</v>
      </c>
      <c r="D40" s="93" t="s">
        <v>1392</v>
      </c>
      <c r="E40" s="93" t="b">
        <v>0</v>
      </c>
      <c r="F40" s="93" t="b">
        <v>0</v>
      </c>
      <c r="G40" s="93" t="b">
        <v>0</v>
      </c>
    </row>
    <row r="41" spans="1:7" ht="15">
      <c r="A41" s="93" t="s">
        <v>1324</v>
      </c>
      <c r="B41" s="93">
        <v>5</v>
      </c>
      <c r="C41" s="133">
        <v>0.004574879916922458</v>
      </c>
      <c r="D41" s="93" t="s">
        <v>1392</v>
      </c>
      <c r="E41" s="93" t="b">
        <v>0</v>
      </c>
      <c r="F41" s="93" t="b">
        <v>0</v>
      </c>
      <c r="G41" s="93" t="b">
        <v>0</v>
      </c>
    </row>
    <row r="42" spans="1:7" ht="15">
      <c r="A42" s="93" t="s">
        <v>1096</v>
      </c>
      <c r="B42" s="93">
        <v>5</v>
      </c>
      <c r="C42" s="133">
        <v>0.004574879916922458</v>
      </c>
      <c r="D42" s="93" t="s">
        <v>1392</v>
      </c>
      <c r="E42" s="93" t="b">
        <v>0</v>
      </c>
      <c r="F42" s="93" t="b">
        <v>0</v>
      </c>
      <c r="G42" s="93" t="b">
        <v>0</v>
      </c>
    </row>
    <row r="43" spans="1:7" ht="15">
      <c r="A43" s="93" t="s">
        <v>1087</v>
      </c>
      <c r="B43" s="93">
        <v>5</v>
      </c>
      <c r="C43" s="133">
        <v>0.004574879916922458</v>
      </c>
      <c r="D43" s="93" t="s">
        <v>1392</v>
      </c>
      <c r="E43" s="93" t="b">
        <v>0</v>
      </c>
      <c r="F43" s="93" t="b">
        <v>0</v>
      </c>
      <c r="G43" s="93" t="b">
        <v>0</v>
      </c>
    </row>
    <row r="44" spans="1:7" ht="15">
      <c r="A44" s="93" t="s">
        <v>1086</v>
      </c>
      <c r="B44" s="93">
        <v>4</v>
      </c>
      <c r="C44" s="133">
        <v>0.004073607297499786</v>
      </c>
      <c r="D44" s="93" t="s">
        <v>1392</v>
      </c>
      <c r="E44" s="93" t="b">
        <v>0</v>
      </c>
      <c r="F44" s="93" t="b">
        <v>0</v>
      </c>
      <c r="G44" s="93" t="b">
        <v>0</v>
      </c>
    </row>
    <row r="45" spans="1:7" ht="15">
      <c r="A45" s="93" t="s">
        <v>1100</v>
      </c>
      <c r="B45" s="93">
        <v>4</v>
      </c>
      <c r="C45" s="133">
        <v>0.004073607297499786</v>
      </c>
      <c r="D45" s="93" t="s">
        <v>1392</v>
      </c>
      <c r="E45" s="93" t="b">
        <v>0</v>
      </c>
      <c r="F45" s="93" t="b">
        <v>0</v>
      </c>
      <c r="G45" s="93" t="b">
        <v>0</v>
      </c>
    </row>
    <row r="46" spans="1:7" ht="15">
      <c r="A46" s="93" t="s">
        <v>1101</v>
      </c>
      <c r="B46" s="93">
        <v>4</v>
      </c>
      <c r="C46" s="133">
        <v>0.004073607297499786</v>
      </c>
      <c r="D46" s="93" t="s">
        <v>1392</v>
      </c>
      <c r="E46" s="93" t="b">
        <v>0</v>
      </c>
      <c r="F46" s="93" t="b">
        <v>0</v>
      </c>
      <c r="G46" s="93" t="b">
        <v>0</v>
      </c>
    </row>
    <row r="47" spans="1:7" ht="15">
      <c r="A47" s="93" t="s">
        <v>1102</v>
      </c>
      <c r="B47" s="93">
        <v>4</v>
      </c>
      <c r="C47" s="133">
        <v>0.004073607297499786</v>
      </c>
      <c r="D47" s="93" t="s">
        <v>1392</v>
      </c>
      <c r="E47" s="93" t="b">
        <v>0</v>
      </c>
      <c r="F47" s="93" t="b">
        <v>0</v>
      </c>
      <c r="G47" s="93" t="b">
        <v>0</v>
      </c>
    </row>
    <row r="48" spans="1:7" ht="15">
      <c r="A48" s="93" t="s">
        <v>1103</v>
      </c>
      <c r="B48" s="93">
        <v>4</v>
      </c>
      <c r="C48" s="133">
        <v>0.004073607297499786</v>
      </c>
      <c r="D48" s="93" t="s">
        <v>1392</v>
      </c>
      <c r="E48" s="93" t="b">
        <v>0</v>
      </c>
      <c r="F48" s="93" t="b">
        <v>0</v>
      </c>
      <c r="G48" s="93" t="b">
        <v>0</v>
      </c>
    </row>
    <row r="49" spans="1:7" ht="15">
      <c r="A49" s="93" t="s">
        <v>1104</v>
      </c>
      <c r="B49" s="93">
        <v>4</v>
      </c>
      <c r="C49" s="133">
        <v>0.004073607297499786</v>
      </c>
      <c r="D49" s="93" t="s">
        <v>1392</v>
      </c>
      <c r="E49" s="93" t="b">
        <v>0</v>
      </c>
      <c r="F49" s="93" t="b">
        <v>0</v>
      </c>
      <c r="G49" s="93" t="b">
        <v>0</v>
      </c>
    </row>
    <row r="50" spans="1:7" ht="15">
      <c r="A50" s="93" t="s">
        <v>1105</v>
      </c>
      <c r="B50" s="93">
        <v>4</v>
      </c>
      <c r="C50" s="133">
        <v>0.004073607297499786</v>
      </c>
      <c r="D50" s="93" t="s">
        <v>1392</v>
      </c>
      <c r="E50" s="93" t="b">
        <v>0</v>
      </c>
      <c r="F50" s="93" t="b">
        <v>0</v>
      </c>
      <c r="G50" s="93" t="b">
        <v>0</v>
      </c>
    </row>
    <row r="51" spans="1:7" ht="15">
      <c r="A51" s="93" t="s">
        <v>1325</v>
      </c>
      <c r="B51" s="93">
        <v>4</v>
      </c>
      <c r="C51" s="133">
        <v>0.004073607297499786</v>
      </c>
      <c r="D51" s="93" t="s">
        <v>1392</v>
      </c>
      <c r="E51" s="93" t="b">
        <v>0</v>
      </c>
      <c r="F51" s="93" t="b">
        <v>0</v>
      </c>
      <c r="G51" s="93" t="b">
        <v>0</v>
      </c>
    </row>
    <row r="52" spans="1:7" ht="15">
      <c r="A52" s="93" t="s">
        <v>1326</v>
      </c>
      <c r="B52" s="93">
        <v>4</v>
      </c>
      <c r="C52" s="133">
        <v>0.004073607297499786</v>
      </c>
      <c r="D52" s="93" t="s">
        <v>1392</v>
      </c>
      <c r="E52" s="93" t="b">
        <v>0</v>
      </c>
      <c r="F52" s="93" t="b">
        <v>0</v>
      </c>
      <c r="G52" s="93" t="b">
        <v>0</v>
      </c>
    </row>
    <row r="53" spans="1:7" ht="15">
      <c r="A53" s="93" t="s">
        <v>1327</v>
      </c>
      <c r="B53" s="93">
        <v>4</v>
      </c>
      <c r="C53" s="133">
        <v>0.004073607297499786</v>
      </c>
      <c r="D53" s="93" t="s">
        <v>1392</v>
      </c>
      <c r="E53" s="93" t="b">
        <v>0</v>
      </c>
      <c r="F53" s="93" t="b">
        <v>0</v>
      </c>
      <c r="G53" s="93" t="b">
        <v>0</v>
      </c>
    </row>
    <row r="54" spans="1:7" ht="15">
      <c r="A54" s="93" t="s">
        <v>1328</v>
      </c>
      <c r="B54" s="93">
        <v>4</v>
      </c>
      <c r="C54" s="133">
        <v>0.004073607297499786</v>
      </c>
      <c r="D54" s="93" t="s">
        <v>1392</v>
      </c>
      <c r="E54" s="93" t="b">
        <v>0</v>
      </c>
      <c r="F54" s="93" t="b">
        <v>0</v>
      </c>
      <c r="G54" s="93" t="b">
        <v>0</v>
      </c>
    </row>
    <row r="55" spans="1:7" ht="15">
      <c r="A55" s="93" t="s">
        <v>1329</v>
      </c>
      <c r="B55" s="93">
        <v>4</v>
      </c>
      <c r="C55" s="133">
        <v>0.004073607297499786</v>
      </c>
      <c r="D55" s="93" t="s">
        <v>1392</v>
      </c>
      <c r="E55" s="93" t="b">
        <v>0</v>
      </c>
      <c r="F55" s="93" t="b">
        <v>0</v>
      </c>
      <c r="G55" s="93" t="b">
        <v>0</v>
      </c>
    </row>
    <row r="56" spans="1:7" ht="15">
      <c r="A56" s="93" t="s">
        <v>1330</v>
      </c>
      <c r="B56" s="93">
        <v>4</v>
      </c>
      <c r="C56" s="133">
        <v>0.004073607297499786</v>
      </c>
      <c r="D56" s="93" t="s">
        <v>1392</v>
      </c>
      <c r="E56" s="93" t="b">
        <v>0</v>
      </c>
      <c r="F56" s="93" t="b">
        <v>0</v>
      </c>
      <c r="G56" s="93" t="b">
        <v>0</v>
      </c>
    </row>
    <row r="57" spans="1:7" ht="15">
      <c r="A57" s="93" t="s">
        <v>1331</v>
      </c>
      <c r="B57" s="93">
        <v>4</v>
      </c>
      <c r="C57" s="133">
        <v>0.004073607297499786</v>
      </c>
      <c r="D57" s="93" t="s">
        <v>1392</v>
      </c>
      <c r="E57" s="93" t="b">
        <v>0</v>
      </c>
      <c r="F57" s="93" t="b">
        <v>0</v>
      </c>
      <c r="G57" s="93" t="b">
        <v>0</v>
      </c>
    </row>
    <row r="58" spans="1:7" ht="15">
      <c r="A58" s="93" t="s">
        <v>1332</v>
      </c>
      <c r="B58" s="93">
        <v>4</v>
      </c>
      <c r="C58" s="133">
        <v>0.004073607297499786</v>
      </c>
      <c r="D58" s="93" t="s">
        <v>1392</v>
      </c>
      <c r="E58" s="93" t="b">
        <v>0</v>
      </c>
      <c r="F58" s="93" t="b">
        <v>0</v>
      </c>
      <c r="G58" s="93" t="b">
        <v>0</v>
      </c>
    </row>
    <row r="59" spans="1:7" ht="15">
      <c r="A59" s="93" t="s">
        <v>1333</v>
      </c>
      <c r="B59" s="93">
        <v>4</v>
      </c>
      <c r="C59" s="133">
        <v>0.004073607297499786</v>
      </c>
      <c r="D59" s="93" t="s">
        <v>1392</v>
      </c>
      <c r="E59" s="93" t="b">
        <v>0</v>
      </c>
      <c r="F59" s="93" t="b">
        <v>0</v>
      </c>
      <c r="G59" s="93" t="b">
        <v>0</v>
      </c>
    </row>
    <row r="60" spans="1:7" ht="15">
      <c r="A60" s="93" t="s">
        <v>1334</v>
      </c>
      <c r="B60" s="93">
        <v>4</v>
      </c>
      <c r="C60" s="133">
        <v>0.004073607297499786</v>
      </c>
      <c r="D60" s="93" t="s">
        <v>1392</v>
      </c>
      <c r="E60" s="93" t="b">
        <v>0</v>
      </c>
      <c r="F60" s="93" t="b">
        <v>0</v>
      </c>
      <c r="G60" s="93" t="b">
        <v>0</v>
      </c>
    </row>
    <row r="61" spans="1:7" ht="15">
      <c r="A61" s="93" t="s">
        <v>1335</v>
      </c>
      <c r="B61" s="93">
        <v>4</v>
      </c>
      <c r="C61" s="133">
        <v>0.004073607297499786</v>
      </c>
      <c r="D61" s="93" t="s">
        <v>1392</v>
      </c>
      <c r="E61" s="93" t="b">
        <v>0</v>
      </c>
      <c r="F61" s="93" t="b">
        <v>0</v>
      </c>
      <c r="G61" s="93" t="b">
        <v>0</v>
      </c>
    </row>
    <row r="62" spans="1:7" ht="15">
      <c r="A62" s="93" t="s">
        <v>1336</v>
      </c>
      <c r="B62" s="93">
        <v>4</v>
      </c>
      <c r="C62" s="133">
        <v>0.004073607297499786</v>
      </c>
      <c r="D62" s="93" t="s">
        <v>1392</v>
      </c>
      <c r="E62" s="93" t="b">
        <v>0</v>
      </c>
      <c r="F62" s="93" t="b">
        <v>0</v>
      </c>
      <c r="G62" s="93" t="b">
        <v>0</v>
      </c>
    </row>
    <row r="63" spans="1:7" ht="15">
      <c r="A63" s="93" t="s">
        <v>1337</v>
      </c>
      <c r="B63" s="93">
        <v>4</v>
      </c>
      <c r="C63" s="133">
        <v>0.004073607297499786</v>
      </c>
      <c r="D63" s="93" t="s">
        <v>1392</v>
      </c>
      <c r="E63" s="93" t="b">
        <v>0</v>
      </c>
      <c r="F63" s="93" t="b">
        <v>0</v>
      </c>
      <c r="G63" s="93" t="b">
        <v>0</v>
      </c>
    </row>
    <row r="64" spans="1:7" ht="15">
      <c r="A64" s="93" t="s">
        <v>1338</v>
      </c>
      <c r="B64" s="93">
        <v>4</v>
      </c>
      <c r="C64" s="133">
        <v>0.004073607297499786</v>
      </c>
      <c r="D64" s="93" t="s">
        <v>1392</v>
      </c>
      <c r="E64" s="93" t="b">
        <v>0</v>
      </c>
      <c r="F64" s="93" t="b">
        <v>0</v>
      </c>
      <c r="G64" s="93" t="b">
        <v>0</v>
      </c>
    </row>
    <row r="65" spans="1:7" ht="15">
      <c r="A65" s="93" t="s">
        <v>1339</v>
      </c>
      <c r="B65" s="93">
        <v>4</v>
      </c>
      <c r="C65" s="133">
        <v>0.004073607297499786</v>
      </c>
      <c r="D65" s="93" t="s">
        <v>1392</v>
      </c>
      <c r="E65" s="93" t="b">
        <v>0</v>
      </c>
      <c r="F65" s="93" t="b">
        <v>0</v>
      </c>
      <c r="G65" s="93" t="b">
        <v>0</v>
      </c>
    </row>
    <row r="66" spans="1:7" ht="15">
      <c r="A66" s="93" t="s">
        <v>1340</v>
      </c>
      <c r="B66" s="93">
        <v>4</v>
      </c>
      <c r="C66" s="133">
        <v>0.004073607297499786</v>
      </c>
      <c r="D66" s="93" t="s">
        <v>1392</v>
      </c>
      <c r="E66" s="93" t="b">
        <v>0</v>
      </c>
      <c r="F66" s="93" t="b">
        <v>0</v>
      </c>
      <c r="G66" s="93" t="b">
        <v>0</v>
      </c>
    </row>
    <row r="67" spans="1:7" ht="15">
      <c r="A67" s="93" t="s">
        <v>1341</v>
      </c>
      <c r="B67" s="93">
        <v>4</v>
      </c>
      <c r="C67" s="133">
        <v>0.004073607297499786</v>
      </c>
      <c r="D67" s="93" t="s">
        <v>1392</v>
      </c>
      <c r="E67" s="93" t="b">
        <v>0</v>
      </c>
      <c r="F67" s="93" t="b">
        <v>0</v>
      </c>
      <c r="G67" s="93" t="b">
        <v>0</v>
      </c>
    </row>
    <row r="68" spans="1:7" ht="15">
      <c r="A68" s="93" t="s">
        <v>1342</v>
      </c>
      <c r="B68" s="93">
        <v>4</v>
      </c>
      <c r="C68" s="133">
        <v>0.004073607297499786</v>
      </c>
      <c r="D68" s="93" t="s">
        <v>1392</v>
      </c>
      <c r="E68" s="93" t="b">
        <v>0</v>
      </c>
      <c r="F68" s="93" t="b">
        <v>0</v>
      </c>
      <c r="G68" s="93" t="b">
        <v>0</v>
      </c>
    </row>
    <row r="69" spans="1:7" ht="15">
      <c r="A69" s="93" t="s">
        <v>1343</v>
      </c>
      <c r="B69" s="93">
        <v>4</v>
      </c>
      <c r="C69" s="133">
        <v>0.004073607297499786</v>
      </c>
      <c r="D69" s="93" t="s">
        <v>1392</v>
      </c>
      <c r="E69" s="93" t="b">
        <v>0</v>
      </c>
      <c r="F69" s="93" t="b">
        <v>0</v>
      </c>
      <c r="G69" s="93" t="b">
        <v>0</v>
      </c>
    </row>
    <row r="70" spans="1:7" ht="15">
      <c r="A70" s="93" t="s">
        <v>1344</v>
      </c>
      <c r="B70" s="93">
        <v>4</v>
      </c>
      <c r="C70" s="133">
        <v>0.004073607297499786</v>
      </c>
      <c r="D70" s="93" t="s">
        <v>1392</v>
      </c>
      <c r="E70" s="93" t="b">
        <v>0</v>
      </c>
      <c r="F70" s="93" t="b">
        <v>0</v>
      </c>
      <c r="G70" s="93" t="b">
        <v>0</v>
      </c>
    </row>
    <row r="71" spans="1:7" ht="15">
      <c r="A71" s="93" t="s">
        <v>1345</v>
      </c>
      <c r="B71" s="93">
        <v>4</v>
      </c>
      <c r="C71" s="133">
        <v>0.004073607297499786</v>
      </c>
      <c r="D71" s="93" t="s">
        <v>1392</v>
      </c>
      <c r="E71" s="93" t="b">
        <v>0</v>
      </c>
      <c r="F71" s="93" t="b">
        <v>0</v>
      </c>
      <c r="G71" s="93" t="b">
        <v>0</v>
      </c>
    </row>
    <row r="72" spans="1:7" ht="15">
      <c r="A72" s="93" t="s">
        <v>1346</v>
      </c>
      <c r="B72" s="93">
        <v>4</v>
      </c>
      <c r="C72" s="133">
        <v>0.004073607297499786</v>
      </c>
      <c r="D72" s="93" t="s">
        <v>1392</v>
      </c>
      <c r="E72" s="93" t="b">
        <v>0</v>
      </c>
      <c r="F72" s="93" t="b">
        <v>0</v>
      </c>
      <c r="G72" s="93" t="b">
        <v>0</v>
      </c>
    </row>
    <row r="73" spans="1:7" ht="15">
      <c r="A73" s="93" t="s">
        <v>266</v>
      </c>
      <c r="B73" s="93">
        <v>4</v>
      </c>
      <c r="C73" s="133">
        <v>0.004073607297499786</v>
      </c>
      <c r="D73" s="93" t="s">
        <v>1392</v>
      </c>
      <c r="E73" s="93" t="b">
        <v>0</v>
      </c>
      <c r="F73" s="93" t="b">
        <v>0</v>
      </c>
      <c r="G73" s="93" t="b">
        <v>0</v>
      </c>
    </row>
    <row r="74" spans="1:7" ht="15">
      <c r="A74" s="93" t="s">
        <v>1095</v>
      </c>
      <c r="B74" s="93">
        <v>4</v>
      </c>
      <c r="C74" s="133">
        <v>0.004073607297499786</v>
      </c>
      <c r="D74" s="93" t="s">
        <v>1392</v>
      </c>
      <c r="E74" s="93" t="b">
        <v>0</v>
      </c>
      <c r="F74" s="93" t="b">
        <v>0</v>
      </c>
      <c r="G74" s="93" t="b">
        <v>0</v>
      </c>
    </row>
    <row r="75" spans="1:7" ht="15">
      <c r="A75" s="93" t="s">
        <v>1114</v>
      </c>
      <c r="B75" s="93">
        <v>4</v>
      </c>
      <c r="C75" s="133">
        <v>0.005358687321679001</v>
      </c>
      <c r="D75" s="93" t="s">
        <v>1392</v>
      </c>
      <c r="E75" s="93" t="b">
        <v>0</v>
      </c>
      <c r="F75" s="93" t="b">
        <v>0</v>
      </c>
      <c r="G75" s="93" t="b">
        <v>0</v>
      </c>
    </row>
    <row r="76" spans="1:7" ht="15">
      <c r="A76" s="93" t="s">
        <v>268</v>
      </c>
      <c r="B76" s="93">
        <v>3</v>
      </c>
      <c r="C76" s="133">
        <v>0.003455222772831243</v>
      </c>
      <c r="D76" s="93" t="s">
        <v>1392</v>
      </c>
      <c r="E76" s="93" t="b">
        <v>0</v>
      </c>
      <c r="F76" s="93" t="b">
        <v>0</v>
      </c>
      <c r="G76" s="93" t="b">
        <v>0</v>
      </c>
    </row>
    <row r="77" spans="1:7" ht="15">
      <c r="A77" s="93" t="s">
        <v>267</v>
      </c>
      <c r="B77" s="93">
        <v>3</v>
      </c>
      <c r="C77" s="133">
        <v>0.003455222772831243</v>
      </c>
      <c r="D77" s="93" t="s">
        <v>1392</v>
      </c>
      <c r="E77" s="93" t="b">
        <v>0</v>
      </c>
      <c r="F77" s="93" t="b">
        <v>0</v>
      </c>
      <c r="G77" s="93" t="b">
        <v>0</v>
      </c>
    </row>
    <row r="78" spans="1:7" ht="15">
      <c r="A78" s="93" t="s">
        <v>1092</v>
      </c>
      <c r="B78" s="93">
        <v>3</v>
      </c>
      <c r="C78" s="133">
        <v>0.003455222772831243</v>
      </c>
      <c r="D78" s="93" t="s">
        <v>1392</v>
      </c>
      <c r="E78" s="93" t="b">
        <v>0</v>
      </c>
      <c r="F78" s="93" t="b">
        <v>0</v>
      </c>
      <c r="G78" s="93" t="b">
        <v>0</v>
      </c>
    </row>
    <row r="79" spans="1:7" ht="15">
      <c r="A79" s="93" t="s">
        <v>1093</v>
      </c>
      <c r="B79" s="93">
        <v>3</v>
      </c>
      <c r="C79" s="133">
        <v>0.003455222772831243</v>
      </c>
      <c r="D79" s="93" t="s">
        <v>1392</v>
      </c>
      <c r="E79" s="93" t="b">
        <v>0</v>
      </c>
      <c r="F79" s="93" t="b">
        <v>0</v>
      </c>
      <c r="G79" s="93" t="b">
        <v>0</v>
      </c>
    </row>
    <row r="80" spans="1:7" ht="15">
      <c r="A80" s="93" t="s">
        <v>1094</v>
      </c>
      <c r="B80" s="93">
        <v>3</v>
      </c>
      <c r="C80" s="133">
        <v>0.003455222772831243</v>
      </c>
      <c r="D80" s="93" t="s">
        <v>1392</v>
      </c>
      <c r="E80" s="93" t="b">
        <v>0</v>
      </c>
      <c r="F80" s="93" t="b">
        <v>0</v>
      </c>
      <c r="G80" s="93" t="b">
        <v>0</v>
      </c>
    </row>
    <row r="81" spans="1:7" ht="15">
      <c r="A81" s="93" t="s">
        <v>1347</v>
      </c>
      <c r="B81" s="93">
        <v>3</v>
      </c>
      <c r="C81" s="133">
        <v>0.003455222772831243</v>
      </c>
      <c r="D81" s="93" t="s">
        <v>1392</v>
      </c>
      <c r="E81" s="93" t="b">
        <v>0</v>
      </c>
      <c r="F81" s="93" t="b">
        <v>1</v>
      </c>
      <c r="G81" s="93" t="b">
        <v>0</v>
      </c>
    </row>
    <row r="82" spans="1:7" ht="15">
      <c r="A82" s="93" t="s">
        <v>1348</v>
      </c>
      <c r="B82" s="93">
        <v>3</v>
      </c>
      <c r="C82" s="133">
        <v>0.003455222772831243</v>
      </c>
      <c r="D82" s="93" t="s">
        <v>1392</v>
      </c>
      <c r="E82" s="93" t="b">
        <v>0</v>
      </c>
      <c r="F82" s="93" t="b">
        <v>0</v>
      </c>
      <c r="G82" s="93" t="b">
        <v>0</v>
      </c>
    </row>
    <row r="83" spans="1:7" ht="15">
      <c r="A83" s="93" t="s">
        <v>1349</v>
      </c>
      <c r="B83" s="93">
        <v>3</v>
      </c>
      <c r="C83" s="133">
        <v>0.003455222772831243</v>
      </c>
      <c r="D83" s="93" t="s">
        <v>1392</v>
      </c>
      <c r="E83" s="93" t="b">
        <v>0</v>
      </c>
      <c r="F83" s="93" t="b">
        <v>0</v>
      </c>
      <c r="G83" s="93" t="b">
        <v>0</v>
      </c>
    </row>
    <row r="84" spans="1:7" ht="15">
      <c r="A84" s="93" t="s">
        <v>1350</v>
      </c>
      <c r="B84" s="93">
        <v>3</v>
      </c>
      <c r="C84" s="133">
        <v>0.003455222772831243</v>
      </c>
      <c r="D84" s="93" t="s">
        <v>1392</v>
      </c>
      <c r="E84" s="93" t="b">
        <v>0</v>
      </c>
      <c r="F84" s="93" t="b">
        <v>0</v>
      </c>
      <c r="G84" s="93" t="b">
        <v>0</v>
      </c>
    </row>
    <row r="85" spans="1:7" ht="15">
      <c r="A85" s="93" t="s">
        <v>1351</v>
      </c>
      <c r="B85" s="93">
        <v>3</v>
      </c>
      <c r="C85" s="133">
        <v>0.003455222772831243</v>
      </c>
      <c r="D85" s="93" t="s">
        <v>1392</v>
      </c>
      <c r="E85" s="93" t="b">
        <v>0</v>
      </c>
      <c r="F85" s="93" t="b">
        <v>0</v>
      </c>
      <c r="G85" s="93" t="b">
        <v>0</v>
      </c>
    </row>
    <row r="86" spans="1:7" ht="15">
      <c r="A86" s="93" t="s">
        <v>1352</v>
      </c>
      <c r="B86" s="93">
        <v>3</v>
      </c>
      <c r="C86" s="133">
        <v>0.003455222772831243</v>
      </c>
      <c r="D86" s="93" t="s">
        <v>1392</v>
      </c>
      <c r="E86" s="93" t="b">
        <v>0</v>
      </c>
      <c r="F86" s="93" t="b">
        <v>0</v>
      </c>
      <c r="G86" s="93" t="b">
        <v>0</v>
      </c>
    </row>
    <row r="87" spans="1:7" ht="15">
      <c r="A87" s="93" t="s">
        <v>1353</v>
      </c>
      <c r="B87" s="93">
        <v>3</v>
      </c>
      <c r="C87" s="133">
        <v>0.003455222772831243</v>
      </c>
      <c r="D87" s="93" t="s">
        <v>1392</v>
      </c>
      <c r="E87" s="93" t="b">
        <v>0</v>
      </c>
      <c r="F87" s="93" t="b">
        <v>1</v>
      </c>
      <c r="G87" s="93" t="b">
        <v>0</v>
      </c>
    </row>
    <row r="88" spans="1:7" ht="15">
      <c r="A88" s="93" t="s">
        <v>1354</v>
      </c>
      <c r="B88" s="93">
        <v>3</v>
      </c>
      <c r="C88" s="133">
        <v>0.003455222772831243</v>
      </c>
      <c r="D88" s="93" t="s">
        <v>1392</v>
      </c>
      <c r="E88" s="93" t="b">
        <v>0</v>
      </c>
      <c r="F88" s="93" t="b">
        <v>0</v>
      </c>
      <c r="G88" s="93" t="b">
        <v>0</v>
      </c>
    </row>
    <row r="89" spans="1:7" ht="15">
      <c r="A89" s="93" t="s">
        <v>1355</v>
      </c>
      <c r="B89" s="93">
        <v>3</v>
      </c>
      <c r="C89" s="133">
        <v>0.003455222772831243</v>
      </c>
      <c r="D89" s="93" t="s">
        <v>1392</v>
      </c>
      <c r="E89" s="93" t="b">
        <v>0</v>
      </c>
      <c r="F89" s="93" t="b">
        <v>0</v>
      </c>
      <c r="G89" s="93" t="b">
        <v>0</v>
      </c>
    </row>
    <row r="90" spans="1:7" ht="15">
      <c r="A90" s="93" t="s">
        <v>1356</v>
      </c>
      <c r="B90" s="93">
        <v>3</v>
      </c>
      <c r="C90" s="133">
        <v>0.003455222772831243</v>
      </c>
      <c r="D90" s="93" t="s">
        <v>1392</v>
      </c>
      <c r="E90" s="93" t="b">
        <v>0</v>
      </c>
      <c r="F90" s="93" t="b">
        <v>1</v>
      </c>
      <c r="G90" s="93" t="b">
        <v>0</v>
      </c>
    </row>
    <row r="91" spans="1:7" ht="15">
      <c r="A91" s="93" t="s">
        <v>1357</v>
      </c>
      <c r="B91" s="93">
        <v>3</v>
      </c>
      <c r="C91" s="133">
        <v>0.003455222772831243</v>
      </c>
      <c r="D91" s="93" t="s">
        <v>1392</v>
      </c>
      <c r="E91" s="93" t="b">
        <v>0</v>
      </c>
      <c r="F91" s="93" t="b">
        <v>0</v>
      </c>
      <c r="G91" s="93" t="b">
        <v>0</v>
      </c>
    </row>
    <row r="92" spans="1:7" ht="15">
      <c r="A92" s="93" t="s">
        <v>1358</v>
      </c>
      <c r="B92" s="93">
        <v>3</v>
      </c>
      <c r="C92" s="133">
        <v>0.003455222772831243</v>
      </c>
      <c r="D92" s="93" t="s">
        <v>1392</v>
      </c>
      <c r="E92" s="93" t="b">
        <v>0</v>
      </c>
      <c r="F92" s="93" t="b">
        <v>0</v>
      </c>
      <c r="G92" s="93" t="b">
        <v>0</v>
      </c>
    </row>
    <row r="93" spans="1:7" ht="15">
      <c r="A93" s="93" t="s">
        <v>1085</v>
      </c>
      <c r="B93" s="93">
        <v>3</v>
      </c>
      <c r="C93" s="133">
        <v>0.003455222772831243</v>
      </c>
      <c r="D93" s="93" t="s">
        <v>1392</v>
      </c>
      <c r="E93" s="93" t="b">
        <v>0</v>
      </c>
      <c r="F93" s="93" t="b">
        <v>0</v>
      </c>
      <c r="G93" s="93" t="b">
        <v>0</v>
      </c>
    </row>
    <row r="94" spans="1:7" ht="15">
      <c r="A94" s="93" t="s">
        <v>1081</v>
      </c>
      <c r="B94" s="93">
        <v>3</v>
      </c>
      <c r="C94" s="133">
        <v>0.004982825509393662</v>
      </c>
      <c r="D94" s="93" t="s">
        <v>1392</v>
      </c>
      <c r="E94" s="93" t="b">
        <v>0</v>
      </c>
      <c r="F94" s="93" t="b">
        <v>0</v>
      </c>
      <c r="G94" s="93" t="b">
        <v>0</v>
      </c>
    </row>
    <row r="95" spans="1:7" ht="15">
      <c r="A95" s="93" t="s">
        <v>1359</v>
      </c>
      <c r="B95" s="93">
        <v>3</v>
      </c>
      <c r="C95" s="133">
        <v>0.003455222772831243</v>
      </c>
      <c r="D95" s="93" t="s">
        <v>1392</v>
      </c>
      <c r="E95" s="93" t="b">
        <v>0</v>
      </c>
      <c r="F95" s="93" t="b">
        <v>0</v>
      </c>
      <c r="G95" s="93" t="b">
        <v>0</v>
      </c>
    </row>
    <row r="96" spans="1:7" ht="15">
      <c r="A96" s="93" t="s">
        <v>1120</v>
      </c>
      <c r="B96" s="93">
        <v>3</v>
      </c>
      <c r="C96" s="133">
        <v>0.003455222772831243</v>
      </c>
      <c r="D96" s="93" t="s">
        <v>1392</v>
      </c>
      <c r="E96" s="93" t="b">
        <v>0</v>
      </c>
      <c r="F96" s="93" t="b">
        <v>0</v>
      </c>
      <c r="G96" s="93" t="b">
        <v>0</v>
      </c>
    </row>
    <row r="97" spans="1:7" ht="15">
      <c r="A97" s="93" t="s">
        <v>265</v>
      </c>
      <c r="B97" s="93">
        <v>2</v>
      </c>
      <c r="C97" s="133">
        <v>0.0026793436608395006</v>
      </c>
      <c r="D97" s="93" t="s">
        <v>1392</v>
      </c>
      <c r="E97" s="93" t="b">
        <v>0</v>
      </c>
      <c r="F97" s="93" t="b">
        <v>0</v>
      </c>
      <c r="G97" s="93" t="b">
        <v>0</v>
      </c>
    </row>
    <row r="98" spans="1:7" ht="15">
      <c r="A98" s="93" t="s">
        <v>1360</v>
      </c>
      <c r="B98" s="93">
        <v>2</v>
      </c>
      <c r="C98" s="133">
        <v>0.0026793436608395006</v>
      </c>
      <c r="D98" s="93" t="s">
        <v>1392</v>
      </c>
      <c r="E98" s="93" t="b">
        <v>0</v>
      </c>
      <c r="F98" s="93" t="b">
        <v>0</v>
      </c>
      <c r="G98" s="93" t="b">
        <v>0</v>
      </c>
    </row>
    <row r="99" spans="1:7" ht="15">
      <c r="A99" s="93" t="s">
        <v>1361</v>
      </c>
      <c r="B99" s="93">
        <v>2</v>
      </c>
      <c r="C99" s="133">
        <v>0.0033218836729291086</v>
      </c>
      <c r="D99" s="93" t="s">
        <v>1392</v>
      </c>
      <c r="E99" s="93" t="b">
        <v>0</v>
      </c>
      <c r="F99" s="93" t="b">
        <v>0</v>
      </c>
      <c r="G99" s="93" t="b">
        <v>0</v>
      </c>
    </row>
    <row r="100" spans="1:7" ht="15">
      <c r="A100" s="93" t="s">
        <v>1362</v>
      </c>
      <c r="B100" s="93">
        <v>2</v>
      </c>
      <c r="C100" s="133">
        <v>0.0026793436608395006</v>
      </c>
      <c r="D100" s="93" t="s">
        <v>1392</v>
      </c>
      <c r="E100" s="93" t="b">
        <v>0</v>
      </c>
      <c r="F100" s="93" t="b">
        <v>0</v>
      </c>
      <c r="G100" s="93" t="b">
        <v>0</v>
      </c>
    </row>
    <row r="101" spans="1:7" ht="15">
      <c r="A101" s="93" t="s">
        <v>1363</v>
      </c>
      <c r="B101" s="93">
        <v>2</v>
      </c>
      <c r="C101" s="133">
        <v>0.0033218836729291086</v>
      </c>
      <c r="D101" s="93" t="s">
        <v>1392</v>
      </c>
      <c r="E101" s="93" t="b">
        <v>0</v>
      </c>
      <c r="F101" s="93" t="b">
        <v>0</v>
      </c>
      <c r="G101" s="93" t="b">
        <v>0</v>
      </c>
    </row>
    <row r="102" spans="1:7" ht="15">
      <c r="A102" s="93" t="s">
        <v>1364</v>
      </c>
      <c r="B102" s="93">
        <v>2</v>
      </c>
      <c r="C102" s="133">
        <v>0.0026793436608395006</v>
      </c>
      <c r="D102" s="93" t="s">
        <v>1392</v>
      </c>
      <c r="E102" s="93" t="b">
        <v>0</v>
      </c>
      <c r="F102" s="93" t="b">
        <v>0</v>
      </c>
      <c r="G102" s="93" t="b">
        <v>0</v>
      </c>
    </row>
    <row r="103" spans="1:7" ht="15">
      <c r="A103" s="93" t="s">
        <v>1365</v>
      </c>
      <c r="B103" s="93">
        <v>2</v>
      </c>
      <c r="C103" s="133">
        <v>0.0033218836729291086</v>
      </c>
      <c r="D103" s="93" t="s">
        <v>1392</v>
      </c>
      <c r="E103" s="93" t="b">
        <v>0</v>
      </c>
      <c r="F103" s="93" t="b">
        <v>0</v>
      </c>
      <c r="G103" s="93" t="b">
        <v>0</v>
      </c>
    </row>
    <row r="104" spans="1:7" ht="15">
      <c r="A104" s="93" t="s">
        <v>1084</v>
      </c>
      <c r="B104" s="93">
        <v>2</v>
      </c>
      <c r="C104" s="133">
        <v>0.0026793436608395006</v>
      </c>
      <c r="D104" s="93" t="s">
        <v>1392</v>
      </c>
      <c r="E104" s="93" t="b">
        <v>0</v>
      </c>
      <c r="F104" s="93" t="b">
        <v>0</v>
      </c>
      <c r="G104" s="93" t="b">
        <v>0</v>
      </c>
    </row>
    <row r="105" spans="1:7" ht="15">
      <c r="A105" s="93" t="s">
        <v>1366</v>
      </c>
      <c r="B105" s="93">
        <v>2</v>
      </c>
      <c r="C105" s="133">
        <v>0.0033218836729291086</v>
      </c>
      <c r="D105" s="93" t="s">
        <v>1392</v>
      </c>
      <c r="E105" s="93" t="b">
        <v>0</v>
      </c>
      <c r="F105" s="93" t="b">
        <v>0</v>
      </c>
      <c r="G105" s="93" t="b">
        <v>0</v>
      </c>
    </row>
    <row r="106" spans="1:7" ht="15">
      <c r="A106" s="93" t="s">
        <v>1367</v>
      </c>
      <c r="B106" s="93">
        <v>2</v>
      </c>
      <c r="C106" s="133">
        <v>0.0026793436608395006</v>
      </c>
      <c r="D106" s="93" t="s">
        <v>1392</v>
      </c>
      <c r="E106" s="93" t="b">
        <v>0</v>
      </c>
      <c r="F106" s="93" t="b">
        <v>0</v>
      </c>
      <c r="G106" s="93" t="b">
        <v>0</v>
      </c>
    </row>
    <row r="107" spans="1:7" ht="15">
      <c r="A107" s="93" t="s">
        <v>1107</v>
      </c>
      <c r="B107" s="93">
        <v>2</v>
      </c>
      <c r="C107" s="133">
        <v>0.0026793436608395006</v>
      </c>
      <c r="D107" s="93" t="s">
        <v>1392</v>
      </c>
      <c r="E107" s="93" t="b">
        <v>0</v>
      </c>
      <c r="F107" s="93" t="b">
        <v>0</v>
      </c>
      <c r="G107" s="93" t="b">
        <v>0</v>
      </c>
    </row>
    <row r="108" spans="1:7" ht="15">
      <c r="A108" s="93" t="s">
        <v>1108</v>
      </c>
      <c r="B108" s="93">
        <v>2</v>
      </c>
      <c r="C108" s="133">
        <v>0.0026793436608395006</v>
      </c>
      <c r="D108" s="93" t="s">
        <v>1392</v>
      </c>
      <c r="E108" s="93" t="b">
        <v>0</v>
      </c>
      <c r="F108" s="93" t="b">
        <v>0</v>
      </c>
      <c r="G108" s="93" t="b">
        <v>0</v>
      </c>
    </row>
    <row r="109" spans="1:7" ht="15">
      <c r="A109" s="93" t="s">
        <v>1109</v>
      </c>
      <c r="B109" s="93">
        <v>2</v>
      </c>
      <c r="C109" s="133">
        <v>0.0026793436608395006</v>
      </c>
      <c r="D109" s="93" t="s">
        <v>1392</v>
      </c>
      <c r="E109" s="93" t="b">
        <v>0</v>
      </c>
      <c r="F109" s="93" t="b">
        <v>0</v>
      </c>
      <c r="G109" s="93" t="b">
        <v>0</v>
      </c>
    </row>
    <row r="110" spans="1:7" ht="15">
      <c r="A110" s="93" t="s">
        <v>1110</v>
      </c>
      <c r="B110" s="93">
        <v>2</v>
      </c>
      <c r="C110" s="133">
        <v>0.0026793436608395006</v>
      </c>
      <c r="D110" s="93" t="s">
        <v>1392</v>
      </c>
      <c r="E110" s="93" t="b">
        <v>0</v>
      </c>
      <c r="F110" s="93" t="b">
        <v>0</v>
      </c>
      <c r="G110" s="93" t="b">
        <v>0</v>
      </c>
    </row>
    <row r="111" spans="1:7" ht="15">
      <c r="A111" s="93" t="s">
        <v>1111</v>
      </c>
      <c r="B111" s="93">
        <v>2</v>
      </c>
      <c r="C111" s="133">
        <v>0.0026793436608395006</v>
      </c>
      <c r="D111" s="93" t="s">
        <v>1392</v>
      </c>
      <c r="E111" s="93" t="b">
        <v>0</v>
      </c>
      <c r="F111" s="93" t="b">
        <v>0</v>
      </c>
      <c r="G111" s="93" t="b">
        <v>0</v>
      </c>
    </row>
    <row r="112" spans="1:7" ht="15">
      <c r="A112" s="93" t="s">
        <v>1368</v>
      </c>
      <c r="B112" s="93">
        <v>2</v>
      </c>
      <c r="C112" s="133">
        <v>0.0026793436608395006</v>
      </c>
      <c r="D112" s="93" t="s">
        <v>1392</v>
      </c>
      <c r="E112" s="93" t="b">
        <v>0</v>
      </c>
      <c r="F112" s="93" t="b">
        <v>0</v>
      </c>
      <c r="G112" s="93" t="b">
        <v>0</v>
      </c>
    </row>
    <row r="113" spans="1:7" ht="15">
      <c r="A113" s="93" t="s">
        <v>1089</v>
      </c>
      <c r="B113" s="93">
        <v>2</v>
      </c>
      <c r="C113" s="133">
        <v>0.0026793436608395006</v>
      </c>
      <c r="D113" s="93" t="s">
        <v>1392</v>
      </c>
      <c r="E113" s="93" t="b">
        <v>1</v>
      </c>
      <c r="F113" s="93" t="b">
        <v>0</v>
      </c>
      <c r="G113" s="93" t="b">
        <v>0</v>
      </c>
    </row>
    <row r="114" spans="1:7" ht="15">
      <c r="A114" s="93" t="s">
        <v>1090</v>
      </c>
      <c r="B114" s="93">
        <v>2</v>
      </c>
      <c r="C114" s="133">
        <v>0.0026793436608395006</v>
      </c>
      <c r="D114" s="93" t="s">
        <v>1392</v>
      </c>
      <c r="E114" s="93" t="b">
        <v>0</v>
      </c>
      <c r="F114" s="93" t="b">
        <v>0</v>
      </c>
      <c r="G114" s="93" t="b">
        <v>0</v>
      </c>
    </row>
    <row r="115" spans="1:7" ht="15">
      <c r="A115" s="93" t="s">
        <v>1369</v>
      </c>
      <c r="B115" s="93">
        <v>2</v>
      </c>
      <c r="C115" s="133">
        <v>0.0026793436608395006</v>
      </c>
      <c r="D115" s="93" t="s">
        <v>1392</v>
      </c>
      <c r="E115" s="93" t="b">
        <v>0</v>
      </c>
      <c r="F115" s="93" t="b">
        <v>0</v>
      </c>
      <c r="G115" s="93" t="b">
        <v>0</v>
      </c>
    </row>
    <row r="116" spans="1:7" ht="15">
      <c r="A116" s="93" t="s">
        <v>1071</v>
      </c>
      <c r="B116" s="93">
        <v>2</v>
      </c>
      <c r="C116" s="133">
        <v>0.0026793436608395006</v>
      </c>
      <c r="D116" s="93" t="s">
        <v>1392</v>
      </c>
      <c r="E116" s="93" t="b">
        <v>0</v>
      </c>
      <c r="F116" s="93" t="b">
        <v>0</v>
      </c>
      <c r="G116" s="93" t="b">
        <v>0</v>
      </c>
    </row>
    <row r="117" spans="1:7" ht="15">
      <c r="A117" s="93" t="s">
        <v>1072</v>
      </c>
      <c r="B117" s="93">
        <v>2</v>
      </c>
      <c r="C117" s="133">
        <v>0.0026793436608395006</v>
      </c>
      <c r="D117" s="93" t="s">
        <v>1392</v>
      </c>
      <c r="E117" s="93" t="b">
        <v>0</v>
      </c>
      <c r="F117" s="93" t="b">
        <v>0</v>
      </c>
      <c r="G117" s="93" t="b">
        <v>0</v>
      </c>
    </row>
    <row r="118" spans="1:7" ht="15">
      <c r="A118" s="93" t="s">
        <v>1073</v>
      </c>
      <c r="B118" s="93">
        <v>2</v>
      </c>
      <c r="C118" s="133">
        <v>0.0026793436608395006</v>
      </c>
      <c r="D118" s="93" t="s">
        <v>1392</v>
      </c>
      <c r="E118" s="93" t="b">
        <v>0</v>
      </c>
      <c r="F118" s="93" t="b">
        <v>0</v>
      </c>
      <c r="G118" s="93" t="b">
        <v>0</v>
      </c>
    </row>
    <row r="119" spans="1:7" ht="15">
      <c r="A119" s="93" t="s">
        <v>1074</v>
      </c>
      <c r="B119" s="93">
        <v>2</v>
      </c>
      <c r="C119" s="133">
        <v>0.0026793436608395006</v>
      </c>
      <c r="D119" s="93" t="s">
        <v>1392</v>
      </c>
      <c r="E119" s="93" t="b">
        <v>0</v>
      </c>
      <c r="F119" s="93" t="b">
        <v>0</v>
      </c>
      <c r="G119" s="93" t="b">
        <v>0</v>
      </c>
    </row>
    <row r="120" spans="1:7" ht="15">
      <c r="A120" s="93" t="s">
        <v>1075</v>
      </c>
      <c r="B120" s="93">
        <v>2</v>
      </c>
      <c r="C120" s="133">
        <v>0.0026793436608395006</v>
      </c>
      <c r="D120" s="93" t="s">
        <v>1392</v>
      </c>
      <c r="E120" s="93" t="b">
        <v>0</v>
      </c>
      <c r="F120" s="93" t="b">
        <v>0</v>
      </c>
      <c r="G120" s="93" t="b">
        <v>0</v>
      </c>
    </row>
    <row r="121" spans="1:7" ht="15">
      <c r="A121" s="93" t="s">
        <v>1076</v>
      </c>
      <c r="B121" s="93">
        <v>2</v>
      </c>
      <c r="C121" s="133">
        <v>0.0026793436608395006</v>
      </c>
      <c r="D121" s="93" t="s">
        <v>1392</v>
      </c>
      <c r="E121" s="93" t="b">
        <v>0</v>
      </c>
      <c r="F121" s="93" t="b">
        <v>0</v>
      </c>
      <c r="G121" s="93" t="b">
        <v>0</v>
      </c>
    </row>
    <row r="122" spans="1:7" ht="15">
      <c r="A122" s="93" t="s">
        <v>1077</v>
      </c>
      <c r="B122" s="93">
        <v>2</v>
      </c>
      <c r="C122" s="133">
        <v>0.0026793436608395006</v>
      </c>
      <c r="D122" s="93" t="s">
        <v>1392</v>
      </c>
      <c r="E122" s="93" t="b">
        <v>0</v>
      </c>
      <c r="F122" s="93" t="b">
        <v>0</v>
      </c>
      <c r="G122" s="93" t="b">
        <v>0</v>
      </c>
    </row>
    <row r="123" spans="1:7" ht="15">
      <c r="A123" s="93" t="s">
        <v>1078</v>
      </c>
      <c r="B123" s="93">
        <v>2</v>
      </c>
      <c r="C123" s="133">
        <v>0.0026793436608395006</v>
      </c>
      <c r="D123" s="93" t="s">
        <v>1392</v>
      </c>
      <c r="E123" s="93" t="b">
        <v>0</v>
      </c>
      <c r="F123" s="93" t="b">
        <v>0</v>
      </c>
      <c r="G123" s="93" t="b">
        <v>0</v>
      </c>
    </row>
    <row r="124" spans="1:7" ht="15">
      <c r="A124" s="93" t="s">
        <v>1079</v>
      </c>
      <c r="B124" s="93">
        <v>2</v>
      </c>
      <c r="C124" s="133">
        <v>0.0026793436608395006</v>
      </c>
      <c r="D124" s="93" t="s">
        <v>1392</v>
      </c>
      <c r="E124" s="93" t="b">
        <v>0</v>
      </c>
      <c r="F124" s="93" t="b">
        <v>0</v>
      </c>
      <c r="G124" s="93" t="b">
        <v>0</v>
      </c>
    </row>
    <row r="125" spans="1:7" ht="15">
      <c r="A125" s="93" t="s">
        <v>1370</v>
      </c>
      <c r="B125" s="93">
        <v>2</v>
      </c>
      <c r="C125" s="133">
        <v>0.0026793436608395006</v>
      </c>
      <c r="D125" s="93" t="s">
        <v>1392</v>
      </c>
      <c r="E125" s="93" t="b">
        <v>0</v>
      </c>
      <c r="F125" s="93" t="b">
        <v>0</v>
      </c>
      <c r="G125" s="93" t="b">
        <v>0</v>
      </c>
    </row>
    <row r="126" spans="1:7" ht="15">
      <c r="A126" s="93" t="s">
        <v>1371</v>
      </c>
      <c r="B126" s="93">
        <v>2</v>
      </c>
      <c r="C126" s="133">
        <v>0.0026793436608395006</v>
      </c>
      <c r="D126" s="93" t="s">
        <v>1392</v>
      </c>
      <c r="E126" s="93" t="b">
        <v>0</v>
      </c>
      <c r="F126" s="93" t="b">
        <v>0</v>
      </c>
      <c r="G126" s="93" t="b">
        <v>0</v>
      </c>
    </row>
    <row r="127" spans="1:7" ht="15">
      <c r="A127" s="93" t="s">
        <v>1372</v>
      </c>
      <c r="B127" s="93">
        <v>2</v>
      </c>
      <c r="C127" s="133">
        <v>0.0026793436608395006</v>
      </c>
      <c r="D127" s="93" t="s">
        <v>1392</v>
      </c>
      <c r="E127" s="93" t="b">
        <v>0</v>
      </c>
      <c r="F127" s="93" t="b">
        <v>0</v>
      </c>
      <c r="G127" s="93" t="b">
        <v>0</v>
      </c>
    </row>
    <row r="128" spans="1:7" ht="15">
      <c r="A128" s="93" t="s">
        <v>1373</v>
      </c>
      <c r="B128" s="93">
        <v>2</v>
      </c>
      <c r="C128" s="133">
        <v>0.0026793436608395006</v>
      </c>
      <c r="D128" s="93" t="s">
        <v>1392</v>
      </c>
      <c r="E128" s="93" t="b">
        <v>0</v>
      </c>
      <c r="F128" s="93" t="b">
        <v>0</v>
      </c>
      <c r="G128" s="93" t="b">
        <v>0</v>
      </c>
    </row>
    <row r="129" spans="1:7" ht="15">
      <c r="A129" s="93" t="s">
        <v>1374</v>
      </c>
      <c r="B129" s="93">
        <v>2</v>
      </c>
      <c r="C129" s="133">
        <v>0.0026793436608395006</v>
      </c>
      <c r="D129" s="93" t="s">
        <v>1392</v>
      </c>
      <c r="E129" s="93" t="b">
        <v>0</v>
      </c>
      <c r="F129" s="93" t="b">
        <v>0</v>
      </c>
      <c r="G129" s="93" t="b">
        <v>0</v>
      </c>
    </row>
    <row r="130" spans="1:7" ht="15">
      <c r="A130" s="93" t="s">
        <v>1375</v>
      </c>
      <c r="B130" s="93">
        <v>2</v>
      </c>
      <c r="C130" s="133">
        <v>0.0026793436608395006</v>
      </c>
      <c r="D130" s="93" t="s">
        <v>1392</v>
      </c>
      <c r="E130" s="93" t="b">
        <v>0</v>
      </c>
      <c r="F130" s="93" t="b">
        <v>0</v>
      </c>
      <c r="G130" s="93" t="b">
        <v>0</v>
      </c>
    </row>
    <row r="131" spans="1:7" ht="15">
      <c r="A131" s="93" t="s">
        <v>1376</v>
      </c>
      <c r="B131" s="93">
        <v>2</v>
      </c>
      <c r="C131" s="133">
        <v>0.0026793436608395006</v>
      </c>
      <c r="D131" s="93" t="s">
        <v>1392</v>
      </c>
      <c r="E131" s="93" t="b">
        <v>0</v>
      </c>
      <c r="F131" s="93" t="b">
        <v>0</v>
      </c>
      <c r="G131" s="93" t="b">
        <v>0</v>
      </c>
    </row>
    <row r="132" spans="1:7" ht="15">
      <c r="A132" s="93" t="s">
        <v>1377</v>
      </c>
      <c r="B132" s="93">
        <v>2</v>
      </c>
      <c r="C132" s="133">
        <v>0.0026793436608395006</v>
      </c>
      <c r="D132" s="93" t="s">
        <v>1392</v>
      </c>
      <c r="E132" s="93" t="b">
        <v>0</v>
      </c>
      <c r="F132" s="93" t="b">
        <v>0</v>
      </c>
      <c r="G132" s="93" t="b">
        <v>0</v>
      </c>
    </row>
    <row r="133" spans="1:7" ht="15">
      <c r="A133" s="93" t="s">
        <v>1378</v>
      </c>
      <c r="B133" s="93">
        <v>2</v>
      </c>
      <c r="C133" s="133">
        <v>0.0026793436608395006</v>
      </c>
      <c r="D133" s="93" t="s">
        <v>1392</v>
      </c>
      <c r="E133" s="93" t="b">
        <v>0</v>
      </c>
      <c r="F133" s="93" t="b">
        <v>0</v>
      </c>
      <c r="G133" s="93" t="b">
        <v>0</v>
      </c>
    </row>
    <row r="134" spans="1:7" ht="15">
      <c r="A134" s="93" t="s">
        <v>1379</v>
      </c>
      <c r="B134" s="93">
        <v>2</v>
      </c>
      <c r="C134" s="133">
        <v>0.0026793436608395006</v>
      </c>
      <c r="D134" s="93" t="s">
        <v>1392</v>
      </c>
      <c r="E134" s="93" t="b">
        <v>0</v>
      </c>
      <c r="F134" s="93" t="b">
        <v>0</v>
      </c>
      <c r="G134" s="93" t="b">
        <v>0</v>
      </c>
    </row>
    <row r="135" spans="1:7" ht="15">
      <c r="A135" s="93" t="s">
        <v>1380</v>
      </c>
      <c r="B135" s="93">
        <v>2</v>
      </c>
      <c r="C135" s="133">
        <v>0.0026793436608395006</v>
      </c>
      <c r="D135" s="93" t="s">
        <v>1392</v>
      </c>
      <c r="E135" s="93" t="b">
        <v>0</v>
      </c>
      <c r="F135" s="93" t="b">
        <v>0</v>
      </c>
      <c r="G135" s="93" t="b">
        <v>0</v>
      </c>
    </row>
    <row r="136" spans="1:7" ht="15">
      <c r="A136" s="93" t="s">
        <v>1381</v>
      </c>
      <c r="B136" s="93">
        <v>2</v>
      </c>
      <c r="C136" s="133">
        <v>0.0026793436608395006</v>
      </c>
      <c r="D136" s="93" t="s">
        <v>1392</v>
      </c>
      <c r="E136" s="93" t="b">
        <v>0</v>
      </c>
      <c r="F136" s="93" t="b">
        <v>1</v>
      </c>
      <c r="G136" s="93" t="b">
        <v>0</v>
      </c>
    </row>
    <row r="137" spans="1:7" ht="15">
      <c r="A137" s="93" t="s">
        <v>1382</v>
      </c>
      <c r="B137" s="93">
        <v>2</v>
      </c>
      <c r="C137" s="133">
        <v>0.0026793436608395006</v>
      </c>
      <c r="D137" s="93" t="s">
        <v>1392</v>
      </c>
      <c r="E137" s="93" t="b">
        <v>0</v>
      </c>
      <c r="F137" s="93" t="b">
        <v>0</v>
      </c>
      <c r="G137" s="93" t="b">
        <v>0</v>
      </c>
    </row>
    <row r="138" spans="1:7" ht="15">
      <c r="A138" s="93" t="s">
        <v>1115</v>
      </c>
      <c r="B138" s="93">
        <v>2</v>
      </c>
      <c r="C138" s="133">
        <v>0.0026793436608395006</v>
      </c>
      <c r="D138" s="93" t="s">
        <v>1392</v>
      </c>
      <c r="E138" s="93" t="b">
        <v>0</v>
      </c>
      <c r="F138" s="93" t="b">
        <v>0</v>
      </c>
      <c r="G138" s="93" t="b">
        <v>0</v>
      </c>
    </row>
    <row r="139" spans="1:7" ht="15">
      <c r="A139" s="93" t="s">
        <v>1116</v>
      </c>
      <c r="B139" s="93">
        <v>2</v>
      </c>
      <c r="C139" s="133">
        <v>0.0026793436608395006</v>
      </c>
      <c r="D139" s="93" t="s">
        <v>1392</v>
      </c>
      <c r="E139" s="93" t="b">
        <v>0</v>
      </c>
      <c r="F139" s="93" t="b">
        <v>0</v>
      </c>
      <c r="G139" s="93" t="b">
        <v>0</v>
      </c>
    </row>
    <row r="140" spans="1:7" ht="15">
      <c r="A140" s="93" t="s">
        <v>1117</v>
      </c>
      <c r="B140" s="93">
        <v>2</v>
      </c>
      <c r="C140" s="133">
        <v>0.0026793436608395006</v>
      </c>
      <c r="D140" s="93" t="s">
        <v>1392</v>
      </c>
      <c r="E140" s="93" t="b">
        <v>0</v>
      </c>
      <c r="F140" s="93" t="b">
        <v>0</v>
      </c>
      <c r="G140" s="93" t="b">
        <v>0</v>
      </c>
    </row>
    <row r="141" spans="1:7" ht="15">
      <c r="A141" s="93" t="s">
        <v>1118</v>
      </c>
      <c r="B141" s="93">
        <v>2</v>
      </c>
      <c r="C141" s="133">
        <v>0.0026793436608395006</v>
      </c>
      <c r="D141" s="93" t="s">
        <v>1392</v>
      </c>
      <c r="E141" s="93" t="b">
        <v>0</v>
      </c>
      <c r="F141" s="93" t="b">
        <v>0</v>
      </c>
      <c r="G141" s="93" t="b">
        <v>0</v>
      </c>
    </row>
    <row r="142" spans="1:7" ht="15">
      <c r="A142" s="93" t="s">
        <v>1119</v>
      </c>
      <c r="B142" s="93">
        <v>2</v>
      </c>
      <c r="C142" s="133">
        <v>0.0026793436608395006</v>
      </c>
      <c r="D142" s="93" t="s">
        <v>1392</v>
      </c>
      <c r="E142" s="93" t="b">
        <v>0</v>
      </c>
      <c r="F142" s="93" t="b">
        <v>0</v>
      </c>
      <c r="G142" s="93" t="b">
        <v>0</v>
      </c>
    </row>
    <row r="143" spans="1:7" ht="15">
      <c r="A143" s="93" t="s">
        <v>1383</v>
      </c>
      <c r="B143" s="93">
        <v>2</v>
      </c>
      <c r="C143" s="133">
        <v>0.0026793436608395006</v>
      </c>
      <c r="D143" s="93" t="s">
        <v>1392</v>
      </c>
      <c r="E143" s="93" t="b">
        <v>0</v>
      </c>
      <c r="F143" s="93" t="b">
        <v>0</v>
      </c>
      <c r="G143" s="93" t="b">
        <v>0</v>
      </c>
    </row>
    <row r="144" spans="1:7" ht="15">
      <c r="A144" s="93" t="s">
        <v>1384</v>
      </c>
      <c r="B144" s="93">
        <v>2</v>
      </c>
      <c r="C144" s="133">
        <v>0.0026793436608395006</v>
      </c>
      <c r="D144" s="93" t="s">
        <v>1392</v>
      </c>
      <c r="E144" s="93" t="b">
        <v>0</v>
      </c>
      <c r="F144" s="93" t="b">
        <v>0</v>
      </c>
      <c r="G144" s="93" t="b">
        <v>0</v>
      </c>
    </row>
    <row r="145" spans="1:7" ht="15">
      <c r="A145" s="93" t="s">
        <v>1385</v>
      </c>
      <c r="B145" s="93">
        <v>2</v>
      </c>
      <c r="C145" s="133">
        <v>0.0026793436608395006</v>
      </c>
      <c r="D145" s="93" t="s">
        <v>1392</v>
      </c>
      <c r="E145" s="93" t="b">
        <v>0</v>
      </c>
      <c r="F145" s="93" t="b">
        <v>0</v>
      </c>
      <c r="G145" s="93" t="b">
        <v>0</v>
      </c>
    </row>
    <row r="146" spans="1:7" ht="15">
      <c r="A146" s="93" t="s">
        <v>1386</v>
      </c>
      <c r="B146" s="93">
        <v>2</v>
      </c>
      <c r="C146" s="133">
        <v>0.0026793436608395006</v>
      </c>
      <c r="D146" s="93" t="s">
        <v>1392</v>
      </c>
      <c r="E146" s="93" t="b">
        <v>0</v>
      </c>
      <c r="F146" s="93" t="b">
        <v>0</v>
      </c>
      <c r="G146" s="93" t="b">
        <v>0</v>
      </c>
    </row>
    <row r="147" spans="1:7" ht="15">
      <c r="A147" s="93" t="s">
        <v>1088</v>
      </c>
      <c r="B147" s="93">
        <v>2</v>
      </c>
      <c r="C147" s="133">
        <v>0.0033218836729291086</v>
      </c>
      <c r="D147" s="93" t="s">
        <v>1392</v>
      </c>
      <c r="E147" s="93" t="b">
        <v>0</v>
      </c>
      <c r="F147" s="93" t="b">
        <v>0</v>
      </c>
      <c r="G147" s="93" t="b">
        <v>0</v>
      </c>
    </row>
    <row r="148" spans="1:7" ht="15">
      <c r="A148" s="93" t="s">
        <v>1387</v>
      </c>
      <c r="B148" s="93">
        <v>2</v>
      </c>
      <c r="C148" s="133">
        <v>0.0026793436608395006</v>
      </c>
      <c r="D148" s="93" t="s">
        <v>1392</v>
      </c>
      <c r="E148" s="93" t="b">
        <v>0</v>
      </c>
      <c r="F148" s="93" t="b">
        <v>0</v>
      </c>
      <c r="G148" s="93" t="b">
        <v>0</v>
      </c>
    </row>
    <row r="149" spans="1:7" ht="15">
      <c r="A149" s="93" t="s">
        <v>1388</v>
      </c>
      <c r="B149" s="93">
        <v>2</v>
      </c>
      <c r="C149" s="133">
        <v>0.0026793436608395006</v>
      </c>
      <c r="D149" s="93" t="s">
        <v>1392</v>
      </c>
      <c r="E149" s="93" t="b">
        <v>0</v>
      </c>
      <c r="F149" s="93" t="b">
        <v>0</v>
      </c>
      <c r="G149" s="93" t="b">
        <v>0</v>
      </c>
    </row>
    <row r="150" spans="1:7" ht="15">
      <c r="A150" s="93" t="s">
        <v>1122</v>
      </c>
      <c r="B150" s="93">
        <v>2</v>
      </c>
      <c r="C150" s="133">
        <v>0.0033218836729291086</v>
      </c>
      <c r="D150" s="93" t="s">
        <v>1392</v>
      </c>
      <c r="E150" s="93" t="b">
        <v>0</v>
      </c>
      <c r="F150" s="93" t="b">
        <v>1</v>
      </c>
      <c r="G150" s="93" t="b">
        <v>0</v>
      </c>
    </row>
    <row r="151" spans="1:7" ht="15">
      <c r="A151" s="93" t="s">
        <v>1389</v>
      </c>
      <c r="B151" s="93">
        <v>2</v>
      </c>
      <c r="C151" s="133">
        <v>0.0026793436608395006</v>
      </c>
      <c r="D151" s="93" t="s">
        <v>1392</v>
      </c>
      <c r="E151" s="93" t="b">
        <v>0</v>
      </c>
      <c r="F151" s="93" t="b">
        <v>0</v>
      </c>
      <c r="G151" s="93" t="b">
        <v>0</v>
      </c>
    </row>
    <row r="152" spans="1:7" ht="15">
      <c r="A152" s="93" t="s">
        <v>1123</v>
      </c>
      <c r="B152" s="93">
        <v>2</v>
      </c>
      <c r="C152" s="133">
        <v>0.0033218836729291086</v>
      </c>
      <c r="D152" s="93" t="s">
        <v>1392</v>
      </c>
      <c r="E152" s="93" t="b">
        <v>0</v>
      </c>
      <c r="F152" s="93" t="b">
        <v>0</v>
      </c>
      <c r="G152" s="93" t="b">
        <v>0</v>
      </c>
    </row>
    <row r="153" spans="1:7" ht="15">
      <c r="A153" s="93" t="s">
        <v>1124</v>
      </c>
      <c r="B153" s="93">
        <v>2</v>
      </c>
      <c r="C153" s="133">
        <v>0.0033218836729291086</v>
      </c>
      <c r="D153" s="93" t="s">
        <v>1392</v>
      </c>
      <c r="E153" s="93" t="b">
        <v>0</v>
      </c>
      <c r="F153" s="93" t="b">
        <v>0</v>
      </c>
      <c r="G153" s="93" t="b">
        <v>0</v>
      </c>
    </row>
    <row r="154" spans="1:7" ht="15">
      <c r="A154" s="93" t="s">
        <v>1002</v>
      </c>
      <c r="B154" s="93">
        <v>13</v>
      </c>
      <c r="C154" s="133">
        <v>0</v>
      </c>
      <c r="D154" s="93" t="s">
        <v>939</v>
      </c>
      <c r="E154" s="93" t="b">
        <v>0</v>
      </c>
      <c r="F154" s="93" t="b">
        <v>0</v>
      </c>
      <c r="G154" s="93" t="b">
        <v>0</v>
      </c>
    </row>
    <row r="155" spans="1:7" ht="15">
      <c r="A155" s="93" t="s">
        <v>1061</v>
      </c>
      <c r="B155" s="93">
        <v>12</v>
      </c>
      <c r="C155" s="133">
        <v>0</v>
      </c>
      <c r="D155" s="93" t="s">
        <v>939</v>
      </c>
      <c r="E155" s="93" t="b">
        <v>0</v>
      </c>
      <c r="F155" s="93" t="b">
        <v>0</v>
      </c>
      <c r="G155" s="93" t="b">
        <v>0</v>
      </c>
    </row>
    <row r="156" spans="1:7" ht="15">
      <c r="A156" s="93" t="s">
        <v>253</v>
      </c>
      <c r="B156" s="93">
        <v>12</v>
      </c>
      <c r="C156" s="133">
        <v>0</v>
      </c>
      <c r="D156" s="93" t="s">
        <v>939</v>
      </c>
      <c r="E156" s="93" t="b">
        <v>0</v>
      </c>
      <c r="F156" s="93" t="b">
        <v>0</v>
      </c>
      <c r="G156" s="93" t="b">
        <v>0</v>
      </c>
    </row>
    <row r="157" spans="1:7" ht="15">
      <c r="A157" s="93" t="s">
        <v>1064</v>
      </c>
      <c r="B157" s="93">
        <v>11</v>
      </c>
      <c r="C157" s="133">
        <v>0.0012829449684672756</v>
      </c>
      <c r="D157" s="93" t="s">
        <v>939</v>
      </c>
      <c r="E157" s="93" t="b">
        <v>0</v>
      </c>
      <c r="F157" s="93" t="b">
        <v>0</v>
      </c>
      <c r="G157" s="93" t="b">
        <v>0</v>
      </c>
    </row>
    <row r="158" spans="1:7" ht="15">
      <c r="A158" s="93" t="s">
        <v>1065</v>
      </c>
      <c r="B158" s="93">
        <v>11</v>
      </c>
      <c r="C158" s="133">
        <v>0.0012829449684672756</v>
      </c>
      <c r="D158" s="93" t="s">
        <v>939</v>
      </c>
      <c r="E158" s="93" t="b">
        <v>0</v>
      </c>
      <c r="F158" s="93" t="b">
        <v>0</v>
      </c>
      <c r="G158" s="93" t="b">
        <v>0</v>
      </c>
    </row>
    <row r="159" spans="1:7" ht="15">
      <c r="A159" s="93" t="s">
        <v>1062</v>
      </c>
      <c r="B159" s="93">
        <v>11</v>
      </c>
      <c r="C159" s="133">
        <v>0.0012829449684672756</v>
      </c>
      <c r="D159" s="93" t="s">
        <v>939</v>
      </c>
      <c r="E159" s="93" t="b">
        <v>0</v>
      </c>
      <c r="F159" s="93" t="b">
        <v>0</v>
      </c>
      <c r="G159" s="93" t="b">
        <v>0</v>
      </c>
    </row>
    <row r="160" spans="1:7" ht="15">
      <c r="A160" s="93" t="s">
        <v>1066</v>
      </c>
      <c r="B160" s="93">
        <v>11</v>
      </c>
      <c r="C160" s="133">
        <v>0.0012829449684672756</v>
      </c>
      <c r="D160" s="93" t="s">
        <v>939</v>
      </c>
      <c r="E160" s="93" t="b">
        <v>0</v>
      </c>
      <c r="F160" s="93" t="b">
        <v>0</v>
      </c>
      <c r="G160" s="93" t="b">
        <v>0</v>
      </c>
    </row>
    <row r="161" spans="1:7" ht="15">
      <c r="A161" s="93" t="s">
        <v>1067</v>
      </c>
      <c r="B161" s="93">
        <v>11</v>
      </c>
      <c r="C161" s="133">
        <v>0.0012829449684672756</v>
      </c>
      <c r="D161" s="93" t="s">
        <v>939</v>
      </c>
      <c r="E161" s="93" t="b">
        <v>0</v>
      </c>
      <c r="F161" s="93" t="b">
        <v>0</v>
      </c>
      <c r="G161" s="93" t="b">
        <v>0</v>
      </c>
    </row>
    <row r="162" spans="1:7" ht="15">
      <c r="A162" s="93" t="s">
        <v>1068</v>
      </c>
      <c r="B162" s="93">
        <v>11</v>
      </c>
      <c r="C162" s="133">
        <v>0.0012829449684672756</v>
      </c>
      <c r="D162" s="93" t="s">
        <v>939</v>
      </c>
      <c r="E162" s="93" t="b">
        <v>0</v>
      </c>
      <c r="F162" s="93" t="b">
        <v>0</v>
      </c>
      <c r="G162" s="93" t="b">
        <v>0</v>
      </c>
    </row>
    <row r="163" spans="1:7" ht="15">
      <c r="A163" s="93" t="s">
        <v>1069</v>
      </c>
      <c r="B163" s="93">
        <v>11</v>
      </c>
      <c r="C163" s="133">
        <v>0.0012829449684672756</v>
      </c>
      <c r="D163" s="93" t="s">
        <v>939</v>
      </c>
      <c r="E163" s="93" t="b">
        <v>0</v>
      </c>
      <c r="F163" s="93" t="b">
        <v>0</v>
      </c>
      <c r="G163" s="93" t="b">
        <v>0</v>
      </c>
    </row>
    <row r="164" spans="1:7" ht="15">
      <c r="A164" s="93" t="s">
        <v>1308</v>
      </c>
      <c r="B164" s="93">
        <v>11</v>
      </c>
      <c r="C164" s="133">
        <v>0.0012829449684672756</v>
      </c>
      <c r="D164" s="93" t="s">
        <v>939</v>
      </c>
      <c r="E164" s="93" t="b">
        <v>0</v>
      </c>
      <c r="F164" s="93" t="b">
        <v>0</v>
      </c>
      <c r="G164" s="93" t="b">
        <v>0</v>
      </c>
    </row>
    <row r="165" spans="1:7" ht="15">
      <c r="A165" s="93" t="s">
        <v>1309</v>
      </c>
      <c r="B165" s="93">
        <v>11</v>
      </c>
      <c r="C165" s="133">
        <v>0.0012829449684672756</v>
      </c>
      <c r="D165" s="93" t="s">
        <v>939</v>
      </c>
      <c r="E165" s="93" t="b">
        <v>0</v>
      </c>
      <c r="F165" s="93" t="b">
        <v>0</v>
      </c>
      <c r="G165" s="93" t="b">
        <v>0</v>
      </c>
    </row>
    <row r="166" spans="1:7" ht="15">
      <c r="A166" s="93" t="s">
        <v>1310</v>
      </c>
      <c r="B166" s="93">
        <v>11</v>
      </c>
      <c r="C166" s="133">
        <v>0.0012829449684672756</v>
      </c>
      <c r="D166" s="93" t="s">
        <v>939</v>
      </c>
      <c r="E166" s="93" t="b">
        <v>0</v>
      </c>
      <c r="F166" s="93" t="b">
        <v>0</v>
      </c>
      <c r="G166" s="93" t="b">
        <v>0</v>
      </c>
    </row>
    <row r="167" spans="1:7" ht="15">
      <c r="A167" s="93" t="s">
        <v>1306</v>
      </c>
      <c r="B167" s="93">
        <v>11</v>
      </c>
      <c r="C167" s="133">
        <v>0.0012829449684672756</v>
      </c>
      <c r="D167" s="93" t="s">
        <v>939</v>
      </c>
      <c r="E167" s="93" t="b">
        <v>0</v>
      </c>
      <c r="F167" s="93" t="b">
        <v>0</v>
      </c>
      <c r="G167" s="93" t="b">
        <v>0</v>
      </c>
    </row>
    <row r="168" spans="1:7" ht="15">
      <c r="A168" s="93" t="s">
        <v>1311</v>
      </c>
      <c r="B168" s="93">
        <v>11</v>
      </c>
      <c r="C168" s="133">
        <v>0.0012829449684672756</v>
      </c>
      <c r="D168" s="93" t="s">
        <v>939</v>
      </c>
      <c r="E168" s="93" t="b">
        <v>0</v>
      </c>
      <c r="F168" s="93" t="b">
        <v>0</v>
      </c>
      <c r="G168" s="93" t="b">
        <v>0</v>
      </c>
    </row>
    <row r="169" spans="1:7" ht="15">
      <c r="A169" s="93" t="s">
        <v>1312</v>
      </c>
      <c r="B169" s="93">
        <v>11</v>
      </c>
      <c r="C169" s="133">
        <v>0.0012829449684672756</v>
      </c>
      <c r="D169" s="93" t="s">
        <v>939</v>
      </c>
      <c r="E169" s="93" t="b">
        <v>0</v>
      </c>
      <c r="F169" s="93" t="b">
        <v>0</v>
      </c>
      <c r="G169" s="93" t="b">
        <v>0</v>
      </c>
    </row>
    <row r="170" spans="1:7" ht="15">
      <c r="A170" s="93" t="s">
        <v>1313</v>
      </c>
      <c r="B170" s="93">
        <v>11</v>
      </c>
      <c r="C170" s="133">
        <v>0.0012829449684672756</v>
      </c>
      <c r="D170" s="93" t="s">
        <v>939</v>
      </c>
      <c r="E170" s="93" t="b">
        <v>0</v>
      </c>
      <c r="F170" s="93" t="b">
        <v>0</v>
      </c>
      <c r="G170" s="93" t="b">
        <v>0</v>
      </c>
    </row>
    <row r="171" spans="1:7" ht="15">
      <c r="A171" s="93" t="s">
        <v>1314</v>
      </c>
      <c r="B171" s="93">
        <v>11</v>
      </c>
      <c r="C171" s="133">
        <v>0.0012829449684672756</v>
      </c>
      <c r="D171" s="93" t="s">
        <v>939</v>
      </c>
      <c r="E171" s="93" t="b">
        <v>0</v>
      </c>
      <c r="F171" s="93" t="b">
        <v>0</v>
      </c>
      <c r="G171" s="93" t="b">
        <v>0</v>
      </c>
    </row>
    <row r="172" spans="1:7" ht="15">
      <c r="A172" s="93" t="s">
        <v>1315</v>
      </c>
      <c r="B172" s="93">
        <v>11</v>
      </c>
      <c r="C172" s="133">
        <v>0.0012829449684672756</v>
      </c>
      <c r="D172" s="93" t="s">
        <v>939</v>
      </c>
      <c r="E172" s="93" t="b">
        <v>0</v>
      </c>
      <c r="F172" s="93" t="b">
        <v>0</v>
      </c>
      <c r="G172" s="93" t="b">
        <v>0</v>
      </c>
    </row>
    <row r="173" spans="1:7" ht="15">
      <c r="A173" s="93" t="s">
        <v>1316</v>
      </c>
      <c r="B173" s="93">
        <v>11</v>
      </c>
      <c r="C173" s="133">
        <v>0.0012829449684672756</v>
      </c>
      <c r="D173" s="93" t="s">
        <v>939</v>
      </c>
      <c r="E173" s="93" t="b">
        <v>0</v>
      </c>
      <c r="F173" s="93" t="b">
        <v>1</v>
      </c>
      <c r="G173" s="93" t="b">
        <v>0</v>
      </c>
    </row>
    <row r="174" spans="1:7" ht="15">
      <c r="A174" s="93" t="s">
        <v>1317</v>
      </c>
      <c r="B174" s="93">
        <v>11</v>
      </c>
      <c r="C174" s="133">
        <v>0.0012829449684672756</v>
      </c>
      <c r="D174" s="93" t="s">
        <v>939</v>
      </c>
      <c r="E174" s="93" t="b">
        <v>0</v>
      </c>
      <c r="F174" s="93" t="b">
        <v>0</v>
      </c>
      <c r="G174" s="93" t="b">
        <v>0</v>
      </c>
    </row>
    <row r="175" spans="1:7" ht="15">
      <c r="A175" s="93" t="s">
        <v>1318</v>
      </c>
      <c r="B175" s="93">
        <v>11</v>
      </c>
      <c r="C175" s="133">
        <v>0.0012829449684672756</v>
      </c>
      <c r="D175" s="93" t="s">
        <v>939</v>
      </c>
      <c r="E175" s="93" t="b">
        <v>0</v>
      </c>
      <c r="F175" s="93" t="b">
        <v>1</v>
      </c>
      <c r="G175" s="93" t="b">
        <v>0</v>
      </c>
    </row>
    <row r="176" spans="1:7" ht="15">
      <c r="A176" s="93" t="s">
        <v>1319</v>
      </c>
      <c r="B176" s="93">
        <v>11</v>
      </c>
      <c r="C176" s="133">
        <v>0.0012829449684672756</v>
      </c>
      <c r="D176" s="93" t="s">
        <v>939</v>
      </c>
      <c r="E176" s="93" t="b">
        <v>0</v>
      </c>
      <c r="F176" s="93" t="b">
        <v>1</v>
      </c>
      <c r="G176" s="93" t="b">
        <v>0</v>
      </c>
    </row>
    <row r="177" spans="1:7" ht="15">
      <c r="A177" s="93" t="s">
        <v>1320</v>
      </c>
      <c r="B177" s="93">
        <v>11</v>
      </c>
      <c r="C177" s="133">
        <v>0.0012829449684672756</v>
      </c>
      <c r="D177" s="93" t="s">
        <v>939</v>
      </c>
      <c r="E177" s="93" t="b">
        <v>0</v>
      </c>
      <c r="F177" s="93" t="b">
        <v>0</v>
      </c>
      <c r="G177" s="93" t="b">
        <v>0</v>
      </c>
    </row>
    <row r="178" spans="1:7" ht="15">
      <c r="A178" s="93" t="s">
        <v>1307</v>
      </c>
      <c r="B178" s="93">
        <v>11</v>
      </c>
      <c r="C178" s="133">
        <v>0.0012829449684672756</v>
      </c>
      <c r="D178" s="93" t="s">
        <v>939</v>
      </c>
      <c r="E178" s="93" t="b">
        <v>0</v>
      </c>
      <c r="F178" s="93" t="b">
        <v>0</v>
      </c>
      <c r="G178" s="93" t="b">
        <v>0</v>
      </c>
    </row>
    <row r="179" spans="1:7" ht="15">
      <c r="A179" s="93" t="s">
        <v>1321</v>
      </c>
      <c r="B179" s="93">
        <v>11</v>
      </c>
      <c r="C179" s="133">
        <v>0.0012829449684672756</v>
      </c>
      <c r="D179" s="93" t="s">
        <v>939</v>
      </c>
      <c r="E179" s="93" t="b">
        <v>0</v>
      </c>
      <c r="F179" s="93" t="b">
        <v>0</v>
      </c>
      <c r="G179" s="93" t="b">
        <v>0</v>
      </c>
    </row>
    <row r="180" spans="1:7" ht="15">
      <c r="A180" s="93" t="s">
        <v>1322</v>
      </c>
      <c r="B180" s="93">
        <v>11</v>
      </c>
      <c r="C180" s="133">
        <v>0.0012829449684672756</v>
      </c>
      <c r="D180" s="93" t="s">
        <v>939</v>
      </c>
      <c r="E180" s="93" t="b">
        <v>0</v>
      </c>
      <c r="F180" s="93" t="b">
        <v>1</v>
      </c>
      <c r="G180" s="93" t="b">
        <v>0</v>
      </c>
    </row>
    <row r="181" spans="1:7" ht="15">
      <c r="A181" s="93" t="s">
        <v>1004</v>
      </c>
      <c r="B181" s="93">
        <v>2</v>
      </c>
      <c r="C181" s="133">
        <v>0.00666161262992361</v>
      </c>
      <c r="D181" s="93" t="s">
        <v>939</v>
      </c>
      <c r="E181" s="93" t="b">
        <v>1</v>
      </c>
      <c r="F181" s="93" t="b">
        <v>0</v>
      </c>
      <c r="G181" s="93" t="b">
        <v>0</v>
      </c>
    </row>
    <row r="182" spans="1:7" ht="15">
      <c r="A182" s="93" t="s">
        <v>1008</v>
      </c>
      <c r="B182" s="93">
        <v>2</v>
      </c>
      <c r="C182" s="133">
        <v>0.00666161262992361</v>
      </c>
      <c r="D182" s="93" t="s">
        <v>939</v>
      </c>
      <c r="E182" s="93" t="b">
        <v>0</v>
      </c>
      <c r="F182" s="93" t="b">
        <v>0</v>
      </c>
      <c r="G182" s="93" t="b">
        <v>0</v>
      </c>
    </row>
    <row r="183" spans="1:7" ht="15">
      <c r="A183" s="93" t="s">
        <v>253</v>
      </c>
      <c r="B183" s="93">
        <v>2</v>
      </c>
      <c r="C183" s="133">
        <v>0</v>
      </c>
      <c r="D183" s="93" t="s">
        <v>940</v>
      </c>
      <c r="E183" s="93" t="b">
        <v>0</v>
      </c>
      <c r="F183" s="93" t="b">
        <v>0</v>
      </c>
      <c r="G183" s="93" t="b">
        <v>0</v>
      </c>
    </row>
    <row r="184" spans="1:7" ht="15">
      <c r="A184" s="93" t="s">
        <v>1071</v>
      </c>
      <c r="B184" s="93">
        <v>2</v>
      </c>
      <c r="C184" s="133">
        <v>0</v>
      </c>
      <c r="D184" s="93" t="s">
        <v>940</v>
      </c>
      <c r="E184" s="93" t="b">
        <v>0</v>
      </c>
      <c r="F184" s="93" t="b">
        <v>0</v>
      </c>
      <c r="G184" s="93" t="b">
        <v>0</v>
      </c>
    </row>
    <row r="185" spans="1:7" ht="15">
      <c r="A185" s="93" t="s">
        <v>1072</v>
      </c>
      <c r="B185" s="93">
        <v>2</v>
      </c>
      <c r="C185" s="133">
        <v>0</v>
      </c>
      <c r="D185" s="93" t="s">
        <v>940</v>
      </c>
      <c r="E185" s="93" t="b">
        <v>0</v>
      </c>
      <c r="F185" s="93" t="b">
        <v>0</v>
      </c>
      <c r="G185" s="93" t="b">
        <v>0</v>
      </c>
    </row>
    <row r="186" spans="1:7" ht="15">
      <c r="A186" s="93" t="s">
        <v>1073</v>
      </c>
      <c r="B186" s="93">
        <v>2</v>
      </c>
      <c r="C186" s="133">
        <v>0</v>
      </c>
      <c r="D186" s="93" t="s">
        <v>940</v>
      </c>
      <c r="E186" s="93" t="b">
        <v>0</v>
      </c>
      <c r="F186" s="93" t="b">
        <v>0</v>
      </c>
      <c r="G186" s="93" t="b">
        <v>0</v>
      </c>
    </row>
    <row r="187" spans="1:7" ht="15">
      <c r="A187" s="93" t="s">
        <v>1074</v>
      </c>
      <c r="B187" s="93">
        <v>2</v>
      </c>
      <c r="C187" s="133">
        <v>0</v>
      </c>
      <c r="D187" s="93" t="s">
        <v>940</v>
      </c>
      <c r="E187" s="93" t="b">
        <v>0</v>
      </c>
      <c r="F187" s="93" t="b">
        <v>0</v>
      </c>
      <c r="G187" s="93" t="b">
        <v>0</v>
      </c>
    </row>
    <row r="188" spans="1:7" ht="15">
      <c r="A188" s="93" t="s">
        <v>1075</v>
      </c>
      <c r="B188" s="93">
        <v>2</v>
      </c>
      <c r="C188" s="133">
        <v>0</v>
      </c>
      <c r="D188" s="93" t="s">
        <v>940</v>
      </c>
      <c r="E188" s="93" t="b">
        <v>0</v>
      </c>
      <c r="F188" s="93" t="b">
        <v>0</v>
      </c>
      <c r="G188" s="93" t="b">
        <v>0</v>
      </c>
    </row>
    <row r="189" spans="1:7" ht="15">
      <c r="A189" s="93" t="s">
        <v>1076</v>
      </c>
      <c r="B189" s="93">
        <v>2</v>
      </c>
      <c r="C189" s="133">
        <v>0</v>
      </c>
      <c r="D189" s="93" t="s">
        <v>940</v>
      </c>
      <c r="E189" s="93" t="b">
        <v>0</v>
      </c>
      <c r="F189" s="93" t="b">
        <v>0</v>
      </c>
      <c r="G189" s="93" t="b">
        <v>0</v>
      </c>
    </row>
    <row r="190" spans="1:7" ht="15">
      <c r="A190" s="93" t="s">
        <v>1077</v>
      </c>
      <c r="B190" s="93">
        <v>2</v>
      </c>
      <c r="C190" s="133">
        <v>0</v>
      </c>
      <c r="D190" s="93" t="s">
        <v>940</v>
      </c>
      <c r="E190" s="93" t="b">
        <v>0</v>
      </c>
      <c r="F190" s="93" t="b">
        <v>0</v>
      </c>
      <c r="G190" s="93" t="b">
        <v>0</v>
      </c>
    </row>
    <row r="191" spans="1:7" ht="15">
      <c r="A191" s="93" t="s">
        <v>1078</v>
      </c>
      <c r="B191" s="93">
        <v>2</v>
      </c>
      <c r="C191" s="133">
        <v>0</v>
      </c>
      <c r="D191" s="93" t="s">
        <v>940</v>
      </c>
      <c r="E191" s="93" t="b">
        <v>0</v>
      </c>
      <c r="F191" s="93" t="b">
        <v>0</v>
      </c>
      <c r="G191" s="93" t="b">
        <v>0</v>
      </c>
    </row>
    <row r="192" spans="1:7" ht="15">
      <c r="A192" s="93" t="s">
        <v>1079</v>
      </c>
      <c r="B192" s="93">
        <v>2</v>
      </c>
      <c r="C192" s="133">
        <v>0</v>
      </c>
      <c r="D192" s="93" t="s">
        <v>940</v>
      </c>
      <c r="E192" s="93" t="b">
        <v>0</v>
      </c>
      <c r="F192" s="93" t="b">
        <v>0</v>
      </c>
      <c r="G192" s="93" t="b">
        <v>0</v>
      </c>
    </row>
    <row r="193" spans="1:7" ht="15">
      <c r="A193" s="93" t="s">
        <v>1370</v>
      </c>
      <c r="B193" s="93">
        <v>2</v>
      </c>
      <c r="C193" s="133">
        <v>0</v>
      </c>
      <c r="D193" s="93" t="s">
        <v>940</v>
      </c>
      <c r="E193" s="93" t="b">
        <v>0</v>
      </c>
      <c r="F193" s="93" t="b">
        <v>0</v>
      </c>
      <c r="G193" s="93" t="b">
        <v>0</v>
      </c>
    </row>
    <row r="194" spans="1:7" ht="15">
      <c r="A194" s="93" t="s">
        <v>1371</v>
      </c>
      <c r="B194" s="93">
        <v>2</v>
      </c>
      <c r="C194" s="133">
        <v>0</v>
      </c>
      <c r="D194" s="93" t="s">
        <v>940</v>
      </c>
      <c r="E194" s="93" t="b">
        <v>0</v>
      </c>
      <c r="F194" s="93" t="b">
        <v>0</v>
      </c>
      <c r="G194" s="93" t="b">
        <v>0</v>
      </c>
    </row>
    <row r="195" spans="1:7" ht="15">
      <c r="A195" s="93" t="s">
        <v>1372</v>
      </c>
      <c r="B195" s="93">
        <v>2</v>
      </c>
      <c r="C195" s="133">
        <v>0</v>
      </c>
      <c r="D195" s="93" t="s">
        <v>940</v>
      </c>
      <c r="E195" s="93" t="b">
        <v>0</v>
      </c>
      <c r="F195" s="93" t="b">
        <v>0</v>
      </c>
      <c r="G195" s="93" t="b">
        <v>0</v>
      </c>
    </row>
    <row r="196" spans="1:7" ht="15">
      <c r="A196" s="93" t="s">
        <v>1373</v>
      </c>
      <c r="B196" s="93">
        <v>2</v>
      </c>
      <c r="C196" s="133">
        <v>0</v>
      </c>
      <c r="D196" s="93" t="s">
        <v>940</v>
      </c>
      <c r="E196" s="93" t="b">
        <v>0</v>
      </c>
      <c r="F196" s="93" t="b">
        <v>0</v>
      </c>
      <c r="G196" s="93" t="b">
        <v>0</v>
      </c>
    </row>
    <row r="197" spans="1:7" ht="15">
      <c r="A197" s="93" t="s">
        <v>1061</v>
      </c>
      <c r="B197" s="93">
        <v>2</v>
      </c>
      <c r="C197" s="133">
        <v>0</v>
      </c>
      <c r="D197" s="93" t="s">
        <v>940</v>
      </c>
      <c r="E197" s="93" t="b">
        <v>0</v>
      </c>
      <c r="F197" s="93" t="b">
        <v>0</v>
      </c>
      <c r="G197" s="93" t="b">
        <v>0</v>
      </c>
    </row>
    <row r="198" spans="1:7" ht="15">
      <c r="A198" s="93" t="s">
        <v>1374</v>
      </c>
      <c r="B198" s="93">
        <v>2</v>
      </c>
      <c r="C198" s="133">
        <v>0</v>
      </c>
      <c r="D198" s="93" t="s">
        <v>940</v>
      </c>
      <c r="E198" s="93" t="b">
        <v>0</v>
      </c>
      <c r="F198" s="93" t="b">
        <v>0</v>
      </c>
      <c r="G198" s="93" t="b">
        <v>0</v>
      </c>
    </row>
    <row r="199" spans="1:7" ht="15">
      <c r="A199" s="93" t="s">
        <v>1375</v>
      </c>
      <c r="B199" s="93">
        <v>2</v>
      </c>
      <c r="C199" s="133">
        <v>0</v>
      </c>
      <c r="D199" s="93" t="s">
        <v>940</v>
      </c>
      <c r="E199" s="93" t="b">
        <v>0</v>
      </c>
      <c r="F199" s="93" t="b">
        <v>0</v>
      </c>
      <c r="G199" s="93" t="b">
        <v>0</v>
      </c>
    </row>
    <row r="200" spans="1:7" ht="15">
      <c r="A200" s="93" t="s">
        <v>1376</v>
      </c>
      <c r="B200" s="93">
        <v>2</v>
      </c>
      <c r="C200" s="133">
        <v>0</v>
      </c>
      <c r="D200" s="93" t="s">
        <v>940</v>
      </c>
      <c r="E200" s="93" t="b">
        <v>0</v>
      </c>
      <c r="F200" s="93" t="b">
        <v>0</v>
      </c>
      <c r="G200" s="93" t="b">
        <v>0</v>
      </c>
    </row>
    <row r="201" spans="1:7" ht="15">
      <c r="A201" s="93" t="s">
        <v>1008</v>
      </c>
      <c r="B201" s="93">
        <v>2</v>
      </c>
      <c r="C201" s="133">
        <v>0</v>
      </c>
      <c r="D201" s="93" t="s">
        <v>940</v>
      </c>
      <c r="E201" s="93" t="b">
        <v>0</v>
      </c>
      <c r="F201" s="93" t="b">
        <v>0</v>
      </c>
      <c r="G201" s="93" t="b">
        <v>0</v>
      </c>
    </row>
    <row r="202" spans="1:7" ht="15">
      <c r="A202" s="93" t="s">
        <v>1377</v>
      </c>
      <c r="B202" s="93">
        <v>2</v>
      </c>
      <c r="C202" s="133">
        <v>0</v>
      </c>
      <c r="D202" s="93" t="s">
        <v>940</v>
      </c>
      <c r="E202" s="93" t="b">
        <v>0</v>
      </c>
      <c r="F202" s="93" t="b">
        <v>0</v>
      </c>
      <c r="G202" s="93" t="b">
        <v>0</v>
      </c>
    </row>
    <row r="203" spans="1:7" ht="15">
      <c r="A203" s="93" t="s">
        <v>1378</v>
      </c>
      <c r="B203" s="93">
        <v>2</v>
      </c>
      <c r="C203" s="133">
        <v>0</v>
      </c>
      <c r="D203" s="93" t="s">
        <v>940</v>
      </c>
      <c r="E203" s="93" t="b">
        <v>0</v>
      </c>
      <c r="F203" s="93" t="b">
        <v>0</v>
      </c>
      <c r="G203" s="93" t="b">
        <v>0</v>
      </c>
    </row>
    <row r="204" spans="1:7" ht="15">
      <c r="A204" s="93" t="s">
        <v>1379</v>
      </c>
      <c r="B204" s="93">
        <v>2</v>
      </c>
      <c r="C204" s="133">
        <v>0</v>
      </c>
      <c r="D204" s="93" t="s">
        <v>940</v>
      </c>
      <c r="E204" s="93" t="b">
        <v>0</v>
      </c>
      <c r="F204" s="93" t="b">
        <v>0</v>
      </c>
      <c r="G204" s="93" t="b">
        <v>0</v>
      </c>
    </row>
    <row r="205" spans="1:7" ht="15">
      <c r="A205" s="93" t="s">
        <v>1380</v>
      </c>
      <c r="B205" s="93">
        <v>2</v>
      </c>
      <c r="C205" s="133">
        <v>0</v>
      </c>
      <c r="D205" s="93" t="s">
        <v>940</v>
      </c>
      <c r="E205" s="93" t="b">
        <v>0</v>
      </c>
      <c r="F205" s="93" t="b">
        <v>0</v>
      </c>
      <c r="G205" s="93" t="b">
        <v>0</v>
      </c>
    </row>
    <row r="206" spans="1:7" ht="15">
      <c r="A206" s="93" t="s">
        <v>1381</v>
      </c>
      <c r="B206" s="93">
        <v>2</v>
      </c>
      <c r="C206" s="133">
        <v>0</v>
      </c>
      <c r="D206" s="93" t="s">
        <v>940</v>
      </c>
      <c r="E206" s="93" t="b">
        <v>0</v>
      </c>
      <c r="F206" s="93" t="b">
        <v>1</v>
      </c>
      <c r="G206" s="93" t="b">
        <v>0</v>
      </c>
    </row>
    <row r="207" spans="1:7" ht="15">
      <c r="A207" s="93" t="s">
        <v>1081</v>
      </c>
      <c r="B207" s="93">
        <v>3</v>
      </c>
      <c r="C207" s="133">
        <v>0.016419817945308064</v>
      </c>
      <c r="D207" s="93" t="s">
        <v>941</v>
      </c>
      <c r="E207" s="93" t="b">
        <v>0</v>
      </c>
      <c r="F207" s="93" t="b">
        <v>0</v>
      </c>
      <c r="G207" s="93" t="b">
        <v>0</v>
      </c>
    </row>
    <row r="208" spans="1:7" ht="15">
      <c r="A208" s="93" t="s">
        <v>1061</v>
      </c>
      <c r="B208" s="93">
        <v>2</v>
      </c>
      <c r="C208" s="133">
        <v>0</v>
      </c>
      <c r="D208" s="93" t="s">
        <v>941</v>
      </c>
      <c r="E208" s="93" t="b">
        <v>0</v>
      </c>
      <c r="F208" s="93" t="b">
        <v>0</v>
      </c>
      <c r="G208" s="93" t="b">
        <v>0</v>
      </c>
    </row>
    <row r="209" spans="1:7" ht="15">
      <c r="A209" s="93" t="s">
        <v>265</v>
      </c>
      <c r="B209" s="93">
        <v>2</v>
      </c>
      <c r="C209" s="133">
        <v>0</v>
      </c>
      <c r="D209" s="93" t="s">
        <v>941</v>
      </c>
      <c r="E209" s="93" t="b">
        <v>0</v>
      </c>
      <c r="F209" s="93" t="b">
        <v>0</v>
      </c>
      <c r="G209" s="93" t="b">
        <v>0</v>
      </c>
    </row>
    <row r="210" spans="1:7" ht="15">
      <c r="A210" s="93" t="s">
        <v>1008</v>
      </c>
      <c r="B210" s="93">
        <v>2</v>
      </c>
      <c r="C210" s="133">
        <v>0</v>
      </c>
      <c r="D210" s="93" t="s">
        <v>941</v>
      </c>
      <c r="E210" s="93" t="b">
        <v>0</v>
      </c>
      <c r="F210" s="93" t="b">
        <v>0</v>
      </c>
      <c r="G210" s="93" t="b">
        <v>0</v>
      </c>
    </row>
    <row r="211" spans="1:7" ht="15">
      <c r="A211" s="93" t="s">
        <v>1061</v>
      </c>
      <c r="B211" s="93">
        <v>7</v>
      </c>
      <c r="C211" s="133">
        <v>0</v>
      </c>
      <c r="D211" s="93" t="s">
        <v>942</v>
      </c>
      <c r="E211" s="93" t="b">
        <v>0</v>
      </c>
      <c r="F211" s="93" t="b">
        <v>0</v>
      </c>
      <c r="G211" s="93" t="b">
        <v>0</v>
      </c>
    </row>
    <row r="212" spans="1:7" ht="15">
      <c r="A212" s="93" t="s">
        <v>1008</v>
      </c>
      <c r="B212" s="93">
        <v>6</v>
      </c>
      <c r="C212" s="133">
        <v>0.002376809099311712</v>
      </c>
      <c r="D212" s="93" t="s">
        <v>942</v>
      </c>
      <c r="E212" s="93" t="b">
        <v>0</v>
      </c>
      <c r="F212" s="93" t="b">
        <v>0</v>
      </c>
      <c r="G212" s="93" t="b">
        <v>0</v>
      </c>
    </row>
    <row r="213" spans="1:7" ht="15">
      <c r="A213" s="93" t="s">
        <v>1083</v>
      </c>
      <c r="B213" s="93">
        <v>3</v>
      </c>
      <c r="C213" s="133">
        <v>0.009658012621602527</v>
      </c>
      <c r="D213" s="93" t="s">
        <v>942</v>
      </c>
      <c r="E213" s="93" t="b">
        <v>0</v>
      </c>
      <c r="F213" s="93" t="b">
        <v>0</v>
      </c>
      <c r="G213" s="93" t="b">
        <v>0</v>
      </c>
    </row>
    <row r="214" spans="1:7" ht="15">
      <c r="A214" s="93" t="s">
        <v>1084</v>
      </c>
      <c r="B214" s="93">
        <v>2</v>
      </c>
      <c r="C214" s="133">
        <v>0.006438675081068351</v>
      </c>
      <c r="D214" s="93" t="s">
        <v>942</v>
      </c>
      <c r="E214" s="93" t="b">
        <v>0</v>
      </c>
      <c r="F214" s="93" t="b">
        <v>0</v>
      </c>
      <c r="G214" s="93" t="b">
        <v>0</v>
      </c>
    </row>
    <row r="215" spans="1:7" ht="15">
      <c r="A215" s="93" t="s">
        <v>1085</v>
      </c>
      <c r="B215" s="93">
        <v>2</v>
      </c>
      <c r="C215" s="133">
        <v>0.006438675081068351</v>
      </c>
      <c r="D215" s="93" t="s">
        <v>942</v>
      </c>
      <c r="E215" s="93" t="b">
        <v>0</v>
      </c>
      <c r="F215" s="93" t="b">
        <v>0</v>
      </c>
      <c r="G215" s="93" t="b">
        <v>0</v>
      </c>
    </row>
    <row r="216" spans="1:7" ht="15">
      <c r="A216" s="93" t="s">
        <v>1086</v>
      </c>
      <c r="B216" s="93">
        <v>2</v>
      </c>
      <c r="C216" s="133">
        <v>0.006438675081068351</v>
      </c>
      <c r="D216" s="93" t="s">
        <v>942</v>
      </c>
      <c r="E216" s="93" t="b">
        <v>0</v>
      </c>
      <c r="F216" s="93" t="b">
        <v>0</v>
      </c>
      <c r="G216" s="93" t="b">
        <v>0</v>
      </c>
    </row>
    <row r="217" spans="1:7" ht="15">
      <c r="A217" s="93" t="s">
        <v>1087</v>
      </c>
      <c r="B217" s="93">
        <v>2</v>
      </c>
      <c r="C217" s="133">
        <v>0.006438675081068351</v>
      </c>
      <c r="D217" s="93" t="s">
        <v>942</v>
      </c>
      <c r="E217" s="93" t="b">
        <v>0</v>
      </c>
      <c r="F217" s="93" t="b">
        <v>0</v>
      </c>
      <c r="G217" s="93" t="b">
        <v>0</v>
      </c>
    </row>
    <row r="218" spans="1:7" ht="15">
      <c r="A218" s="93" t="s">
        <v>1088</v>
      </c>
      <c r="B218" s="93">
        <v>2</v>
      </c>
      <c r="C218" s="133">
        <v>0.01000116023685511</v>
      </c>
      <c r="D218" s="93" t="s">
        <v>942</v>
      </c>
      <c r="E218" s="93" t="b">
        <v>0</v>
      </c>
      <c r="F218" s="93" t="b">
        <v>0</v>
      </c>
      <c r="G218" s="93" t="b">
        <v>0</v>
      </c>
    </row>
    <row r="219" spans="1:7" ht="15">
      <c r="A219" s="93" t="s">
        <v>1089</v>
      </c>
      <c r="B219" s="93">
        <v>2</v>
      </c>
      <c r="C219" s="133">
        <v>0.006438675081068351</v>
      </c>
      <c r="D219" s="93" t="s">
        <v>942</v>
      </c>
      <c r="E219" s="93" t="b">
        <v>1</v>
      </c>
      <c r="F219" s="93" t="b">
        <v>0</v>
      </c>
      <c r="G219" s="93" t="b">
        <v>0</v>
      </c>
    </row>
    <row r="220" spans="1:7" ht="15">
      <c r="A220" s="93" t="s">
        <v>1090</v>
      </c>
      <c r="B220" s="93">
        <v>2</v>
      </c>
      <c r="C220" s="133">
        <v>0.006438675081068351</v>
      </c>
      <c r="D220" s="93" t="s">
        <v>942</v>
      </c>
      <c r="E220" s="93" t="b">
        <v>0</v>
      </c>
      <c r="F220" s="93" t="b">
        <v>0</v>
      </c>
      <c r="G220" s="93" t="b">
        <v>0</v>
      </c>
    </row>
    <row r="221" spans="1:7" ht="15">
      <c r="A221" s="93" t="s">
        <v>1359</v>
      </c>
      <c r="B221" s="93">
        <v>2</v>
      </c>
      <c r="C221" s="133">
        <v>0.006438675081068351</v>
      </c>
      <c r="D221" s="93" t="s">
        <v>942</v>
      </c>
      <c r="E221" s="93" t="b">
        <v>0</v>
      </c>
      <c r="F221" s="93" t="b">
        <v>0</v>
      </c>
      <c r="G221" s="93" t="b">
        <v>0</v>
      </c>
    </row>
    <row r="222" spans="1:7" ht="15">
      <c r="A222" s="93" t="s">
        <v>1365</v>
      </c>
      <c r="B222" s="93">
        <v>2</v>
      </c>
      <c r="C222" s="133">
        <v>0.01000116023685511</v>
      </c>
      <c r="D222" s="93" t="s">
        <v>942</v>
      </c>
      <c r="E222" s="93" t="b">
        <v>0</v>
      </c>
      <c r="F222" s="93" t="b">
        <v>0</v>
      </c>
      <c r="G222" s="93" t="b">
        <v>0</v>
      </c>
    </row>
    <row r="223" spans="1:7" ht="15">
      <c r="A223" s="93" t="s">
        <v>1366</v>
      </c>
      <c r="B223" s="93">
        <v>2</v>
      </c>
      <c r="C223" s="133">
        <v>0.01000116023685511</v>
      </c>
      <c r="D223" s="93" t="s">
        <v>942</v>
      </c>
      <c r="E223" s="93" t="b">
        <v>0</v>
      </c>
      <c r="F223" s="93" t="b">
        <v>0</v>
      </c>
      <c r="G223" s="93" t="b">
        <v>0</v>
      </c>
    </row>
    <row r="224" spans="1:7" ht="15">
      <c r="A224" s="93" t="s">
        <v>1323</v>
      </c>
      <c r="B224" s="93">
        <v>2</v>
      </c>
      <c r="C224" s="133">
        <v>0.006438675081068351</v>
      </c>
      <c r="D224" s="93" t="s">
        <v>942</v>
      </c>
      <c r="E224" s="93" t="b">
        <v>0</v>
      </c>
      <c r="F224" s="93" t="b">
        <v>0</v>
      </c>
      <c r="G224" s="93" t="b">
        <v>0</v>
      </c>
    </row>
    <row r="225" spans="1:7" ht="15">
      <c r="A225" s="93" t="s">
        <v>1363</v>
      </c>
      <c r="B225" s="93">
        <v>2</v>
      </c>
      <c r="C225" s="133">
        <v>0.01000116023685511</v>
      </c>
      <c r="D225" s="93" t="s">
        <v>942</v>
      </c>
      <c r="E225" s="93" t="b">
        <v>0</v>
      </c>
      <c r="F225" s="93" t="b">
        <v>0</v>
      </c>
      <c r="G225" s="93" t="b">
        <v>0</v>
      </c>
    </row>
    <row r="226" spans="1:7" ht="15">
      <c r="A226" s="93" t="s">
        <v>1361</v>
      </c>
      <c r="B226" s="93">
        <v>2</v>
      </c>
      <c r="C226" s="133">
        <v>0.01000116023685511</v>
      </c>
      <c r="D226" s="93" t="s">
        <v>942</v>
      </c>
      <c r="E226" s="93" t="b">
        <v>0</v>
      </c>
      <c r="F226" s="93" t="b">
        <v>0</v>
      </c>
      <c r="G226" s="93" t="b">
        <v>0</v>
      </c>
    </row>
    <row r="227" spans="1:7" ht="15">
      <c r="A227" s="93" t="s">
        <v>268</v>
      </c>
      <c r="B227" s="93">
        <v>3</v>
      </c>
      <c r="C227" s="133">
        <v>0</v>
      </c>
      <c r="D227" s="93" t="s">
        <v>943</v>
      </c>
      <c r="E227" s="93" t="b">
        <v>0</v>
      </c>
      <c r="F227" s="93" t="b">
        <v>0</v>
      </c>
      <c r="G227" s="93" t="b">
        <v>0</v>
      </c>
    </row>
    <row r="228" spans="1:7" ht="15">
      <c r="A228" s="93" t="s">
        <v>253</v>
      </c>
      <c r="B228" s="93">
        <v>3</v>
      </c>
      <c r="C228" s="133">
        <v>0</v>
      </c>
      <c r="D228" s="93" t="s">
        <v>943</v>
      </c>
      <c r="E228" s="93" t="b">
        <v>0</v>
      </c>
      <c r="F228" s="93" t="b">
        <v>0</v>
      </c>
      <c r="G228" s="93" t="b">
        <v>0</v>
      </c>
    </row>
    <row r="229" spans="1:7" ht="15">
      <c r="A229" s="93" t="s">
        <v>267</v>
      </c>
      <c r="B229" s="93">
        <v>3</v>
      </c>
      <c r="C229" s="133">
        <v>0</v>
      </c>
      <c r="D229" s="93" t="s">
        <v>943</v>
      </c>
      <c r="E229" s="93" t="b">
        <v>0</v>
      </c>
      <c r="F229" s="93" t="b">
        <v>0</v>
      </c>
      <c r="G229" s="93" t="b">
        <v>0</v>
      </c>
    </row>
    <row r="230" spans="1:7" ht="15">
      <c r="A230" s="93" t="s">
        <v>266</v>
      </c>
      <c r="B230" s="93">
        <v>3</v>
      </c>
      <c r="C230" s="133">
        <v>0</v>
      </c>
      <c r="D230" s="93" t="s">
        <v>943</v>
      </c>
      <c r="E230" s="93" t="b">
        <v>0</v>
      </c>
      <c r="F230" s="93" t="b">
        <v>0</v>
      </c>
      <c r="G230" s="93" t="b">
        <v>0</v>
      </c>
    </row>
    <row r="231" spans="1:7" ht="15">
      <c r="A231" s="93" t="s">
        <v>1092</v>
      </c>
      <c r="B231" s="93">
        <v>3</v>
      </c>
      <c r="C231" s="133">
        <v>0</v>
      </c>
      <c r="D231" s="93" t="s">
        <v>943</v>
      </c>
      <c r="E231" s="93" t="b">
        <v>0</v>
      </c>
      <c r="F231" s="93" t="b">
        <v>0</v>
      </c>
      <c r="G231" s="93" t="b">
        <v>0</v>
      </c>
    </row>
    <row r="232" spans="1:7" ht="15">
      <c r="A232" s="93" t="s">
        <v>1093</v>
      </c>
      <c r="B232" s="93">
        <v>3</v>
      </c>
      <c r="C232" s="133">
        <v>0</v>
      </c>
      <c r="D232" s="93" t="s">
        <v>943</v>
      </c>
      <c r="E232" s="93" t="b">
        <v>0</v>
      </c>
      <c r="F232" s="93" t="b">
        <v>0</v>
      </c>
      <c r="G232" s="93" t="b">
        <v>0</v>
      </c>
    </row>
    <row r="233" spans="1:7" ht="15">
      <c r="A233" s="93" t="s">
        <v>1094</v>
      </c>
      <c r="B233" s="93">
        <v>3</v>
      </c>
      <c r="C233" s="133">
        <v>0</v>
      </c>
      <c r="D233" s="93" t="s">
        <v>943</v>
      </c>
      <c r="E233" s="93" t="b">
        <v>0</v>
      </c>
      <c r="F233" s="93" t="b">
        <v>0</v>
      </c>
      <c r="G233" s="93" t="b">
        <v>0</v>
      </c>
    </row>
    <row r="234" spans="1:7" ht="15">
      <c r="A234" s="93" t="s">
        <v>1095</v>
      </c>
      <c r="B234" s="93">
        <v>3</v>
      </c>
      <c r="C234" s="133">
        <v>0</v>
      </c>
      <c r="D234" s="93" t="s">
        <v>943</v>
      </c>
      <c r="E234" s="93" t="b">
        <v>0</v>
      </c>
      <c r="F234" s="93" t="b">
        <v>0</v>
      </c>
      <c r="G234" s="93" t="b">
        <v>0</v>
      </c>
    </row>
    <row r="235" spans="1:7" ht="15">
      <c r="A235" s="93" t="s">
        <v>1061</v>
      </c>
      <c r="B235" s="93">
        <v>3</v>
      </c>
      <c r="C235" s="133">
        <v>0</v>
      </c>
      <c r="D235" s="93" t="s">
        <v>943</v>
      </c>
      <c r="E235" s="93" t="b">
        <v>0</v>
      </c>
      <c r="F235" s="93" t="b">
        <v>0</v>
      </c>
      <c r="G235" s="93" t="b">
        <v>0</v>
      </c>
    </row>
    <row r="236" spans="1:7" ht="15">
      <c r="A236" s="93" t="s">
        <v>1096</v>
      </c>
      <c r="B236" s="93">
        <v>3</v>
      </c>
      <c r="C236" s="133">
        <v>0</v>
      </c>
      <c r="D236" s="93" t="s">
        <v>943</v>
      </c>
      <c r="E236" s="93" t="b">
        <v>0</v>
      </c>
      <c r="F236" s="93" t="b">
        <v>0</v>
      </c>
      <c r="G236" s="93" t="b">
        <v>0</v>
      </c>
    </row>
    <row r="237" spans="1:7" ht="15">
      <c r="A237" s="93" t="s">
        <v>1347</v>
      </c>
      <c r="B237" s="93">
        <v>3</v>
      </c>
      <c r="C237" s="133">
        <v>0</v>
      </c>
      <c r="D237" s="93" t="s">
        <v>943</v>
      </c>
      <c r="E237" s="93" t="b">
        <v>0</v>
      </c>
      <c r="F237" s="93" t="b">
        <v>1</v>
      </c>
      <c r="G237" s="93" t="b">
        <v>0</v>
      </c>
    </row>
    <row r="238" spans="1:7" ht="15">
      <c r="A238" s="93" t="s">
        <v>1348</v>
      </c>
      <c r="B238" s="93">
        <v>3</v>
      </c>
      <c r="C238" s="133">
        <v>0</v>
      </c>
      <c r="D238" s="93" t="s">
        <v>943</v>
      </c>
      <c r="E238" s="93" t="b">
        <v>0</v>
      </c>
      <c r="F238" s="93" t="b">
        <v>0</v>
      </c>
      <c r="G238" s="93" t="b">
        <v>0</v>
      </c>
    </row>
    <row r="239" spans="1:7" ht="15">
      <c r="A239" s="93" t="s">
        <v>1349</v>
      </c>
      <c r="B239" s="93">
        <v>3</v>
      </c>
      <c r="C239" s="133">
        <v>0</v>
      </c>
      <c r="D239" s="93" t="s">
        <v>943</v>
      </c>
      <c r="E239" s="93" t="b">
        <v>0</v>
      </c>
      <c r="F239" s="93" t="b">
        <v>0</v>
      </c>
      <c r="G239" s="93" t="b">
        <v>0</v>
      </c>
    </row>
    <row r="240" spans="1:7" ht="15">
      <c r="A240" s="93" t="s">
        <v>1008</v>
      </c>
      <c r="B240" s="93">
        <v>3</v>
      </c>
      <c r="C240" s="133">
        <v>0</v>
      </c>
      <c r="D240" s="93" t="s">
        <v>943</v>
      </c>
      <c r="E240" s="93" t="b">
        <v>0</v>
      </c>
      <c r="F240" s="93" t="b">
        <v>0</v>
      </c>
      <c r="G240" s="93" t="b">
        <v>0</v>
      </c>
    </row>
    <row r="241" spans="1:7" ht="15">
      <c r="A241" s="93" t="s">
        <v>1350</v>
      </c>
      <c r="B241" s="93">
        <v>3</v>
      </c>
      <c r="C241" s="133">
        <v>0</v>
      </c>
      <c r="D241" s="93" t="s">
        <v>943</v>
      </c>
      <c r="E241" s="93" t="b">
        <v>0</v>
      </c>
      <c r="F241" s="93" t="b">
        <v>0</v>
      </c>
      <c r="G241" s="93" t="b">
        <v>0</v>
      </c>
    </row>
    <row r="242" spans="1:7" ht="15">
      <c r="A242" s="93" t="s">
        <v>1351</v>
      </c>
      <c r="B242" s="93">
        <v>3</v>
      </c>
      <c r="C242" s="133">
        <v>0</v>
      </c>
      <c r="D242" s="93" t="s">
        <v>943</v>
      </c>
      <c r="E242" s="93" t="b">
        <v>0</v>
      </c>
      <c r="F242" s="93" t="b">
        <v>0</v>
      </c>
      <c r="G242" s="93" t="b">
        <v>0</v>
      </c>
    </row>
    <row r="243" spans="1:7" ht="15">
      <c r="A243" s="93" t="s">
        <v>1352</v>
      </c>
      <c r="B243" s="93">
        <v>3</v>
      </c>
      <c r="C243" s="133">
        <v>0</v>
      </c>
      <c r="D243" s="93" t="s">
        <v>943</v>
      </c>
      <c r="E243" s="93" t="b">
        <v>0</v>
      </c>
      <c r="F243" s="93" t="b">
        <v>0</v>
      </c>
      <c r="G243" s="93" t="b">
        <v>0</v>
      </c>
    </row>
    <row r="244" spans="1:7" ht="15">
      <c r="A244" s="93" t="s">
        <v>1353</v>
      </c>
      <c r="B244" s="93">
        <v>3</v>
      </c>
      <c r="C244" s="133">
        <v>0</v>
      </c>
      <c r="D244" s="93" t="s">
        <v>943</v>
      </c>
      <c r="E244" s="93" t="b">
        <v>0</v>
      </c>
      <c r="F244" s="93" t="b">
        <v>1</v>
      </c>
      <c r="G244" s="93" t="b">
        <v>0</v>
      </c>
    </row>
    <row r="245" spans="1:7" ht="15">
      <c r="A245" s="93" t="s">
        <v>1354</v>
      </c>
      <c r="B245" s="93">
        <v>3</v>
      </c>
      <c r="C245" s="133">
        <v>0</v>
      </c>
      <c r="D245" s="93" t="s">
        <v>943</v>
      </c>
      <c r="E245" s="93" t="b">
        <v>0</v>
      </c>
      <c r="F245" s="93" t="b">
        <v>0</v>
      </c>
      <c r="G245" s="93" t="b">
        <v>0</v>
      </c>
    </row>
    <row r="246" spans="1:7" ht="15">
      <c r="A246" s="93" t="s">
        <v>1355</v>
      </c>
      <c r="B246" s="93">
        <v>3</v>
      </c>
      <c r="C246" s="133">
        <v>0</v>
      </c>
      <c r="D246" s="93" t="s">
        <v>943</v>
      </c>
      <c r="E246" s="93" t="b">
        <v>0</v>
      </c>
      <c r="F246" s="93" t="b">
        <v>0</v>
      </c>
      <c r="G246" s="93" t="b">
        <v>0</v>
      </c>
    </row>
    <row r="247" spans="1:7" ht="15">
      <c r="A247" s="93" t="s">
        <v>1356</v>
      </c>
      <c r="B247" s="93">
        <v>3</v>
      </c>
      <c r="C247" s="133">
        <v>0</v>
      </c>
      <c r="D247" s="93" t="s">
        <v>943</v>
      </c>
      <c r="E247" s="93" t="b">
        <v>0</v>
      </c>
      <c r="F247" s="93" t="b">
        <v>1</v>
      </c>
      <c r="G247" s="93" t="b">
        <v>0</v>
      </c>
    </row>
    <row r="248" spans="1:7" ht="15">
      <c r="A248" s="93" t="s">
        <v>1357</v>
      </c>
      <c r="B248" s="93">
        <v>3</v>
      </c>
      <c r="C248" s="133">
        <v>0</v>
      </c>
      <c r="D248" s="93" t="s">
        <v>943</v>
      </c>
      <c r="E248" s="93" t="b">
        <v>0</v>
      </c>
      <c r="F248" s="93" t="b">
        <v>0</v>
      </c>
      <c r="G248" s="93" t="b">
        <v>0</v>
      </c>
    </row>
    <row r="249" spans="1:7" ht="15">
      <c r="A249" s="93" t="s">
        <v>1358</v>
      </c>
      <c r="B249" s="93">
        <v>3</v>
      </c>
      <c r="C249" s="133">
        <v>0</v>
      </c>
      <c r="D249" s="93" t="s">
        <v>943</v>
      </c>
      <c r="E249" s="93" t="b">
        <v>0</v>
      </c>
      <c r="F249" s="93" t="b">
        <v>0</v>
      </c>
      <c r="G249" s="93" t="b">
        <v>0</v>
      </c>
    </row>
    <row r="250" spans="1:7" ht="15">
      <c r="A250" s="93" t="s">
        <v>1043</v>
      </c>
      <c r="B250" s="93">
        <v>8</v>
      </c>
      <c r="C250" s="133">
        <v>0</v>
      </c>
      <c r="D250" s="93" t="s">
        <v>945</v>
      </c>
      <c r="E250" s="93" t="b">
        <v>0</v>
      </c>
      <c r="F250" s="93" t="b">
        <v>0</v>
      </c>
      <c r="G250" s="93" t="b">
        <v>0</v>
      </c>
    </row>
    <row r="251" spans="1:7" ht="15">
      <c r="A251" s="93" t="s">
        <v>1099</v>
      </c>
      <c r="B251" s="93">
        <v>8</v>
      </c>
      <c r="C251" s="133">
        <v>0</v>
      </c>
      <c r="D251" s="93" t="s">
        <v>945</v>
      </c>
      <c r="E251" s="93" t="b">
        <v>0</v>
      </c>
      <c r="F251" s="93" t="b">
        <v>0</v>
      </c>
      <c r="G251" s="93" t="b">
        <v>0</v>
      </c>
    </row>
    <row r="252" spans="1:7" ht="15">
      <c r="A252" s="93" t="s">
        <v>1061</v>
      </c>
      <c r="B252" s="93">
        <v>4</v>
      </c>
      <c r="C252" s="133">
        <v>0</v>
      </c>
      <c r="D252" s="93" t="s">
        <v>945</v>
      </c>
      <c r="E252" s="93" t="b">
        <v>0</v>
      </c>
      <c r="F252" s="93" t="b">
        <v>0</v>
      </c>
      <c r="G252" s="93" t="b">
        <v>0</v>
      </c>
    </row>
    <row r="253" spans="1:7" ht="15">
      <c r="A253" s="93" t="s">
        <v>1100</v>
      </c>
      <c r="B253" s="93">
        <v>4</v>
      </c>
      <c r="C253" s="133">
        <v>0</v>
      </c>
      <c r="D253" s="93" t="s">
        <v>945</v>
      </c>
      <c r="E253" s="93" t="b">
        <v>0</v>
      </c>
      <c r="F253" s="93" t="b">
        <v>0</v>
      </c>
      <c r="G253" s="93" t="b">
        <v>0</v>
      </c>
    </row>
    <row r="254" spans="1:7" ht="15">
      <c r="A254" s="93" t="s">
        <v>1101</v>
      </c>
      <c r="B254" s="93">
        <v>4</v>
      </c>
      <c r="C254" s="133">
        <v>0</v>
      </c>
      <c r="D254" s="93" t="s">
        <v>945</v>
      </c>
      <c r="E254" s="93" t="b">
        <v>0</v>
      </c>
      <c r="F254" s="93" t="b">
        <v>0</v>
      </c>
      <c r="G254" s="93" t="b">
        <v>0</v>
      </c>
    </row>
    <row r="255" spans="1:7" ht="15">
      <c r="A255" s="93" t="s">
        <v>1102</v>
      </c>
      <c r="B255" s="93">
        <v>4</v>
      </c>
      <c r="C255" s="133">
        <v>0</v>
      </c>
      <c r="D255" s="93" t="s">
        <v>945</v>
      </c>
      <c r="E255" s="93" t="b">
        <v>0</v>
      </c>
      <c r="F255" s="93" t="b">
        <v>0</v>
      </c>
      <c r="G255" s="93" t="b">
        <v>0</v>
      </c>
    </row>
    <row r="256" spans="1:7" ht="15">
      <c r="A256" s="93" t="s">
        <v>1004</v>
      </c>
      <c r="B256" s="93">
        <v>4</v>
      </c>
      <c r="C256" s="133">
        <v>0</v>
      </c>
      <c r="D256" s="93" t="s">
        <v>945</v>
      </c>
      <c r="E256" s="93" t="b">
        <v>1</v>
      </c>
      <c r="F256" s="93" t="b">
        <v>0</v>
      </c>
      <c r="G256" s="93" t="b">
        <v>0</v>
      </c>
    </row>
    <row r="257" spans="1:7" ht="15">
      <c r="A257" s="93" t="s">
        <v>1103</v>
      </c>
      <c r="B257" s="93">
        <v>4</v>
      </c>
      <c r="C257" s="133">
        <v>0</v>
      </c>
      <c r="D257" s="93" t="s">
        <v>945</v>
      </c>
      <c r="E257" s="93" t="b">
        <v>0</v>
      </c>
      <c r="F257" s="93" t="b">
        <v>0</v>
      </c>
      <c r="G257" s="93" t="b">
        <v>0</v>
      </c>
    </row>
    <row r="258" spans="1:7" ht="15">
      <c r="A258" s="93" t="s">
        <v>1104</v>
      </c>
      <c r="B258" s="93">
        <v>4</v>
      </c>
      <c r="C258" s="133">
        <v>0</v>
      </c>
      <c r="D258" s="93" t="s">
        <v>945</v>
      </c>
      <c r="E258" s="93" t="b">
        <v>0</v>
      </c>
      <c r="F258" s="93" t="b">
        <v>0</v>
      </c>
      <c r="G258" s="93" t="b">
        <v>0</v>
      </c>
    </row>
    <row r="259" spans="1:7" ht="15">
      <c r="A259" s="93" t="s">
        <v>1105</v>
      </c>
      <c r="B259" s="93">
        <v>4</v>
      </c>
      <c r="C259" s="133">
        <v>0</v>
      </c>
      <c r="D259" s="93" t="s">
        <v>945</v>
      </c>
      <c r="E259" s="93" t="b">
        <v>0</v>
      </c>
      <c r="F259" s="93" t="b">
        <v>0</v>
      </c>
      <c r="G259" s="93" t="b">
        <v>0</v>
      </c>
    </row>
    <row r="260" spans="1:7" ht="15">
      <c r="A260" s="93" t="s">
        <v>1325</v>
      </c>
      <c r="B260" s="93">
        <v>4</v>
      </c>
      <c r="C260" s="133">
        <v>0</v>
      </c>
      <c r="D260" s="93" t="s">
        <v>945</v>
      </c>
      <c r="E260" s="93" t="b">
        <v>0</v>
      </c>
      <c r="F260" s="93" t="b">
        <v>0</v>
      </c>
      <c r="G260" s="93" t="b">
        <v>0</v>
      </c>
    </row>
    <row r="261" spans="1:7" ht="15">
      <c r="A261" s="93" t="s">
        <v>1323</v>
      </c>
      <c r="B261" s="93">
        <v>4</v>
      </c>
      <c r="C261" s="133">
        <v>0</v>
      </c>
      <c r="D261" s="93" t="s">
        <v>945</v>
      </c>
      <c r="E261" s="93" t="b">
        <v>0</v>
      </c>
      <c r="F261" s="93" t="b">
        <v>0</v>
      </c>
      <c r="G261" s="93" t="b">
        <v>0</v>
      </c>
    </row>
    <row r="262" spans="1:7" ht="15">
      <c r="A262" s="93" t="s">
        <v>1326</v>
      </c>
      <c r="B262" s="93">
        <v>4</v>
      </c>
      <c r="C262" s="133">
        <v>0</v>
      </c>
      <c r="D262" s="93" t="s">
        <v>945</v>
      </c>
      <c r="E262" s="93" t="b">
        <v>0</v>
      </c>
      <c r="F262" s="93" t="b">
        <v>0</v>
      </c>
      <c r="G262" s="93" t="b">
        <v>0</v>
      </c>
    </row>
    <row r="263" spans="1:7" ht="15">
      <c r="A263" s="93" t="s">
        <v>1327</v>
      </c>
      <c r="B263" s="93">
        <v>4</v>
      </c>
      <c r="C263" s="133">
        <v>0</v>
      </c>
      <c r="D263" s="93" t="s">
        <v>945</v>
      </c>
      <c r="E263" s="93" t="b">
        <v>0</v>
      </c>
      <c r="F263" s="93" t="b">
        <v>0</v>
      </c>
      <c r="G263" s="93" t="b">
        <v>0</v>
      </c>
    </row>
    <row r="264" spans="1:7" ht="15">
      <c r="A264" s="93" t="s">
        <v>1328</v>
      </c>
      <c r="B264" s="93">
        <v>4</v>
      </c>
      <c r="C264" s="133">
        <v>0</v>
      </c>
      <c r="D264" s="93" t="s">
        <v>945</v>
      </c>
      <c r="E264" s="93" t="b">
        <v>0</v>
      </c>
      <c r="F264" s="93" t="b">
        <v>0</v>
      </c>
      <c r="G264" s="93" t="b">
        <v>0</v>
      </c>
    </row>
    <row r="265" spans="1:7" ht="15">
      <c r="A265" s="93" t="s">
        <v>1329</v>
      </c>
      <c r="B265" s="93">
        <v>4</v>
      </c>
      <c r="C265" s="133">
        <v>0</v>
      </c>
      <c r="D265" s="93" t="s">
        <v>945</v>
      </c>
      <c r="E265" s="93" t="b">
        <v>0</v>
      </c>
      <c r="F265" s="93" t="b">
        <v>0</v>
      </c>
      <c r="G265" s="93" t="b">
        <v>0</v>
      </c>
    </row>
    <row r="266" spans="1:7" ht="15">
      <c r="A266" s="93" t="s">
        <v>1330</v>
      </c>
      <c r="B266" s="93">
        <v>4</v>
      </c>
      <c r="C266" s="133">
        <v>0</v>
      </c>
      <c r="D266" s="93" t="s">
        <v>945</v>
      </c>
      <c r="E266" s="93" t="b">
        <v>0</v>
      </c>
      <c r="F266" s="93" t="b">
        <v>0</v>
      </c>
      <c r="G266" s="93" t="b">
        <v>0</v>
      </c>
    </row>
    <row r="267" spans="1:7" ht="15">
      <c r="A267" s="93" t="s">
        <v>1331</v>
      </c>
      <c r="B267" s="93">
        <v>4</v>
      </c>
      <c r="C267" s="133">
        <v>0</v>
      </c>
      <c r="D267" s="93" t="s">
        <v>945</v>
      </c>
      <c r="E267" s="93" t="b">
        <v>0</v>
      </c>
      <c r="F267" s="93" t="b">
        <v>0</v>
      </c>
      <c r="G267" s="93" t="b">
        <v>0</v>
      </c>
    </row>
    <row r="268" spans="1:7" ht="15">
      <c r="A268" s="93" t="s">
        <v>1008</v>
      </c>
      <c r="B268" s="93">
        <v>4</v>
      </c>
      <c r="C268" s="133">
        <v>0</v>
      </c>
      <c r="D268" s="93" t="s">
        <v>945</v>
      </c>
      <c r="E268" s="93" t="b">
        <v>0</v>
      </c>
      <c r="F268" s="93" t="b">
        <v>0</v>
      </c>
      <c r="G268" s="93" t="b">
        <v>0</v>
      </c>
    </row>
    <row r="269" spans="1:7" ht="15">
      <c r="A269" s="93" t="s">
        <v>1332</v>
      </c>
      <c r="B269" s="93">
        <v>4</v>
      </c>
      <c r="C269" s="133">
        <v>0</v>
      </c>
      <c r="D269" s="93" t="s">
        <v>945</v>
      </c>
      <c r="E269" s="93" t="b">
        <v>0</v>
      </c>
      <c r="F269" s="93" t="b">
        <v>0</v>
      </c>
      <c r="G269" s="93" t="b">
        <v>0</v>
      </c>
    </row>
    <row r="270" spans="1:7" ht="15">
      <c r="A270" s="93" t="s">
        <v>1333</v>
      </c>
      <c r="B270" s="93">
        <v>4</v>
      </c>
      <c r="C270" s="133">
        <v>0</v>
      </c>
      <c r="D270" s="93" t="s">
        <v>945</v>
      </c>
      <c r="E270" s="93" t="b">
        <v>0</v>
      </c>
      <c r="F270" s="93" t="b">
        <v>0</v>
      </c>
      <c r="G270" s="93" t="b">
        <v>0</v>
      </c>
    </row>
    <row r="271" spans="1:7" ht="15">
      <c r="A271" s="93" t="s">
        <v>1334</v>
      </c>
      <c r="B271" s="93">
        <v>4</v>
      </c>
      <c r="C271" s="133">
        <v>0</v>
      </c>
      <c r="D271" s="93" t="s">
        <v>945</v>
      </c>
      <c r="E271" s="93" t="b">
        <v>0</v>
      </c>
      <c r="F271" s="93" t="b">
        <v>0</v>
      </c>
      <c r="G271" s="93" t="b">
        <v>0</v>
      </c>
    </row>
    <row r="272" spans="1:7" ht="15">
      <c r="A272" s="93" t="s">
        <v>1335</v>
      </c>
      <c r="B272" s="93">
        <v>4</v>
      </c>
      <c r="C272" s="133">
        <v>0</v>
      </c>
      <c r="D272" s="93" t="s">
        <v>945</v>
      </c>
      <c r="E272" s="93" t="b">
        <v>0</v>
      </c>
      <c r="F272" s="93" t="b">
        <v>0</v>
      </c>
      <c r="G272" s="93" t="b">
        <v>0</v>
      </c>
    </row>
    <row r="273" spans="1:7" ht="15">
      <c r="A273" s="93" t="s">
        <v>1336</v>
      </c>
      <c r="B273" s="93">
        <v>4</v>
      </c>
      <c r="C273" s="133">
        <v>0</v>
      </c>
      <c r="D273" s="93" t="s">
        <v>945</v>
      </c>
      <c r="E273" s="93" t="b">
        <v>0</v>
      </c>
      <c r="F273" s="93" t="b">
        <v>0</v>
      </c>
      <c r="G273" s="93" t="b">
        <v>0</v>
      </c>
    </row>
    <row r="274" spans="1:7" ht="15">
      <c r="A274" s="93" t="s">
        <v>1337</v>
      </c>
      <c r="B274" s="93">
        <v>4</v>
      </c>
      <c r="C274" s="133">
        <v>0</v>
      </c>
      <c r="D274" s="93" t="s">
        <v>945</v>
      </c>
      <c r="E274" s="93" t="b">
        <v>0</v>
      </c>
      <c r="F274" s="93" t="b">
        <v>0</v>
      </c>
      <c r="G274" s="93" t="b">
        <v>0</v>
      </c>
    </row>
    <row r="275" spans="1:7" ht="15">
      <c r="A275" s="93" t="s">
        <v>1338</v>
      </c>
      <c r="B275" s="93">
        <v>4</v>
      </c>
      <c r="C275" s="133">
        <v>0</v>
      </c>
      <c r="D275" s="93" t="s">
        <v>945</v>
      </c>
      <c r="E275" s="93" t="b">
        <v>0</v>
      </c>
      <c r="F275" s="93" t="b">
        <v>0</v>
      </c>
      <c r="G275" s="93" t="b">
        <v>0</v>
      </c>
    </row>
    <row r="276" spans="1:7" ht="15">
      <c r="A276" s="93" t="s">
        <v>1339</v>
      </c>
      <c r="B276" s="93">
        <v>4</v>
      </c>
      <c r="C276" s="133">
        <v>0</v>
      </c>
      <c r="D276" s="93" t="s">
        <v>945</v>
      </c>
      <c r="E276" s="93" t="b">
        <v>0</v>
      </c>
      <c r="F276" s="93" t="b">
        <v>0</v>
      </c>
      <c r="G276" s="93" t="b">
        <v>0</v>
      </c>
    </row>
    <row r="277" spans="1:7" ht="15">
      <c r="A277" s="93" t="s">
        <v>1340</v>
      </c>
      <c r="B277" s="93">
        <v>4</v>
      </c>
      <c r="C277" s="133">
        <v>0</v>
      </c>
      <c r="D277" s="93" t="s">
        <v>945</v>
      </c>
      <c r="E277" s="93" t="b">
        <v>0</v>
      </c>
      <c r="F277" s="93" t="b">
        <v>0</v>
      </c>
      <c r="G277" s="93" t="b">
        <v>0</v>
      </c>
    </row>
    <row r="278" spans="1:7" ht="15">
      <c r="A278" s="93" t="s">
        <v>1341</v>
      </c>
      <c r="B278" s="93">
        <v>4</v>
      </c>
      <c r="C278" s="133">
        <v>0</v>
      </c>
      <c r="D278" s="93" t="s">
        <v>945</v>
      </c>
      <c r="E278" s="93" t="b">
        <v>0</v>
      </c>
      <c r="F278" s="93" t="b">
        <v>0</v>
      </c>
      <c r="G278" s="93" t="b">
        <v>0</v>
      </c>
    </row>
    <row r="279" spans="1:7" ht="15">
      <c r="A279" s="93" t="s">
        <v>1342</v>
      </c>
      <c r="B279" s="93">
        <v>4</v>
      </c>
      <c r="C279" s="133">
        <v>0</v>
      </c>
      <c r="D279" s="93" t="s">
        <v>945</v>
      </c>
      <c r="E279" s="93" t="b">
        <v>0</v>
      </c>
      <c r="F279" s="93" t="b">
        <v>0</v>
      </c>
      <c r="G279" s="93" t="b">
        <v>0</v>
      </c>
    </row>
    <row r="280" spans="1:7" ht="15">
      <c r="A280" s="93" t="s">
        <v>1343</v>
      </c>
      <c r="B280" s="93">
        <v>4</v>
      </c>
      <c r="C280" s="133">
        <v>0</v>
      </c>
      <c r="D280" s="93" t="s">
        <v>945</v>
      </c>
      <c r="E280" s="93" t="b">
        <v>0</v>
      </c>
      <c r="F280" s="93" t="b">
        <v>0</v>
      </c>
      <c r="G280" s="93" t="b">
        <v>0</v>
      </c>
    </row>
    <row r="281" spans="1:7" ht="15">
      <c r="A281" s="93" t="s">
        <v>1324</v>
      </c>
      <c r="B281" s="93">
        <v>4</v>
      </c>
      <c r="C281" s="133">
        <v>0</v>
      </c>
      <c r="D281" s="93" t="s">
        <v>945</v>
      </c>
      <c r="E281" s="93" t="b">
        <v>0</v>
      </c>
      <c r="F281" s="93" t="b">
        <v>0</v>
      </c>
      <c r="G281" s="93" t="b">
        <v>0</v>
      </c>
    </row>
    <row r="282" spans="1:7" ht="15">
      <c r="A282" s="93" t="s">
        <v>1083</v>
      </c>
      <c r="B282" s="93">
        <v>4</v>
      </c>
      <c r="C282" s="133">
        <v>0</v>
      </c>
      <c r="D282" s="93" t="s">
        <v>945</v>
      </c>
      <c r="E282" s="93" t="b">
        <v>0</v>
      </c>
      <c r="F282" s="93" t="b">
        <v>0</v>
      </c>
      <c r="G282" s="93" t="b">
        <v>0</v>
      </c>
    </row>
    <row r="283" spans="1:7" ht="15">
      <c r="A283" s="93" t="s">
        <v>1344</v>
      </c>
      <c r="B283" s="93">
        <v>4</v>
      </c>
      <c r="C283" s="133">
        <v>0</v>
      </c>
      <c r="D283" s="93" t="s">
        <v>945</v>
      </c>
      <c r="E283" s="93" t="b">
        <v>0</v>
      </c>
      <c r="F283" s="93" t="b">
        <v>0</v>
      </c>
      <c r="G283" s="93" t="b">
        <v>0</v>
      </c>
    </row>
    <row r="284" spans="1:7" ht="15">
      <c r="A284" s="93" t="s">
        <v>1345</v>
      </c>
      <c r="B284" s="93">
        <v>4</v>
      </c>
      <c r="C284" s="133">
        <v>0</v>
      </c>
      <c r="D284" s="93" t="s">
        <v>945</v>
      </c>
      <c r="E284" s="93" t="b">
        <v>0</v>
      </c>
      <c r="F284" s="93" t="b">
        <v>0</v>
      </c>
      <c r="G284" s="93" t="b">
        <v>0</v>
      </c>
    </row>
    <row r="285" spans="1:7" ht="15">
      <c r="A285" s="93" t="s">
        <v>1346</v>
      </c>
      <c r="B285" s="93">
        <v>4</v>
      </c>
      <c r="C285" s="133">
        <v>0</v>
      </c>
      <c r="D285" s="93" t="s">
        <v>945</v>
      </c>
      <c r="E285" s="93" t="b">
        <v>0</v>
      </c>
      <c r="F285" s="93" t="b">
        <v>0</v>
      </c>
      <c r="G285" s="93" t="b">
        <v>0</v>
      </c>
    </row>
    <row r="286" spans="1:7" ht="15">
      <c r="A286" s="93" t="s">
        <v>1107</v>
      </c>
      <c r="B286" s="93">
        <v>2</v>
      </c>
      <c r="C286" s="133">
        <v>0</v>
      </c>
      <c r="D286" s="93" t="s">
        <v>946</v>
      </c>
      <c r="E286" s="93" t="b">
        <v>0</v>
      </c>
      <c r="F286" s="93" t="b">
        <v>0</v>
      </c>
      <c r="G286" s="93" t="b">
        <v>0</v>
      </c>
    </row>
    <row r="287" spans="1:7" ht="15">
      <c r="A287" s="93" t="s">
        <v>1108</v>
      </c>
      <c r="B287" s="93">
        <v>2</v>
      </c>
      <c r="C287" s="133">
        <v>0</v>
      </c>
      <c r="D287" s="93" t="s">
        <v>946</v>
      </c>
      <c r="E287" s="93" t="b">
        <v>0</v>
      </c>
      <c r="F287" s="93" t="b">
        <v>0</v>
      </c>
      <c r="G287" s="93" t="b">
        <v>0</v>
      </c>
    </row>
    <row r="288" spans="1:7" ht="15">
      <c r="A288" s="93" t="s">
        <v>1109</v>
      </c>
      <c r="B288" s="93">
        <v>2</v>
      </c>
      <c r="C288" s="133">
        <v>0</v>
      </c>
      <c r="D288" s="93" t="s">
        <v>946</v>
      </c>
      <c r="E288" s="93" t="b">
        <v>0</v>
      </c>
      <c r="F288" s="93" t="b">
        <v>0</v>
      </c>
      <c r="G288" s="93" t="b">
        <v>0</v>
      </c>
    </row>
    <row r="289" spans="1:7" ht="15">
      <c r="A289" s="93" t="s">
        <v>1110</v>
      </c>
      <c r="B289" s="93">
        <v>2</v>
      </c>
      <c r="C289" s="133">
        <v>0</v>
      </c>
      <c r="D289" s="93" t="s">
        <v>946</v>
      </c>
      <c r="E289" s="93" t="b">
        <v>0</v>
      </c>
      <c r="F289" s="93" t="b">
        <v>0</v>
      </c>
      <c r="G289" s="93" t="b">
        <v>0</v>
      </c>
    </row>
    <row r="290" spans="1:7" ht="15">
      <c r="A290" s="93" t="s">
        <v>1111</v>
      </c>
      <c r="B290" s="93">
        <v>2</v>
      </c>
      <c r="C290" s="133">
        <v>0</v>
      </c>
      <c r="D290" s="93" t="s">
        <v>946</v>
      </c>
      <c r="E290" s="93" t="b">
        <v>0</v>
      </c>
      <c r="F290" s="93" t="b">
        <v>0</v>
      </c>
      <c r="G290" s="93" t="b">
        <v>0</v>
      </c>
    </row>
    <row r="291" spans="1:7" ht="15">
      <c r="A291" s="93" t="s">
        <v>1061</v>
      </c>
      <c r="B291" s="93">
        <v>2</v>
      </c>
      <c r="C291" s="133">
        <v>0</v>
      </c>
      <c r="D291" s="93" t="s">
        <v>946</v>
      </c>
      <c r="E291" s="93" t="b">
        <v>0</v>
      </c>
      <c r="F291" s="93" t="b">
        <v>0</v>
      </c>
      <c r="G291" s="93" t="b">
        <v>0</v>
      </c>
    </row>
    <row r="292" spans="1:7" ht="15">
      <c r="A292" s="93" t="s">
        <v>1113</v>
      </c>
      <c r="B292" s="93">
        <v>4</v>
      </c>
      <c r="C292" s="133">
        <v>0</v>
      </c>
      <c r="D292" s="93" t="s">
        <v>947</v>
      </c>
      <c r="E292" s="93" t="b">
        <v>0</v>
      </c>
      <c r="F292" s="93" t="b">
        <v>0</v>
      </c>
      <c r="G292" s="93" t="b">
        <v>0</v>
      </c>
    </row>
    <row r="293" spans="1:7" ht="15">
      <c r="A293" s="93" t="s">
        <v>1114</v>
      </c>
      <c r="B293" s="93">
        <v>4</v>
      </c>
      <c r="C293" s="133">
        <v>0</v>
      </c>
      <c r="D293" s="93" t="s">
        <v>947</v>
      </c>
      <c r="E293" s="93" t="b">
        <v>0</v>
      </c>
      <c r="F293" s="93" t="b">
        <v>0</v>
      </c>
      <c r="G293" s="93" t="b">
        <v>0</v>
      </c>
    </row>
    <row r="294" spans="1:7" ht="15">
      <c r="A294" s="93" t="s">
        <v>1115</v>
      </c>
      <c r="B294" s="93">
        <v>2</v>
      </c>
      <c r="C294" s="133">
        <v>0</v>
      </c>
      <c r="D294" s="93" t="s">
        <v>947</v>
      </c>
      <c r="E294" s="93" t="b">
        <v>0</v>
      </c>
      <c r="F294" s="93" t="b">
        <v>0</v>
      </c>
      <c r="G294" s="93" t="b">
        <v>0</v>
      </c>
    </row>
    <row r="295" spans="1:7" ht="15">
      <c r="A295" s="93" t="s">
        <v>1061</v>
      </c>
      <c r="B295" s="93">
        <v>2</v>
      </c>
      <c r="C295" s="133">
        <v>0</v>
      </c>
      <c r="D295" s="93" t="s">
        <v>947</v>
      </c>
      <c r="E295" s="93" t="b">
        <v>0</v>
      </c>
      <c r="F295" s="93" t="b">
        <v>0</v>
      </c>
      <c r="G295" s="93" t="b">
        <v>0</v>
      </c>
    </row>
    <row r="296" spans="1:7" ht="15">
      <c r="A296" s="93" t="s">
        <v>1087</v>
      </c>
      <c r="B296" s="93">
        <v>2</v>
      </c>
      <c r="C296" s="133">
        <v>0</v>
      </c>
      <c r="D296" s="93" t="s">
        <v>947</v>
      </c>
      <c r="E296" s="93" t="b">
        <v>0</v>
      </c>
      <c r="F296" s="93" t="b">
        <v>0</v>
      </c>
      <c r="G296" s="93" t="b">
        <v>0</v>
      </c>
    </row>
    <row r="297" spans="1:7" ht="15">
      <c r="A297" s="93" t="s">
        <v>1116</v>
      </c>
      <c r="B297" s="93">
        <v>2</v>
      </c>
      <c r="C297" s="133">
        <v>0</v>
      </c>
      <c r="D297" s="93" t="s">
        <v>947</v>
      </c>
      <c r="E297" s="93" t="b">
        <v>0</v>
      </c>
      <c r="F297" s="93" t="b">
        <v>0</v>
      </c>
      <c r="G297" s="93" t="b">
        <v>0</v>
      </c>
    </row>
    <row r="298" spans="1:7" ht="15">
      <c r="A298" s="93" t="s">
        <v>1117</v>
      </c>
      <c r="B298" s="93">
        <v>2</v>
      </c>
      <c r="C298" s="133">
        <v>0</v>
      </c>
      <c r="D298" s="93" t="s">
        <v>947</v>
      </c>
      <c r="E298" s="93" t="b">
        <v>0</v>
      </c>
      <c r="F298" s="93" t="b">
        <v>0</v>
      </c>
      <c r="G298" s="93" t="b">
        <v>0</v>
      </c>
    </row>
    <row r="299" spans="1:7" ht="15">
      <c r="A299" s="93" t="s">
        <v>1118</v>
      </c>
      <c r="B299" s="93">
        <v>2</v>
      </c>
      <c r="C299" s="133">
        <v>0</v>
      </c>
      <c r="D299" s="93" t="s">
        <v>947</v>
      </c>
      <c r="E299" s="93" t="b">
        <v>0</v>
      </c>
      <c r="F299" s="93" t="b">
        <v>0</v>
      </c>
      <c r="G299" s="93" t="b">
        <v>0</v>
      </c>
    </row>
    <row r="300" spans="1:7" ht="15">
      <c r="A300" s="93" t="s">
        <v>1119</v>
      </c>
      <c r="B300" s="93">
        <v>2</v>
      </c>
      <c r="C300" s="133">
        <v>0</v>
      </c>
      <c r="D300" s="93" t="s">
        <v>947</v>
      </c>
      <c r="E300" s="93" t="b">
        <v>0</v>
      </c>
      <c r="F300" s="93" t="b">
        <v>0</v>
      </c>
      <c r="G300" s="93" t="b">
        <v>0</v>
      </c>
    </row>
    <row r="301" spans="1:7" ht="15">
      <c r="A301" s="93" t="s">
        <v>1120</v>
      </c>
      <c r="B301" s="93">
        <v>2</v>
      </c>
      <c r="C301" s="133">
        <v>0</v>
      </c>
      <c r="D301" s="93" t="s">
        <v>947</v>
      </c>
      <c r="E301" s="93" t="b">
        <v>0</v>
      </c>
      <c r="F301" s="93" t="b">
        <v>0</v>
      </c>
      <c r="G301" s="93" t="b">
        <v>0</v>
      </c>
    </row>
    <row r="302" spans="1:7" ht="15">
      <c r="A302" s="93" t="s">
        <v>1383</v>
      </c>
      <c r="B302" s="93">
        <v>2</v>
      </c>
      <c r="C302" s="133">
        <v>0</v>
      </c>
      <c r="D302" s="93" t="s">
        <v>947</v>
      </c>
      <c r="E302" s="93" t="b">
        <v>0</v>
      </c>
      <c r="F302" s="93" t="b">
        <v>0</v>
      </c>
      <c r="G302" s="93" t="b">
        <v>0</v>
      </c>
    </row>
    <row r="303" spans="1:7" ht="15">
      <c r="A303" s="93" t="s">
        <v>1384</v>
      </c>
      <c r="B303" s="93">
        <v>2</v>
      </c>
      <c r="C303" s="133">
        <v>0</v>
      </c>
      <c r="D303" s="93" t="s">
        <v>947</v>
      </c>
      <c r="E303" s="93" t="b">
        <v>0</v>
      </c>
      <c r="F303" s="93" t="b">
        <v>0</v>
      </c>
      <c r="G303" s="93" t="b">
        <v>0</v>
      </c>
    </row>
    <row r="304" spans="1:7" ht="15">
      <c r="A304" s="93" t="s">
        <v>1385</v>
      </c>
      <c r="B304" s="93">
        <v>2</v>
      </c>
      <c r="C304" s="133">
        <v>0</v>
      </c>
      <c r="D304" s="93" t="s">
        <v>947</v>
      </c>
      <c r="E304" s="93" t="b">
        <v>0</v>
      </c>
      <c r="F304" s="93" t="b">
        <v>0</v>
      </c>
      <c r="G304" s="93" t="b">
        <v>0</v>
      </c>
    </row>
    <row r="305" spans="1:7" ht="15">
      <c r="A305" s="93" t="s">
        <v>1386</v>
      </c>
      <c r="B305" s="93">
        <v>2</v>
      </c>
      <c r="C305" s="133">
        <v>0</v>
      </c>
      <c r="D305" s="93" t="s">
        <v>947</v>
      </c>
      <c r="E305" s="93" t="b">
        <v>0</v>
      </c>
      <c r="F305" s="93" t="b">
        <v>0</v>
      </c>
      <c r="G305" s="93" t="b">
        <v>0</v>
      </c>
    </row>
    <row r="306" spans="1:7" ht="15">
      <c r="A306" s="93" t="s">
        <v>1083</v>
      </c>
      <c r="B306" s="93">
        <v>3</v>
      </c>
      <c r="C306" s="133">
        <v>0</v>
      </c>
      <c r="D306" s="93" t="s">
        <v>948</v>
      </c>
      <c r="E306" s="93" t="b">
        <v>0</v>
      </c>
      <c r="F306" s="93" t="b">
        <v>0</v>
      </c>
      <c r="G306" s="93" t="b">
        <v>0</v>
      </c>
    </row>
    <row r="307" spans="1:7" ht="15">
      <c r="A307" s="93" t="s">
        <v>1122</v>
      </c>
      <c r="B307" s="93">
        <v>2</v>
      </c>
      <c r="C307" s="133">
        <v>0</v>
      </c>
      <c r="D307" s="93" t="s">
        <v>948</v>
      </c>
      <c r="E307" s="93" t="b">
        <v>0</v>
      </c>
      <c r="F307" s="93" t="b">
        <v>1</v>
      </c>
      <c r="G307" s="93" t="b">
        <v>0</v>
      </c>
    </row>
    <row r="308" spans="1:7" ht="15">
      <c r="A308" s="93" t="s">
        <v>1123</v>
      </c>
      <c r="B308" s="93">
        <v>2</v>
      </c>
      <c r="C308" s="133">
        <v>0</v>
      </c>
      <c r="D308" s="93" t="s">
        <v>948</v>
      </c>
      <c r="E308" s="93" t="b">
        <v>0</v>
      </c>
      <c r="F308" s="93" t="b">
        <v>0</v>
      </c>
      <c r="G308" s="93" t="b">
        <v>0</v>
      </c>
    </row>
    <row r="309" spans="1:7" ht="15">
      <c r="A309" s="93" t="s">
        <v>1124</v>
      </c>
      <c r="B309" s="93">
        <v>2</v>
      </c>
      <c r="C309" s="133">
        <v>0</v>
      </c>
      <c r="D309" s="93" t="s">
        <v>948</v>
      </c>
      <c r="E309" s="93" t="b">
        <v>0</v>
      </c>
      <c r="F309" s="93" t="b">
        <v>0</v>
      </c>
      <c r="G309"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2019-08-25T15:49:35Z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