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<sst xmlns="http://schemas.openxmlformats.org/spreadsheetml/2006/main" count="638" uniqueCount="339">
  <si>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</si>
  <si>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</si>
  <si>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</si>
  <si>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</si>
  <si>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</si>
  <si>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</si>
  <si>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</si>
  <si>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</si>
  <si>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</si>
  <si>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</si>
  <si>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</si>
  <si>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</si>
  <si>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</si>
  <si>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</si>
  <si>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</si>
  <si>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</si>
  <si>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</si>
  <si>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</si>
  <si>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</si>
  <si>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</si>
  <si>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</si>
  <si>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</si>
  <si>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</si>
  <si>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</si>
  <si>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</si>
  <si>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</si>
  <si>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</si>
  <si>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</si>
  <si>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</si>
  <si>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</si>
  <si>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</si>
  <si>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</si>
  <si>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</si>
  <si>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</si>
  <si>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</si>
  <si>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</si>
  <si>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</si>
  <si>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</si>
  <si>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</si>
  <si>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</si>
  <si>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</si>
  <si>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</si>
  <si>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</si>
  <si>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</si>
  <si>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</si>
  <si>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</si>
  <si>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</si>
  <si>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</si>
  <si>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</si>
  <si>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</si>
  <si>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</si>
  <si>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</si>
  <si>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</si>
  <si>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</si>
  <si>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</si>
  <si>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</si>
  <si>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</si>
  <si>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</si>
  <si>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</si>
  <si>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</si>
  <si>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</si>
  <si>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</si>
  <si>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</si>
  <si>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</si>
  <si>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</si>
  <si>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</si>
  <si>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</si>
  <si>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</si>
  <si>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</si>
  <si>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</si>
  <si>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</si>
  <si>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</si>
  <si>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</si>
  <si>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</si>
  <si>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</si>
  <si>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</si>
  <si>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</si>
  <si>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</si>
  <si>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</si>
  <si>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</si>
  <si>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</si>
  <si>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</si>
  <si>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</si>
  <si>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</si>
  <si>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</si>
  <si>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</si>
  <si>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</si>
  <si>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</si>
  <si>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</si>
  <si>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</si>
  <si>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</si>
  <si>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</si>
  <si>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</si>
  <si>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</si>
  <si>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</si>
  <si>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</si>
  <si>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</si>
  <si>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</si>
  <si>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</si>
  <si>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</si>
  <si>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</si>
  <si>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</si>
  <si>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</si>
  <si>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</si>
  <si>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</si>
  <si>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</si>
  <si>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</si>
  <si>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</si>
  <si>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</si>
  <si>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</si>
  <si>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</si>
  <si>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</si>
  <si>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</si>
  <si>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</si>
  <si>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</si>
  <si>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</si>
  <si>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</si>
  <si>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</si>
  <si>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</si>
  <si>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</si>
  <si>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</si>
  <si>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</si>
  <si>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</si>
  <si>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</si>
  <si>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</si>
  <si>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</si>
  <si>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</si>
  <si>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</si>
  <si>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</si>
  <si>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</si>
  <si>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</si>
  <si>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</si>
  <si>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</si>
  <si>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</si>
  <si>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</si>
  <si>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</si>
  <si>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</si>
  <si>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</si>
  <si>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</si>
  <si>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</si>
  <si>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</si>
  <si>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</si>
  <si>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</si>
  <si>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</si>
  <si>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</si>
  <si>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</si>
  <si>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</si>
  <si>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</si>
  <si>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</si>
  <si>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</si>
  <si>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</si>
  <si>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</si>
  <si>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</si>
  <si>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</si>
  <si>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</si>
  <si>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</si>
  <si>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</si>
  <si>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</si>
  <si>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</si>
  <si>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</si>
  <si>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</si>
  <si>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</si>
  <si>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</si>
  <si>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</si>
  <si>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</si>
  <si>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</si>
  <si>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</si>
  <si>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</si>
  <si>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</si>
  <si>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</si>
  <si>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</si>
  <si>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</si>
  <si>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</si>
  <si>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</si>
  <si>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</si>
  <si>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</si>
  <si>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</si>
  <si>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</si>
  <si>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</si>
  <si>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</si>
  <si>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</si>
  <si>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</si>
  <si>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</si>
  <si>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</si>
  <si>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</si>
  <si>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</si>
  <si>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</si>
  <si>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</si>
  <si>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</si>
  <si>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</si>
  <si>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</si>
  <si>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</si>
  <si>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</si>
  <si>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</si>
  <si>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</si>
  <si>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</si>
  <si>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</si>
  <si>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</si>
  <si>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</si>
  <si>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</si>
  <si>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</si>
  <si>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</si>
  <si>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</si>
  <si>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</si>
  <si>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</si>
  <si>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</si>
  <si>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</si>
  <si>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</si>
  <si>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</si>
  <si>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</si>
  <si>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</si>
  <si>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</si>
  <si>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</si>
  <si>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</si>
  <si>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justblazedro</t>
  </si>
  <si>
    <t>icewind2020</t>
  </si>
  <si>
    <t>alexis_tth</t>
  </si>
  <si>
    <t>wolfganglohmann</t>
  </si>
  <si>
    <t>Retweet</t>
  </si>
  <si>
    <t>MentionsInRetweet</t>
  </si>
  <si>
    <t>RT @icewind2020: Compact vertical-axis #windturbines: mount on towers for robust back up and cost-cutting. #greenenergy #sustainableindustr…</t>
  </si>
  <si>
    <t>Compact vertical-axis #windturbines: mount on towers for robust back up and cost-cutting. #greenenergy #sustainableindustry https://t.co/ayLRWefCjP</t>
  </si>
  <si>
    <t>#SustainableIndustry 4.0 + #IoT.
3 spannende Redner,
am 17.5. 18 Uhr. https://t.co/3JweX7qS1F</t>
  </si>
  <si>
    <t>linkedin.com</t>
  </si>
  <si>
    <t>windturbines greenenergy</t>
  </si>
  <si>
    <t>windturbines greenenergy sustainableindustry</t>
  </si>
  <si>
    <t>sustainableindustry iot</t>
  </si>
  <si>
    <t>00:08:52</t>
  </si>
  <si>
    <t>16:47:48</t>
  </si>
  <si>
    <t>00:41:43</t>
  </si>
  <si>
    <t>16:51:56</t>
  </si>
  <si>
    <t>1524179698254811139</t>
  </si>
  <si>
    <t>1352659238540087308</t>
  </si>
  <si>
    <t>1524187966284967942</t>
  </si>
  <si>
    <t>1524432125788831747</t>
  </si>
  <si>
    <t/>
  </si>
  <si>
    <t>en</t>
  </si>
  <si>
    <t>de</t>
  </si>
  <si>
    <t>Twitter Web App</t>
  </si>
  <si>
    <t>Twitter for iPhone</t>
  </si>
  <si>
    <t>Hello World 222222</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</si>
  <si>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</si>
  <si>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</si>
  <si>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</si>
  <si>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</si>
  <si>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</si>
  <si>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</si>
  <si>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</si>
  <si>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</si>
  <si>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</si>
  <si>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</si>
  <si>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</si>
  <si>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</si>
  <si>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</si>
  <si>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</si>
  <si>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</si>
  <si>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</si>
  <si>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</si>
  <si>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</si>
  <si>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</si>
  <si>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</si>
  <si>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</si>
  <si>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</si>
  <si>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</si>
  <si>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IceWind</t>
  </si>
  <si>
    <t>Alexis TTh</t>
  </si>
  <si>
    <t>Wolfgang Lohmann</t>
  </si>
  <si>
    <t>JustBlazeIT™ .Iota_xD83D__xDD78_✨</t>
  </si>
  <si>
    <t>1277299635225313285</t>
  </si>
  <si>
    <t>824548261637816321</t>
  </si>
  <si>
    <t>198070695</t>
  </si>
  <si>
    <t>392420981</t>
  </si>
  <si>
    <t>Robust vertical-axis micro wind turbines from Iceland. Now available for industrial + commercial applications #windpower #renewableenergy</t>
  </si>
  <si>
    <t>ComSci, ICT 4 Sustainability, Green IT/SW,
Blockchain, BitcoinSV, Cardano,
AI,
startup fan, ideation, critic
https://t.co/6wOFA95Xxv
$40ps
40ps@handcash.io</t>
  </si>
  <si>
    <t>Hide your weed in your lungs...#SouthernStoner, Keep Calm and Blaze on_xD83C__xDF12_,#Libra♎#Leo_xD83E__xDDDC__xD83C__xDFFC_‍♀️#Society2 #Vmware _xD83D__xDD78_11:11 _xD83D__xDD78_#Iota</t>
  </si>
  <si>
    <t>Iceland</t>
  </si>
  <si>
    <t>Stuttgart</t>
  </si>
  <si>
    <t>_xD83E__xDDDE__xD83E__xDDDA__xD83C__xDFFB_</t>
  </si>
  <si>
    <t>Open Twitter Page for This Person</t>
  </si>
  <si>
    <t>icewind2020
Compact vertical-axis #windturbines:
mount on towers for robust back
up and cost-cutting. #greenenergy
#sustainableindustry https://t.co/ayLRWefCjP</t>
  </si>
  <si>
    <t>alexis_tth
RT @icewind2020: Compact vertical-axis
#windturbines: mount on towers
for robust back up and cost-cutting.
#greenenergy #sustainableindustr…</t>
  </si>
  <si>
    <t>wolfganglohmann
#SustainableIndustry 4.0 + #IoT.
3 spannende Redner, am 17.5. 18
Uhr. https://t.co/3JweX7qS1F</t>
  </si>
  <si>
    <t>justblazedro
RT @icewind2020: Compact vertical-axis
#windturbines: mount on towers
for robust back up and cost-cutting.
#greenenergy #sustainableindustr…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</si>
  <si>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</si>
  <si>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</si>
  <si>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</si>
  <si>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</si>
  <si>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</si>
  <si>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</si>
  <si>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</si>
  <si>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</si>
  <si>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</si>
  <si>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</si>
  <si>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</si>
  <si>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</si>
  <si>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</si>
  <si>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</si>
  <si>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</si>
  <si>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</si>
  <si>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</si>
  <si>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</si>
  <si>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</si>
  <si>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</si>
  <si>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</si>
  <si>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</si>
  <si>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</si>
  <si>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</si>
  <si>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</si>
  <si>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</si>
  <si>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</si>
  <si>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</si>
  <si>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</si>
  <si>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</si>
  <si>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</si>
  <si>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</si>
  <si>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</si>
  <si>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</si>
  <si>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</si>
  <si>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</si>
  <si>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</si>
  <si>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</si>
  <si>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</si>
  <si>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</si>
  <si>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</si>
  <si>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</si>
  <si>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</si>
  <si>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</si>
  <si>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</si>
  <si>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</si>
  <si>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Top URLs in Tweet</t>
  </si>
  <si>
    <t>https://www.linkedin.com/feed/update/urn:li:share:6930197751422984192</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</si>
  <si>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</si>
  <si>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</si>
  <si>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</si>
  <si>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</si>
  <si>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</si>
  <si>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</si>
  <si>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GraphSource░GraphServerTwitterSearch▓GraphTerm░#sustainableindustry▓ImportDescription░The graph represents a network of 4 Twitter users whose tweets in the requested range contained "#sustainableindustry", or who were replied to or mentioned in those tweets.  The network was obtained from the NodeXL Graph Server on Tuesday, 24 May 2022 at 02:15 UTC.
The requested start date was Tuesday, 24 May 2022 at 00:01 UTC and the maximum number of days (going backward) was 14.
The maximum number of tweets collected was 7,500.
The tweets in the network were tweeted over the 0-minute period from Wednesday, 11 May 2022 at 16:51 UTC to Wednesday, 11 May 2022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</si>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</sst>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926849"/>
        <c:axId val="1688458"/>
      </c:barChart>
      <c:catAx>
        <c:axId val="449268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88458"/>
        <c:crosses val="autoZero"/>
        <c:auto val="1"/>
        <c:lblOffset val="100"/>
        <c:noMultiLvlLbl val="0"/>
      </c:catAx>
      <c:valAx>
        <c:axId val="1688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26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1/22/2021 16:47</c:v>
                </c:pt>
                <c:pt idx="1">
                  <c:v>5/11/2022 0:08</c:v>
                </c:pt>
                <c:pt idx="2">
                  <c:v>5/11/2022 0:41</c:v>
                </c:pt>
                <c:pt idx="3">
                  <c:v>5/11/2022 16:51</c:v>
                </c:pt>
              </c:strCache>
            </c:strRef>
          </c:cat>
          <c:val>
            <c:numRef>
              <c:f>'Time Series'!$B$26:$B$30</c:f>
              <c:numCache>
                <c:formatCode>General</c:formatCode>
                <c:ptCount val="4"/>
                <c:pt idx="0">
                  <c:v>1</c:v>
                </c:pt>
                <c:pt idx="1">
                  <c:v>2</c:v>
                </c:pt>
                <c:pt idx="2">
                  <c:v>2</c:v>
                </c:pt>
                <c:pt idx="3">
                  <c:v>1</c:v>
                </c:pt>
              </c:numCache>
            </c:numRef>
          </c:val>
        </c:ser>
        <c:axId val="50110251"/>
        <c:axId val="48339076"/>
      </c:barChart>
      <c:catAx>
        <c:axId val="50110251"/>
        <c:scaling>
          <c:orientation val="minMax"/>
        </c:scaling>
        <c:axPos val="b"/>
        <c:delete val="0"/>
        <c:numFmt formatCode="General" sourceLinked="1"/>
        <c:majorTickMark val="out"/>
        <c:minorTickMark val="none"/>
        <c:tickLblPos val="nextTo"/>
        <c:crossAx val="48339076"/>
        <c:crosses val="autoZero"/>
        <c:auto val="1"/>
        <c:lblOffset val="100"/>
        <c:noMultiLvlLbl val="0"/>
      </c:catAx>
      <c:valAx>
        <c:axId val="48339076"/>
        <c:scaling>
          <c:orientation val="minMax"/>
        </c:scaling>
        <c:axPos val="l"/>
        <c:majorGridlines/>
        <c:delete val="0"/>
        <c:numFmt formatCode="General" sourceLinked="1"/>
        <c:majorTickMark val="out"/>
        <c:minorTickMark val="none"/>
        <c:tickLblPos val="nextTo"/>
        <c:crossAx val="501102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196123"/>
        <c:axId val="2547380"/>
      </c:barChart>
      <c:catAx>
        <c:axId val="151961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47380"/>
        <c:crosses val="autoZero"/>
        <c:auto val="1"/>
        <c:lblOffset val="100"/>
        <c:noMultiLvlLbl val="0"/>
      </c:catAx>
      <c:valAx>
        <c:axId val="2547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96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926421"/>
        <c:axId val="5011198"/>
      </c:barChart>
      <c:catAx>
        <c:axId val="229264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11198"/>
        <c:crosses val="autoZero"/>
        <c:auto val="1"/>
        <c:lblOffset val="100"/>
        <c:noMultiLvlLbl val="0"/>
      </c:catAx>
      <c:valAx>
        <c:axId val="5011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26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100783"/>
        <c:axId val="3253864"/>
      </c:barChart>
      <c:catAx>
        <c:axId val="451007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53864"/>
        <c:crosses val="autoZero"/>
        <c:auto val="1"/>
        <c:lblOffset val="100"/>
        <c:noMultiLvlLbl val="0"/>
      </c:catAx>
      <c:valAx>
        <c:axId val="3253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0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284777"/>
        <c:axId val="62236402"/>
      </c:barChart>
      <c:catAx>
        <c:axId val="292847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236402"/>
        <c:crosses val="autoZero"/>
        <c:auto val="1"/>
        <c:lblOffset val="100"/>
        <c:noMultiLvlLbl val="0"/>
      </c:catAx>
      <c:valAx>
        <c:axId val="62236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84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256707"/>
        <c:axId val="7983772"/>
      </c:barChart>
      <c:catAx>
        <c:axId val="232567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983772"/>
        <c:crosses val="autoZero"/>
        <c:auto val="1"/>
        <c:lblOffset val="100"/>
        <c:noMultiLvlLbl val="0"/>
      </c:catAx>
      <c:valAx>
        <c:axId val="7983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56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45085"/>
        <c:axId val="42705766"/>
      </c:barChart>
      <c:catAx>
        <c:axId val="47450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705766"/>
        <c:crosses val="autoZero"/>
        <c:auto val="1"/>
        <c:lblOffset val="100"/>
        <c:noMultiLvlLbl val="0"/>
      </c:catAx>
      <c:valAx>
        <c:axId val="42705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5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807575"/>
        <c:axId val="36614992"/>
      </c:barChart>
      <c:catAx>
        <c:axId val="488075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614992"/>
        <c:crosses val="autoZero"/>
        <c:auto val="1"/>
        <c:lblOffset val="100"/>
        <c:noMultiLvlLbl val="0"/>
      </c:catAx>
      <c:valAx>
        <c:axId val="3661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07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099473"/>
        <c:axId val="13024346"/>
      </c:barChart>
      <c:catAx>
        <c:axId val="61099473"/>
        <c:scaling>
          <c:orientation val="minMax"/>
        </c:scaling>
        <c:axPos val="b"/>
        <c:delete val="1"/>
        <c:majorTickMark val="out"/>
        <c:minorTickMark val="none"/>
        <c:tickLblPos val="none"/>
        <c:crossAx val="13024346"/>
        <c:crosses val="autoZero"/>
        <c:auto val="1"/>
        <c:lblOffset val="100"/>
        <c:noMultiLvlLbl val="0"/>
      </c:catAx>
      <c:valAx>
        <c:axId val="13024346"/>
        <c:scaling>
          <c:orientation val="minMax"/>
        </c:scaling>
        <c:axPos val="l"/>
        <c:delete val="1"/>
        <c:majorTickMark val="out"/>
        <c:minorTickMark val="none"/>
        <c:tickLblPos val="none"/>
        <c:crossAx val="610994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E8"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windturbines greenenergy"/>
        <s v="windturbines greenenergy sustainableindustry"/>
        <s v="sustainableindustry io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5-11T00:08:52.000"/>
        <d v="2021-01-22T16:47:48.000"/>
        <d v="2022-05-11T00:41:43.000"/>
        <d v="2022-05-11T16:51: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justblazedro"/>
    <s v="icewind2020"/>
    <m/>
    <m/>
    <m/>
    <m/>
    <m/>
    <m/>
    <m/>
    <m/>
    <s v="No"/>
    <n v="3"/>
    <m/>
    <m/>
    <x v="0"/>
    <d v="2022-05-11T00:08:52.000"/>
    <s v="RT @icewind2020: Compact vertical-axis #windturbines: mount on towers for robust back up and cost-cutting. #greenenergy #sustainableindustr…"/>
    <m/>
    <m/>
    <x v="0"/>
    <m/>
    <s v="http://pbs.twimg.com/profile_images/1449501173145382918/zcOsxEAI_normal.jpg"/>
    <x v="0"/>
    <d v="2022-05-11T00:00:00.000"/>
    <s v="00:08:52"/>
    <s v="https://twitter.com/#!/justblazedro/status/1524179698254811139"/>
    <m/>
    <m/>
    <s v="1524179698254811139"/>
    <m/>
    <b v="0"/>
    <n v="0"/>
    <s v=""/>
    <b v="0"/>
    <s v="en"/>
    <m/>
    <s v=""/>
    <b v="0"/>
    <n v="2"/>
    <s v="1352659238540087308"/>
    <s v="Twitter Web App"/>
    <b v="0"/>
    <s v="1352659238540087308"/>
    <s v="Tweet"/>
    <n v="0"/>
    <n v="0"/>
    <m/>
    <m/>
    <m/>
    <m/>
    <m/>
    <m/>
    <m/>
    <m/>
    <n v="1"/>
    <s v="1"/>
    <s v="1"/>
  </r>
  <r>
    <s v="justblazedro"/>
    <s v="icewind2020"/>
    <m/>
    <m/>
    <m/>
    <m/>
    <m/>
    <m/>
    <m/>
    <m/>
    <s v="No"/>
    <n v="4"/>
    <m/>
    <m/>
    <x v="1"/>
    <d v="2022-05-11T00:08:52.000"/>
    <s v="RT @icewind2020: Compact vertical-axis #windturbines: mount on towers for robust back up and cost-cutting. #greenenergy #sustainableindustr…"/>
    <m/>
    <m/>
    <x v="0"/>
    <m/>
    <s v="http://pbs.twimg.com/profile_images/1449501173145382918/zcOsxEAI_normal.jpg"/>
    <x v="0"/>
    <d v="2022-05-11T00:00:00.000"/>
    <s v="00:08:52"/>
    <s v="https://twitter.com/#!/justblazedro/status/1524179698254811139"/>
    <m/>
    <m/>
    <s v="1524179698254811139"/>
    <m/>
    <b v="0"/>
    <n v="0"/>
    <s v=""/>
    <b v="0"/>
    <s v="en"/>
    <m/>
    <s v=""/>
    <b v="0"/>
    <n v="2"/>
    <s v="1352659238540087308"/>
    <s v="Twitter Web App"/>
    <b v="0"/>
    <s v="1352659238540087308"/>
    <s v="Tweet"/>
    <n v="0"/>
    <n v="0"/>
    <m/>
    <m/>
    <m/>
    <m/>
    <m/>
    <m/>
    <m/>
    <m/>
    <n v="1"/>
    <s v="1"/>
    <s v="1"/>
  </r>
  <r>
    <s v="icewind2020"/>
    <s v="icewind2020"/>
    <m/>
    <m/>
    <m/>
    <m/>
    <m/>
    <m/>
    <m/>
    <m/>
    <s v="No"/>
    <n v="5"/>
    <m/>
    <m/>
    <x v="2"/>
    <d v="2021-01-22T16:47:48.000"/>
    <s v="Compact vertical-axis #windturbines: mount on towers for robust back up and cost-cutting. #greenenergy #sustainableindustry https://t.co/ayLRWefCjP"/>
    <m/>
    <m/>
    <x v="1"/>
    <s v="https://pbs.twimg.com/media/EsWcaDMUYAA5ee1.jpg"/>
    <s v="https://pbs.twimg.com/media/EsWcaDMUYAA5ee1.jpg"/>
    <x v="1"/>
    <d v="2021-01-22T00:00:00.000"/>
    <s v="16:47:48"/>
    <s v="https://twitter.com/#!/icewind2020/status/1352659238540087308"/>
    <m/>
    <m/>
    <s v="1352659238540087308"/>
    <m/>
    <b v="0"/>
    <n v="9"/>
    <s v=""/>
    <b v="0"/>
    <s v="en"/>
    <m/>
    <s v=""/>
    <b v="0"/>
    <n v="2"/>
    <s v=""/>
    <s v="Twitter for iPhone"/>
    <b v="0"/>
    <s v="1352659238540087308"/>
    <s v="Retweet"/>
    <n v="0"/>
    <n v="0"/>
    <m/>
    <m/>
    <m/>
    <m/>
    <m/>
    <m/>
    <m/>
    <m/>
    <n v="1"/>
    <s v="1"/>
    <s v="1"/>
  </r>
  <r>
    <s v="alexis_tth"/>
    <s v="icewind2020"/>
    <m/>
    <m/>
    <m/>
    <m/>
    <m/>
    <m/>
    <m/>
    <m/>
    <s v="No"/>
    <n v="6"/>
    <m/>
    <m/>
    <x v="0"/>
    <d v="2022-05-11T00:41:43.000"/>
    <s v="RT @icewind2020: Compact vertical-axis #windturbines: mount on towers for robust back up and cost-cutting. #greenenergy #sustainableindustr…"/>
    <m/>
    <m/>
    <x v="0"/>
    <m/>
    <s v="http://abs.twimg.com/sticky/default_profile_images/default_profile_normal.png"/>
    <x v="2"/>
    <d v="2022-05-11T00:00:00.000"/>
    <s v="00:41:43"/>
    <s v="https://twitter.com/#!/alexis_tth/status/1524187966284967942"/>
    <m/>
    <m/>
    <s v="1524187966284967942"/>
    <m/>
    <b v="0"/>
    <n v="0"/>
    <s v=""/>
    <b v="0"/>
    <s v="en"/>
    <m/>
    <s v=""/>
    <b v="0"/>
    <n v="2"/>
    <s v="1352659238540087308"/>
    <s v="Hello World 222222"/>
    <b v="0"/>
    <s v="1352659238540087308"/>
    <s v="Tweet"/>
    <n v="0"/>
    <n v="0"/>
    <m/>
    <m/>
    <m/>
    <m/>
    <m/>
    <m/>
    <m/>
    <m/>
    <n v="1"/>
    <s v="1"/>
    <s v="1"/>
  </r>
  <r>
    <s v="alexis_tth"/>
    <s v="icewind2020"/>
    <m/>
    <m/>
    <m/>
    <m/>
    <m/>
    <m/>
    <m/>
    <m/>
    <s v="No"/>
    <n v="7"/>
    <m/>
    <m/>
    <x v="1"/>
    <d v="2022-05-11T00:41:43.000"/>
    <s v="RT @icewind2020: Compact vertical-axis #windturbines: mount on towers for robust back up and cost-cutting. #greenenergy #sustainableindustr…"/>
    <m/>
    <m/>
    <x v="0"/>
    <m/>
    <s v="http://abs.twimg.com/sticky/default_profile_images/default_profile_normal.png"/>
    <x v="2"/>
    <d v="2022-05-11T00:00:00.000"/>
    <s v="00:41:43"/>
    <s v="https://twitter.com/#!/alexis_tth/status/1524187966284967942"/>
    <m/>
    <m/>
    <s v="1524187966284967942"/>
    <m/>
    <b v="0"/>
    <n v="0"/>
    <s v=""/>
    <b v="0"/>
    <s v="en"/>
    <m/>
    <s v=""/>
    <b v="0"/>
    <n v="2"/>
    <s v="1352659238540087308"/>
    <s v="Hello World 222222"/>
    <b v="0"/>
    <s v="1352659238540087308"/>
    <s v="Tweet"/>
    <n v="0"/>
    <n v="0"/>
    <m/>
    <m/>
    <m/>
    <m/>
    <m/>
    <m/>
    <m/>
    <m/>
    <n v="1"/>
    <s v="1"/>
    <s v="1"/>
  </r>
  <r>
    <s v="wolfganglohmann"/>
    <s v="wolfganglohmann"/>
    <m/>
    <m/>
    <m/>
    <m/>
    <m/>
    <m/>
    <m/>
    <m/>
    <s v="No"/>
    <n v="8"/>
    <m/>
    <m/>
    <x v="2"/>
    <d v="2022-05-11T16:51:56.000"/>
    <s v="#SustainableIndustry 4.0 + #IoT._x000a_3 spannende Redner,_x000a_am 17.5. 18 Uhr. https://t.co/3JweX7qS1F"/>
    <s v="https://www.linkedin.com/feed/update/urn:li:share:6930197751422984192"/>
    <s v="linkedin.com"/>
    <x v="2"/>
    <m/>
    <s v="http://pbs.twimg.com/profile_images/621942417911099393/Dz1ifw3l_normal.jpg"/>
    <x v="3"/>
    <d v="2022-05-11T00:00:00.000"/>
    <s v="16:51:56"/>
    <s v="https://twitter.com/#!/wolfganglohmann/status/1524432125788831747"/>
    <m/>
    <m/>
    <s v="1524432125788831747"/>
    <m/>
    <b v="0"/>
    <n v="0"/>
    <s v=""/>
    <b v="0"/>
    <s v="de"/>
    <m/>
    <s v=""/>
    <b v="0"/>
    <n v="0"/>
    <s v=""/>
    <s v="LinkedIn"/>
    <b v="0"/>
    <s v="1524432125788831747"/>
    <s v="Tweet"/>
    <n v="0"/>
    <n v="0"/>
    <m/>
    <m/>
    <m/>
    <m/>
    <m/>
    <m/>
    <m/>
    <m/>
    <n v="1"/>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1"/>
        <item x="0"/>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8" totalsRowShown="0" headerRowDxfId="220" dataDxfId="219">
  <autoFilter ref="A2:BE8"/>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6" totalsRowShown="0" headerRowDxfId="165" dataDxfId="164">
  <autoFilter ref="A2:BA6"/>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4" totalsRowShown="0" headerRowDxfId="112">
  <autoFilter ref="A2:Y4"/>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109" dataDxfId="108">
  <autoFilter ref="A1:C5"/>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8" totalsRowShown="0" headerRowDxfId="57" dataDxfId="56">
  <autoFilter ref="A2:BE8"/>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320</v>
      </c>
      <c r="BD2" s="13" t="s">
        <v>326</v>
      </c>
      <c r="BE2" s="13" t="s">
        <v>327</v>
      </c>
    </row>
    <row r="3" spans="1:57" ht="15" customHeight="1">
      <c r="A3" s="83" t="s">
        <v>214</v>
      </c>
      <c r="B3" s="83" t="s">
        <v>215</v>
      </c>
      <c r="C3" s="54" t="s">
        <v>334</v>
      </c>
      <c r="D3" s="55">
        <v>3</v>
      </c>
      <c r="E3" s="67" t="s">
        <v>132</v>
      </c>
      <c r="F3" s="56">
        <v>35</v>
      </c>
      <c r="G3" s="54"/>
      <c r="H3" s="58"/>
      <c r="I3" s="57"/>
      <c r="J3" s="57"/>
      <c r="K3" s="36" t="s">
        <v>65</v>
      </c>
      <c r="L3" s="63">
        <v>3</v>
      </c>
      <c r="M3" s="63"/>
      <c r="N3" s="64"/>
      <c r="O3" s="84" t="s">
        <v>219</v>
      </c>
      <c r="P3" s="86">
        <v>44692.006157407406</v>
      </c>
      <c r="Q3" s="84" t="s">
        <v>220</v>
      </c>
      <c r="R3" s="84"/>
      <c r="S3" s="84"/>
      <c r="T3" s="89" t="s">
        <v>224</v>
      </c>
      <c r="U3" s="84"/>
      <c r="V3" s="91" t="str">
        <f>HYPERLINK("http://pbs.twimg.com/profile_images/1449501173145382918/zcOsxEAI_normal.jpg")</f>
        <v>http://pbs.twimg.com/profile_images/1449501173145382918/zcOsxEAI_normal.jpg</v>
      </c>
      <c r="W3" s="86">
        <v>44692.006157407406</v>
      </c>
      <c r="X3" s="92">
        <v>44692</v>
      </c>
      <c r="Y3" s="89" t="s">
        <v>227</v>
      </c>
      <c r="Z3" s="91" t="str">
        <f>HYPERLINK("https://twitter.com/#!/justblazedro/status/1524179698254811139")</f>
        <v>https://twitter.com/#!/justblazedro/status/1524179698254811139</v>
      </c>
      <c r="AA3" s="84"/>
      <c r="AB3" s="84"/>
      <c r="AC3" s="89" t="s">
        <v>231</v>
      </c>
      <c r="AD3" s="84"/>
      <c r="AE3" s="84" t="b">
        <v>0</v>
      </c>
      <c r="AF3" s="84">
        <v>0</v>
      </c>
      <c r="AG3" s="89" t="s">
        <v>235</v>
      </c>
      <c r="AH3" s="84" t="b">
        <v>0</v>
      </c>
      <c r="AI3" s="84" t="s">
        <v>236</v>
      </c>
      <c r="AJ3" s="84"/>
      <c r="AK3" s="89" t="s">
        <v>235</v>
      </c>
      <c r="AL3" s="84" t="b">
        <v>0</v>
      </c>
      <c r="AM3" s="84">
        <v>2</v>
      </c>
      <c r="AN3" s="89" t="s">
        <v>232</v>
      </c>
      <c r="AO3" s="89" t="s">
        <v>238</v>
      </c>
      <c r="AP3" s="84" t="b">
        <v>0</v>
      </c>
      <c r="AQ3" s="89" t="s">
        <v>232</v>
      </c>
      <c r="AR3" s="84" t="s">
        <v>176</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215</v>
      </c>
      <c r="C4" s="54" t="s">
        <v>334</v>
      </c>
      <c r="D4" s="55">
        <v>3</v>
      </c>
      <c r="E4" s="67" t="s">
        <v>132</v>
      </c>
      <c r="F4" s="56">
        <v>35</v>
      </c>
      <c r="G4" s="54"/>
      <c r="H4" s="58"/>
      <c r="I4" s="57"/>
      <c r="J4" s="57"/>
      <c r="K4" s="36" t="s">
        <v>65</v>
      </c>
      <c r="L4" s="82">
        <v>4</v>
      </c>
      <c r="M4" s="82"/>
      <c r="N4" s="64"/>
      <c r="O4" s="85" t="s">
        <v>218</v>
      </c>
      <c r="P4" s="87">
        <v>44692.006157407406</v>
      </c>
      <c r="Q4" s="85" t="s">
        <v>220</v>
      </c>
      <c r="R4" s="85"/>
      <c r="S4" s="85"/>
      <c r="T4" s="90" t="s">
        <v>224</v>
      </c>
      <c r="U4" s="85"/>
      <c r="V4" s="88" t="str">
        <f>HYPERLINK("http://pbs.twimg.com/profile_images/1449501173145382918/zcOsxEAI_normal.jpg")</f>
        <v>http://pbs.twimg.com/profile_images/1449501173145382918/zcOsxEAI_normal.jpg</v>
      </c>
      <c r="W4" s="87">
        <v>44692.006157407406</v>
      </c>
      <c r="X4" s="93">
        <v>44692</v>
      </c>
      <c r="Y4" s="90" t="s">
        <v>227</v>
      </c>
      <c r="Z4" s="88" t="str">
        <f>HYPERLINK("https://twitter.com/#!/justblazedro/status/1524179698254811139")</f>
        <v>https://twitter.com/#!/justblazedro/status/1524179698254811139</v>
      </c>
      <c r="AA4" s="85"/>
      <c r="AB4" s="85"/>
      <c r="AC4" s="90" t="s">
        <v>231</v>
      </c>
      <c r="AD4" s="85"/>
      <c r="AE4" s="85" t="b">
        <v>0</v>
      </c>
      <c r="AF4" s="85">
        <v>0</v>
      </c>
      <c r="AG4" s="90" t="s">
        <v>235</v>
      </c>
      <c r="AH4" s="85" t="b">
        <v>0</v>
      </c>
      <c r="AI4" s="85" t="s">
        <v>236</v>
      </c>
      <c r="AJ4" s="85"/>
      <c r="AK4" s="90" t="s">
        <v>235</v>
      </c>
      <c r="AL4" s="85" t="b">
        <v>0</v>
      </c>
      <c r="AM4" s="85">
        <v>2</v>
      </c>
      <c r="AN4" s="90" t="s">
        <v>232</v>
      </c>
      <c r="AO4" s="90" t="s">
        <v>238</v>
      </c>
      <c r="AP4" s="85" t="b">
        <v>0</v>
      </c>
      <c r="AQ4" s="90" t="s">
        <v>232</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215</v>
      </c>
      <c r="B5" s="83" t="s">
        <v>215</v>
      </c>
      <c r="C5" s="54" t="s">
        <v>334</v>
      </c>
      <c r="D5" s="55">
        <v>3</v>
      </c>
      <c r="E5" s="67" t="s">
        <v>132</v>
      </c>
      <c r="F5" s="56">
        <v>35</v>
      </c>
      <c r="G5" s="54"/>
      <c r="H5" s="58"/>
      <c r="I5" s="57"/>
      <c r="J5" s="57"/>
      <c r="K5" s="36" t="s">
        <v>65</v>
      </c>
      <c r="L5" s="82">
        <v>5</v>
      </c>
      <c r="M5" s="82"/>
      <c r="N5" s="64"/>
      <c r="O5" s="85" t="s">
        <v>176</v>
      </c>
      <c r="P5" s="87">
        <v>44218.69986111111</v>
      </c>
      <c r="Q5" s="85" t="s">
        <v>221</v>
      </c>
      <c r="R5" s="85"/>
      <c r="S5" s="85"/>
      <c r="T5" s="90" t="s">
        <v>225</v>
      </c>
      <c r="U5" s="88" t="str">
        <f>HYPERLINK("https://pbs.twimg.com/media/EsWcaDMUYAA5ee1.jpg")</f>
        <v>https://pbs.twimg.com/media/EsWcaDMUYAA5ee1.jpg</v>
      </c>
      <c r="V5" s="88" t="str">
        <f>HYPERLINK("https://pbs.twimg.com/media/EsWcaDMUYAA5ee1.jpg")</f>
        <v>https://pbs.twimg.com/media/EsWcaDMUYAA5ee1.jpg</v>
      </c>
      <c r="W5" s="87">
        <v>44218.69986111111</v>
      </c>
      <c r="X5" s="93">
        <v>44218</v>
      </c>
      <c r="Y5" s="90" t="s">
        <v>228</v>
      </c>
      <c r="Z5" s="88" t="str">
        <f>HYPERLINK("https://twitter.com/#!/icewind2020/status/1352659238540087308")</f>
        <v>https://twitter.com/#!/icewind2020/status/1352659238540087308</v>
      </c>
      <c r="AA5" s="85"/>
      <c r="AB5" s="85"/>
      <c r="AC5" s="90" t="s">
        <v>232</v>
      </c>
      <c r="AD5" s="85"/>
      <c r="AE5" s="85" t="b">
        <v>0</v>
      </c>
      <c r="AF5" s="85">
        <v>9</v>
      </c>
      <c r="AG5" s="90" t="s">
        <v>235</v>
      </c>
      <c r="AH5" s="85" t="b">
        <v>0</v>
      </c>
      <c r="AI5" s="85" t="s">
        <v>236</v>
      </c>
      <c r="AJ5" s="85"/>
      <c r="AK5" s="90" t="s">
        <v>235</v>
      </c>
      <c r="AL5" s="85" t="b">
        <v>0</v>
      </c>
      <c r="AM5" s="85">
        <v>2</v>
      </c>
      <c r="AN5" s="90" t="s">
        <v>235</v>
      </c>
      <c r="AO5" s="90" t="s">
        <v>239</v>
      </c>
      <c r="AP5" s="85" t="b">
        <v>0</v>
      </c>
      <c r="AQ5" s="90" t="s">
        <v>232</v>
      </c>
      <c r="AR5" s="85" t="s">
        <v>218</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216</v>
      </c>
      <c r="B6" s="83" t="s">
        <v>215</v>
      </c>
      <c r="C6" s="54" t="s">
        <v>334</v>
      </c>
      <c r="D6" s="55">
        <v>3</v>
      </c>
      <c r="E6" s="67" t="s">
        <v>132</v>
      </c>
      <c r="F6" s="56">
        <v>35</v>
      </c>
      <c r="G6" s="54"/>
      <c r="H6" s="58"/>
      <c r="I6" s="57"/>
      <c r="J6" s="57"/>
      <c r="K6" s="36" t="s">
        <v>65</v>
      </c>
      <c r="L6" s="82">
        <v>6</v>
      </c>
      <c r="M6" s="82"/>
      <c r="N6" s="64"/>
      <c r="O6" s="85" t="s">
        <v>219</v>
      </c>
      <c r="P6" s="87">
        <v>44692.028969907406</v>
      </c>
      <c r="Q6" s="85" t="s">
        <v>220</v>
      </c>
      <c r="R6" s="85"/>
      <c r="S6" s="85"/>
      <c r="T6" s="90" t="s">
        <v>224</v>
      </c>
      <c r="U6" s="85"/>
      <c r="V6" s="88" t="str">
        <f>HYPERLINK("http://abs.twimg.com/sticky/default_profile_images/default_profile_normal.png")</f>
        <v>http://abs.twimg.com/sticky/default_profile_images/default_profile_normal.png</v>
      </c>
      <c r="W6" s="87">
        <v>44692.028969907406</v>
      </c>
      <c r="X6" s="93">
        <v>44692</v>
      </c>
      <c r="Y6" s="90" t="s">
        <v>229</v>
      </c>
      <c r="Z6" s="88" t="str">
        <f>HYPERLINK("https://twitter.com/#!/alexis_tth/status/1524187966284967942")</f>
        <v>https://twitter.com/#!/alexis_tth/status/1524187966284967942</v>
      </c>
      <c r="AA6" s="85"/>
      <c r="AB6" s="85"/>
      <c r="AC6" s="90" t="s">
        <v>233</v>
      </c>
      <c r="AD6" s="85"/>
      <c r="AE6" s="85" t="b">
        <v>0</v>
      </c>
      <c r="AF6" s="85">
        <v>0</v>
      </c>
      <c r="AG6" s="90" t="s">
        <v>235</v>
      </c>
      <c r="AH6" s="85" t="b">
        <v>0</v>
      </c>
      <c r="AI6" s="85" t="s">
        <v>236</v>
      </c>
      <c r="AJ6" s="85"/>
      <c r="AK6" s="90" t="s">
        <v>235</v>
      </c>
      <c r="AL6" s="85" t="b">
        <v>0</v>
      </c>
      <c r="AM6" s="85">
        <v>2</v>
      </c>
      <c r="AN6" s="90" t="s">
        <v>232</v>
      </c>
      <c r="AO6" s="90" t="s">
        <v>240</v>
      </c>
      <c r="AP6" s="85" t="b">
        <v>0</v>
      </c>
      <c r="AQ6" s="90" t="s">
        <v>232</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216</v>
      </c>
      <c r="B7" s="83" t="s">
        <v>215</v>
      </c>
      <c r="C7" s="54" t="s">
        <v>334</v>
      </c>
      <c r="D7" s="55">
        <v>3</v>
      </c>
      <c r="E7" s="67" t="s">
        <v>132</v>
      </c>
      <c r="F7" s="56">
        <v>35</v>
      </c>
      <c r="G7" s="54"/>
      <c r="H7" s="58"/>
      <c r="I7" s="57"/>
      <c r="J7" s="57"/>
      <c r="K7" s="36" t="s">
        <v>65</v>
      </c>
      <c r="L7" s="82">
        <v>7</v>
      </c>
      <c r="M7" s="82"/>
      <c r="N7" s="64"/>
      <c r="O7" s="85" t="s">
        <v>218</v>
      </c>
      <c r="P7" s="87">
        <v>44692.028969907406</v>
      </c>
      <c r="Q7" s="85" t="s">
        <v>220</v>
      </c>
      <c r="R7" s="85"/>
      <c r="S7" s="85"/>
      <c r="T7" s="90" t="s">
        <v>224</v>
      </c>
      <c r="U7" s="85"/>
      <c r="V7" s="88" t="str">
        <f>HYPERLINK("http://abs.twimg.com/sticky/default_profile_images/default_profile_normal.png")</f>
        <v>http://abs.twimg.com/sticky/default_profile_images/default_profile_normal.png</v>
      </c>
      <c r="W7" s="87">
        <v>44692.028969907406</v>
      </c>
      <c r="X7" s="93">
        <v>44692</v>
      </c>
      <c r="Y7" s="90" t="s">
        <v>229</v>
      </c>
      <c r="Z7" s="88" t="str">
        <f>HYPERLINK("https://twitter.com/#!/alexis_tth/status/1524187966284967942")</f>
        <v>https://twitter.com/#!/alexis_tth/status/1524187966284967942</v>
      </c>
      <c r="AA7" s="85"/>
      <c r="AB7" s="85"/>
      <c r="AC7" s="90" t="s">
        <v>233</v>
      </c>
      <c r="AD7" s="85"/>
      <c r="AE7" s="85" t="b">
        <v>0</v>
      </c>
      <c r="AF7" s="85">
        <v>0</v>
      </c>
      <c r="AG7" s="90" t="s">
        <v>235</v>
      </c>
      <c r="AH7" s="85" t="b">
        <v>0</v>
      </c>
      <c r="AI7" s="85" t="s">
        <v>236</v>
      </c>
      <c r="AJ7" s="85"/>
      <c r="AK7" s="90" t="s">
        <v>235</v>
      </c>
      <c r="AL7" s="85" t="b">
        <v>0</v>
      </c>
      <c r="AM7" s="85">
        <v>2</v>
      </c>
      <c r="AN7" s="90" t="s">
        <v>232</v>
      </c>
      <c r="AO7" s="90" t="s">
        <v>240</v>
      </c>
      <c r="AP7" s="85" t="b">
        <v>0</v>
      </c>
      <c r="AQ7" s="90" t="s">
        <v>232</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8" spans="1:57" ht="45">
      <c r="A8" s="83" t="s">
        <v>217</v>
      </c>
      <c r="B8" s="83" t="s">
        <v>217</v>
      </c>
      <c r="C8" s="54" t="s">
        <v>334</v>
      </c>
      <c r="D8" s="55">
        <v>3</v>
      </c>
      <c r="E8" s="67" t="s">
        <v>132</v>
      </c>
      <c r="F8" s="56">
        <v>35</v>
      </c>
      <c r="G8" s="54"/>
      <c r="H8" s="58"/>
      <c r="I8" s="57"/>
      <c r="J8" s="57"/>
      <c r="K8" s="36" t="s">
        <v>65</v>
      </c>
      <c r="L8" s="82">
        <v>8</v>
      </c>
      <c r="M8" s="82"/>
      <c r="N8" s="64"/>
      <c r="O8" s="85" t="s">
        <v>176</v>
      </c>
      <c r="P8" s="87">
        <v>44692.702731481484</v>
      </c>
      <c r="Q8" s="85" t="s">
        <v>222</v>
      </c>
      <c r="R8" s="88" t="str">
        <f>HYPERLINK("https://www.linkedin.com/feed/update/urn:li:share:6930197751422984192")</f>
        <v>https://www.linkedin.com/feed/update/urn:li:share:6930197751422984192</v>
      </c>
      <c r="S8" s="85" t="s">
        <v>223</v>
      </c>
      <c r="T8" s="90" t="s">
        <v>226</v>
      </c>
      <c r="U8" s="85"/>
      <c r="V8" s="88" t="str">
        <f>HYPERLINK("http://pbs.twimg.com/profile_images/621942417911099393/Dz1ifw3l_normal.jpg")</f>
        <v>http://pbs.twimg.com/profile_images/621942417911099393/Dz1ifw3l_normal.jpg</v>
      </c>
      <c r="W8" s="87">
        <v>44692.702731481484</v>
      </c>
      <c r="X8" s="93">
        <v>44692</v>
      </c>
      <c r="Y8" s="90" t="s">
        <v>230</v>
      </c>
      <c r="Z8" s="88" t="str">
        <f>HYPERLINK("https://twitter.com/#!/wolfganglohmann/status/1524432125788831747")</f>
        <v>https://twitter.com/#!/wolfganglohmann/status/1524432125788831747</v>
      </c>
      <c r="AA8" s="85"/>
      <c r="AB8" s="85"/>
      <c r="AC8" s="90" t="s">
        <v>234</v>
      </c>
      <c r="AD8" s="85"/>
      <c r="AE8" s="85" t="b">
        <v>0</v>
      </c>
      <c r="AF8" s="85">
        <v>0</v>
      </c>
      <c r="AG8" s="90" t="s">
        <v>235</v>
      </c>
      <c r="AH8" s="85" t="b">
        <v>0</v>
      </c>
      <c r="AI8" s="85" t="s">
        <v>237</v>
      </c>
      <c r="AJ8" s="85"/>
      <c r="AK8" s="90" t="s">
        <v>235</v>
      </c>
      <c r="AL8" s="85" t="b">
        <v>0</v>
      </c>
      <c r="AM8" s="85">
        <v>0</v>
      </c>
      <c r="AN8" s="90" t="s">
        <v>235</v>
      </c>
      <c r="AO8" s="90" t="s">
        <v>241</v>
      </c>
      <c r="AP8" s="85" t="b">
        <v>0</v>
      </c>
      <c r="AQ8" s="90" t="s">
        <v>234</v>
      </c>
      <c r="AR8" s="85" t="s">
        <v>176</v>
      </c>
      <c r="AS8" s="85">
        <v>0</v>
      </c>
      <c r="AT8" s="85">
        <v>0</v>
      </c>
      <c r="AU8" s="85"/>
      <c r="AV8" s="85"/>
      <c r="AW8" s="85"/>
      <c r="AX8" s="85"/>
      <c r="AY8" s="85"/>
      <c r="AZ8" s="85"/>
      <c r="BA8" s="85"/>
      <c r="BB8" s="85"/>
      <c r="BC8">
        <v>1</v>
      </c>
      <c r="BD8" s="84" t="str">
        <f>REPLACE(INDEX(GroupVertices[Group],MATCH(Edges[[#This Row],[Vertex 1]],GroupVertices[Vertex],0)),1,1,"")</f>
        <v>2</v>
      </c>
      <c r="BE8" s="84" t="str">
        <f>REPLACE(INDEX(GroupVertices[Group],MATCH(Edges[[#This Row],[Vertex 2]],GroupVertices[Vertex],0)),1,1,"")</f>
        <v>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v>
      </c>
      <c r="AE2" s="13" t="s">
        <v>243</v>
      </c>
      <c r="AF2" s="13" t="s">
        <v>244</v>
      </c>
      <c r="AG2" s="13" t="s">
        <v>245</v>
      </c>
      <c r="AH2" s="13" t="s">
        <v>246</v>
      </c>
      <c r="AI2" s="13" t="s">
        <v>247</v>
      </c>
      <c r="AJ2" s="13" t="s">
        <v>248</v>
      </c>
      <c r="AK2" s="13" t="s">
        <v>249</v>
      </c>
      <c r="AL2" s="13" t="s">
        <v>250</v>
      </c>
      <c r="AM2" s="13" t="s">
        <v>251</v>
      </c>
      <c r="AN2" s="13" t="s">
        <v>252</v>
      </c>
      <c r="AO2" s="13" t="s">
        <v>253</v>
      </c>
      <c r="AP2" s="13" t="s">
        <v>254</v>
      </c>
      <c r="AQ2" s="13" t="s">
        <v>255</v>
      </c>
      <c r="AR2" s="13" t="s">
        <v>256</v>
      </c>
      <c r="AS2" s="13" t="s">
        <v>257</v>
      </c>
      <c r="AT2" s="13" t="s">
        <v>194</v>
      </c>
      <c r="AU2" s="13" t="s">
        <v>258</v>
      </c>
      <c r="AV2" s="13" t="s">
        <v>259</v>
      </c>
      <c r="AW2" s="13" t="s">
        <v>260</v>
      </c>
      <c r="AX2" s="13" t="s">
        <v>261</v>
      </c>
      <c r="AY2" s="13" t="s">
        <v>262</v>
      </c>
      <c r="AZ2" s="13" t="s">
        <v>263</v>
      </c>
      <c r="BA2" s="13" t="s">
        <v>325</v>
      </c>
      <c r="BB2" s="3"/>
      <c r="BC2" s="3"/>
    </row>
    <row r="3" spans="1:55" ht="15" customHeight="1">
      <c r="A3" s="50" t="s">
        <v>214</v>
      </c>
      <c r="B3" s="54"/>
      <c r="C3" s="54"/>
      <c r="D3" s="55"/>
      <c r="E3" s="56"/>
      <c r="F3" s="115" t="str">
        <f>HYPERLINK("http://pbs.twimg.com/profile_images/1449501173145382918/zcOsxEAI_normal.jpg")</f>
        <v>http://pbs.twimg.com/profile_images/1449501173145382918/zcOsxEAI_normal.jpg</v>
      </c>
      <c r="G3" s="54"/>
      <c r="H3" s="58" t="s">
        <v>214</v>
      </c>
      <c r="I3" s="57"/>
      <c r="J3" s="57"/>
      <c r="K3" s="117" t="s">
        <v>282</v>
      </c>
      <c r="L3" s="60"/>
      <c r="M3" s="61">
        <v>115.86326599121094</v>
      </c>
      <c r="N3" s="61">
        <v>164.4572296142578</v>
      </c>
      <c r="O3" s="59"/>
      <c r="P3" s="62"/>
      <c r="Q3" s="62"/>
      <c r="R3" s="51"/>
      <c r="S3" s="51"/>
      <c r="T3" s="51"/>
      <c r="U3" s="51"/>
      <c r="V3" s="52"/>
      <c r="W3" s="52"/>
      <c r="X3" s="53"/>
      <c r="Y3" s="52"/>
      <c r="Z3" s="52"/>
      <c r="AA3" s="63">
        <v>3</v>
      </c>
      <c r="AB3" s="63"/>
      <c r="AC3" s="64"/>
      <c r="AD3" s="84" t="s">
        <v>267</v>
      </c>
      <c r="AE3" s="89" t="s">
        <v>271</v>
      </c>
      <c r="AF3" s="84">
        <v>2292</v>
      </c>
      <c r="AG3" s="84">
        <v>10902</v>
      </c>
      <c r="AH3" s="84">
        <v>73689</v>
      </c>
      <c r="AI3" s="84">
        <v>62415</v>
      </c>
      <c r="AJ3" s="84"/>
      <c r="AK3" s="84" t="s">
        <v>274</v>
      </c>
      <c r="AL3" s="84" t="s">
        <v>277</v>
      </c>
      <c r="AM3" s="84"/>
      <c r="AN3" s="84"/>
      <c r="AO3" s="86">
        <v>40833.03467592593</v>
      </c>
      <c r="AP3" s="91" t="str">
        <f>HYPERLINK("https://pbs.twimg.com/profile_banners/392420981/1622323697")</f>
        <v>https://pbs.twimg.com/profile_banners/392420981/1622323697</v>
      </c>
      <c r="AQ3" s="84" t="b">
        <v>0</v>
      </c>
      <c r="AR3" s="84" t="b">
        <v>0</v>
      </c>
      <c r="AS3" s="84" t="b">
        <v>0</v>
      </c>
      <c r="AT3" s="84"/>
      <c r="AU3" s="84">
        <v>27</v>
      </c>
      <c r="AV3" s="91" t="str">
        <f>HYPERLINK("http://abs.twimg.com/images/themes/theme9/bg.gif")</f>
        <v>http://abs.twimg.com/images/themes/theme9/bg.gif</v>
      </c>
      <c r="AW3" s="84" t="b">
        <v>0</v>
      </c>
      <c r="AX3" s="84" t="s">
        <v>278</v>
      </c>
      <c r="AY3" s="91" t="str">
        <f>HYPERLINK("https://twitter.com/justblazedro")</f>
        <v>https://twitter.com/justblazedro</v>
      </c>
      <c r="AZ3" s="84" t="s">
        <v>66</v>
      </c>
      <c r="BA3" s="84" t="str">
        <f>REPLACE(INDEX(GroupVertices[Group],MATCH(Vertices[[#This Row],[Vertex]],GroupVertices[Vertex],0)),1,1,"")</f>
        <v>1</v>
      </c>
      <c r="BB3" s="3"/>
      <c r="BC3" s="3"/>
    </row>
    <row r="4" spans="1:58" ht="15">
      <c r="A4" s="14" t="s">
        <v>215</v>
      </c>
      <c r="B4" s="15"/>
      <c r="C4" s="15"/>
      <c r="D4" s="94"/>
      <c r="E4" s="80"/>
      <c r="F4" s="115" t="str">
        <f>HYPERLINK("http://pbs.twimg.com/profile_images/1283283353827864576/2TsIiDaC_normal.jpg")</f>
        <v>http://pbs.twimg.com/profile_images/1283283353827864576/2TsIiDaC_normal.jpg</v>
      </c>
      <c r="G4" s="15"/>
      <c r="H4" s="16" t="s">
        <v>215</v>
      </c>
      <c r="I4" s="68"/>
      <c r="J4" s="68"/>
      <c r="K4" s="117" t="s">
        <v>279</v>
      </c>
      <c r="L4" s="95"/>
      <c r="M4" s="96">
        <v>3765.55615234375</v>
      </c>
      <c r="N4" s="96">
        <v>4999.4990234375</v>
      </c>
      <c r="O4" s="78"/>
      <c r="P4" s="97"/>
      <c r="Q4" s="97"/>
      <c r="R4" s="98"/>
      <c r="S4" s="98"/>
      <c r="T4" s="98"/>
      <c r="U4" s="98"/>
      <c r="V4" s="53"/>
      <c r="W4" s="53"/>
      <c r="X4" s="53"/>
      <c r="Y4" s="53"/>
      <c r="Z4" s="52"/>
      <c r="AA4" s="81">
        <v>4</v>
      </c>
      <c r="AB4" s="81"/>
      <c r="AC4" s="99"/>
      <c r="AD4" s="84" t="s">
        <v>264</v>
      </c>
      <c r="AE4" s="89" t="s">
        <v>268</v>
      </c>
      <c r="AF4" s="84">
        <v>1029</v>
      </c>
      <c r="AG4" s="84">
        <v>481</v>
      </c>
      <c r="AH4" s="84">
        <v>358</v>
      </c>
      <c r="AI4" s="84">
        <v>562</v>
      </c>
      <c r="AJ4" s="84"/>
      <c r="AK4" s="84" t="s">
        <v>272</v>
      </c>
      <c r="AL4" s="84" t="s">
        <v>275</v>
      </c>
      <c r="AM4" s="91" t="str">
        <f>HYPERLINK("https://t.co/yANw7ZV1Dk")</f>
        <v>https://t.co/yANw7ZV1Dk</v>
      </c>
      <c r="AN4" s="84"/>
      <c r="AO4" s="86">
        <v>44010.747152777774</v>
      </c>
      <c r="AP4" s="91" t="str">
        <f>HYPERLINK("https://pbs.twimg.com/profile_banners/1277299635225313285/1605324509")</f>
        <v>https://pbs.twimg.com/profile_banners/1277299635225313285/1605324509</v>
      </c>
      <c r="AQ4" s="84" t="b">
        <v>1</v>
      </c>
      <c r="AR4" s="84" t="b">
        <v>0</v>
      </c>
      <c r="AS4" s="84" t="b">
        <v>0</v>
      </c>
      <c r="AT4" s="84"/>
      <c r="AU4" s="84">
        <v>7</v>
      </c>
      <c r="AV4" s="84"/>
      <c r="AW4" s="84" t="b">
        <v>0</v>
      </c>
      <c r="AX4" s="84" t="s">
        <v>278</v>
      </c>
      <c r="AY4" s="91" t="str">
        <f>HYPERLINK("https://twitter.com/icewind2020")</f>
        <v>https://twitter.com/icewind2020</v>
      </c>
      <c r="AZ4" s="84" t="s">
        <v>66</v>
      </c>
      <c r="BA4" s="84" t="str">
        <f>REPLACE(INDEX(GroupVertices[Group],MATCH(Vertices[[#This Row],[Vertex]],GroupVertices[Vertex],0)),1,1,"")</f>
        <v>1</v>
      </c>
      <c r="BB4" s="2"/>
      <c r="BC4" s="3"/>
      <c r="BD4" s="3"/>
      <c r="BE4" s="3"/>
      <c r="BF4" s="3"/>
    </row>
    <row r="5" spans="1:58" ht="15">
      <c r="A5" s="14" t="s">
        <v>216</v>
      </c>
      <c r="B5" s="15"/>
      <c r="C5" s="15"/>
      <c r="D5" s="94"/>
      <c r="E5" s="80"/>
      <c r="F5" s="115" t="str">
        <f>HYPERLINK("http://abs.twimg.com/sticky/default_profile_images/default_profile_normal.png")</f>
        <v>http://abs.twimg.com/sticky/default_profile_images/default_profile_normal.png</v>
      </c>
      <c r="G5" s="15"/>
      <c r="H5" s="16" t="s">
        <v>216</v>
      </c>
      <c r="I5" s="68"/>
      <c r="J5" s="68"/>
      <c r="K5" s="117" t="s">
        <v>280</v>
      </c>
      <c r="L5" s="95"/>
      <c r="M5" s="96">
        <v>7415.2490234375</v>
      </c>
      <c r="N5" s="96">
        <v>9834.54296875</v>
      </c>
      <c r="O5" s="78"/>
      <c r="P5" s="97"/>
      <c r="Q5" s="97"/>
      <c r="R5" s="98"/>
      <c r="S5" s="98"/>
      <c r="T5" s="98"/>
      <c r="U5" s="98"/>
      <c r="V5" s="53"/>
      <c r="W5" s="53"/>
      <c r="X5" s="53"/>
      <c r="Y5" s="53"/>
      <c r="Z5" s="52"/>
      <c r="AA5" s="81">
        <v>5</v>
      </c>
      <c r="AB5" s="81"/>
      <c r="AC5" s="99"/>
      <c r="AD5" s="84" t="s">
        <v>265</v>
      </c>
      <c r="AE5" s="89" t="s">
        <v>269</v>
      </c>
      <c r="AF5" s="84">
        <v>24</v>
      </c>
      <c r="AG5" s="84">
        <v>672</v>
      </c>
      <c r="AH5" s="84">
        <v>58704</v>
      </c>
      <c r="AI5" s="84">
        <v>0</v>
      </c>
      <c r="AJ5" s="84"/>
      <c r="AK5" s="84"/>
      <c r="AL5" s="84"/>
      <c r="AM5" s="84"/>
      <c r="AN5" s="84"/>
      <c r="AO5" s="86">
        <v>42761.39119212963</v>
      </c>
      <c r="AP5" s="84"/>
      <c r="AQ5" s="84" t="b">
        <v>1</v>
      </c>
      <c r="AR5" s="84" t="b">
        <v>1</v>
      </c>
      <c r="AS5" s="84" t="b">
        <v>0</v>
      </c>
      <c r="AT5" s="84"/>
      <c r="AU5" s="84">
        <v>41</v>
      </c>
      <c r="AV5" s="84"/>
      <c r="AW5" s="84" t="b">
        <v>0</v>
      </c>
      <c r="AX5" s="84" t="s">
        <v>278</v>
      </c>
      <c r="AY5" s="91" t="str">
        <f>HYPERLINK("https://twitter.com/alexis_tth")</f>
        <v>https://twitter.com/alexis_tth</v>
      </c>
      <c r="AZ5" s="84" t="s">
        <v>66</v>
      </c>
      <c r="BA5" s="84" t="str">
        <f>REPLACE(INDEX(GroupVertices[Group],MATCH(Vertices[[#This Row],[Vertex]],GroupVertices[Vertex],0)),1,1,"")</f>
        <v>1</v>
      </c>
      <c r="BB5" s="2"/>
      <c r="BC5" s="3"/>
      <c r="BD5" s="3"/>
      <c r="BE5" s="3"/>
      <c r="BF5" s="3"/>
    </row>
    <row r="6" spans="1:58" ht="15">
      <c r="A6" s="100" t="s">
        <v>217</v>
      </c>
      <c r="B6" s="101"/>
      <c r="C6" s="101"/>
      <c r="D6" s="102"/>
      <c r="E6" s="103"/>
      <c r="F6" s="116" t="str">
        <f>HYPERLINK("http://pbs.twimg.com/profile_images/621942417911099393/Dz1ifw3l_normal.jpg")</f>
        <v>http://pbs.twimg.com/profile_images/621942417911099393/Dz1ifw3l_normal.jpg</v>
      </c>
      <c r="G6" s="101"/>
      <c r="H6" s="104" t="s">
        <v>217</v>
      </c>
      <c r="I6" s="105"/>
      <c r="J6" s="105"/>
      <c r="K6" s="118" t="s">
        <v>281</v>
      </c>
      <c r="L6" s="106"/>
      <c r="M6" s="107">
        <v>8707.125</v>
      </c>
      <c r="N6" s="107">
        <v>4999.5</v>
      </c>
      <c r="O6" s="108"/>
      <c r="P6" s="109"/>
      <c r="Q6" s="109"/>
      <c r="R6" s="110"/>
      <c r="S6" s="110"/>
      <c r="T6" s="110"/>
      <c r="U6" s="110"/>
      <c r="V6" s="111"/>
      <c r="W6" s="111"/>
      <c r="X6" s="111"/>
      <c r="Y6" s="111"/>
      <c r="Z6" s="112"/>
      <c r="AA6" s="113">
        <v>6</v>
      </c>
      <c r="AB6" s="113"/>
      <c r="AC6" s="114"/>
      <c r="AD6" s="84" t="s">
        <v>266</v>
      </c>
      <c r="AE6" s="89" t="s">
        <v>270</v>
      </c>
      <c r="AF6" s="84">
        <v>533</v>
      </c>
      <c r="AG6" s="84">
        <v>283</v>
      </c>
      <c r="AH6" s="84">
        <v>1631</v>
      </c>
      <c r="AI6" s="84">
        <v>592</v>
      </c>
      <c r="AJ6" s="84"/>
      <c r="AK6" s="84" t="s">
        <v>273</v>
      </c>
      <c r="AL6" s="84" t="s">
        <v>276</v>
      </c>
      <c r="AM6" s="91" t="str">
        <f>HYPERLINK("https://t.co/RBjCDbZZ3r")</f>
        <v>https://t.co/RBjCDbZZ3r</v>
      </c>
      <c r="AN6" s="84"/>
      <c r="AO6" s="86">
        <v>40454.33315972222</v>
      </c>
      <c r="AP6" s="91" t="str">
        <f>HYPERLINK("https://pbs.twimg.com/profile_banners/198070695/1515580907")</f>
        <v>https://pbs.twimg.com/profile_banners/198070695/1515580907</v>
      </c>
      <c r="AQ6" s="84" t="b">
        <v>0</v>
      </c>
      <c r="AR6" s="84" t="b">
        <v>0</v>
      </c>
      <c r="AS6" s="84" t="b">
        <v>0</v>
      </c>
      <c r="AT6" s="84"/>
      <c r="AU6" s="84">
        <v>13</v>
      </c>
      <c r="AV6" s="91" t="str">
        <f>HYPERLINK("http://abs.twimg.com/images/themes/theme1/bg.png")</f>
        <v>http://abs.twimg.com/images/themes/theme1/bg.png</v>
      </c>
      <c r="AW6" s="84" t="b">
        <v>0</v>
      </c>
      <c r="AX6" s="84" t="s">
        <v>278</v>
      </c>
      <c r="AY6" s="91" t="str">
        <f>HYPERLINK("https://twitter.com/wolfganglohmann")</f>
        <v>https://twitter.com/wolfganglohmann</v>
      </c>
      <c r="AZ6" s="84" t="s">
        <v>66</v>
      </c>
      <c r="BA6" s="84" t="str">
        <f>REPLACE(INDEX(GroupVertices[Group],MATCH(Vertices[[#This Row],[Vertex]],GroupVertices[Vertex],0)),1,1,"")</f>
        <v>2</v>
      </c>
      <c r="BB6" s="2"/>
      <c r="BC6" s="3"/>
      <c r="BD6" s="3"/>
      <c r="BE6" s="3"/>
      <c r="BF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329</v>
      </c>
    </row>
    <row r="3" spans="1:25" ht="15">
      <c r="A3" s="83" t="s">
        <v>321</v>
      </c>
      <c r="B3" s="121" t="s">
        <v>323</v>
      </c>
      <c r="C3" s="121" t="s">
        <v>56</v>
      </c>
      <c r="D3" s="119"/>
      <c r="E3" s="15"/>
      <c r="F3" s="16" t="s">
        <v>321</v>
      </c>
      <c r="G3" s="78"/>
      <c r="H3" s="78"/>
      <c r="I3" s="120">
        <v>3</v>
      </c>
      <c r="J3" s="65"/>
      <c r="K3" s="51">
        <v>3</v>
      </c>
      <c r="L3" s="51">
        <v>1</v>
      </c>
      <c r="M3" s="51">
        <v>4</v>
      </c>
      <c r="N3" s="51">
        <v>5</v>
      </c>
      <c r="O3" s="51">
        <v>1</v>
      </c>
      <c r="P3" s="52">
        <v>0</v>
      </c>
      <c r="Q3" s="52">
        <v>0</v>
      </c>
      <c r="R3" s="51">
        <v>1</v>
      </c>
      <c r="S3" s="51">
        <v>0</v>
      </c>
      <c r="T3" s="51">
        <v>3</v>
      </c>
      <c r="U3" s="51">
        <v>5</v>
      </c>
      <c r="V3" s="51">
        <v>2</v>
      </c>
      <c r="W3" s="52">
        <v>0.888889</v>
      </c>
      <c r="X3" s="52">
        <v>0.3333333333333333</v>
      </c>
      <c r="Y3" s="84"/>
    </row>
    <row r="4" spans="1:25" ht="15">
      <c r="A4" s="83" t="s">
        <v>322</v>
      </c>
      <c r="B4" s="121" t="s">
        <v>324</v>
      </c>
      <c r="C4" s="121" t="s">
        <v>56</v>
      </c>
      <c r="D4" s="119"/>
      <c r="E4" s="15"/>
      <c r="F4" s="16" t="s">
        <v>322</v>
      </c>
      <c r="G4" s="78"/>
      <c r="H4" s="78"/>
      <c r="I4" s="120">
        <v>4</v>
      </c>
      <c r="J4" s="81"/>
      <c r="K4" s="51">
        <v>1</v>
      </c>
      <c r="L4" s="51">
        <v>1</v>
      </c>
      <c r="M4" s="51">
        <v>0</v>
      </c>
      <c r="N4" s="51">
        <v>1</v>
      </c>
      <c r="O4" s="51">
        <v>1</v>
      </c>
      <c r="P4" s="52" t="s">
        <v>328</v>
      </c>
      <c r="Q4" s="52" t="s">
        <v>328</v>
      </c>
      <c r="R4" s="51">
        <v>1</v>
      </c>
      <c r="S4" s="51">
        <v>1</v>
      </c>
      <c r="T4" s="51">
        <v>1</v>
      </c>
      <c r="U4" s="51">
        <v>1</v>
      </c>
      <c r="V4" s="51">
        <v>0</v>
      </c>
      <c r="W4" s="52">
        <v>0</v>
      </c>
      <c r="X4" s="52" t="s">
        <v>328</v>
      </c>
      <c r="Y4" s="84" t="s">
        <v>330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321</v>
      </c>
      <c r="B2" s="89" t="s">
        <v>216</v>
      </c>
      <c r="C2" s="84">
        <f>VLOOKUP(GroupVertices[[#This Row],[Vertex]],Vertices[],MATCH("ID",Vertices[[#Headers],[Vertex]:[Vertex Group]],0),FALSE)</f>
        <v>5</v>
      </c>
    </row>
    <row r="3" spans="1:3" ht="15">
      <c r="A3" s="85" t="s">
        <v>321</v>
      </c>
      <c r="B3" s="89" t="s">
        <v>215</v>
      </c>
      <c r="C3" s="84">
        <f>VLOOKUP(GroupVertices[[#This Row],[Vertex]],Vertices[],MATCH("ID",Vertices[[#Headers],[Vertex]:[Vertex Group]],0),FALSE)</f>
        <v>4</v>
      </c>
    </row>
    <row r="4" spans="1:3" ht="15">
      <c r="A4" s="85" t="s">
        <v>321</v>
      </c>
      <c r="B4" s="89" t="s">
        <v>214</v>
      </c>
      <c r="C4" s="84">
        <f>VLOOKUP(GroupVertices[[#This Row],[Vertex]],Vertices[],MATCH("ID",Vertices[[#Headers],[Vertex]:[Vertex Group]],0),FALSE)</f>
        <v>3</v>
      </c>
    </row>
    <row r="5" spans="1:3" ht="15">
      <c r="A5" s="85" t="s">
        <v>322</v>
      </c>
      <c r="B5" s="89" t="s">
        <v>217</v>
      </c>
      <c r="C5" s="84">
        <f>VLOOKUP(GroupVertices[[#This Row],[Vertex]],Vertices[],MATCH("ID",Vertices[[#Headers],[Vertex]:[Vertex Group]],0),FALSE)</f>
        <v>6</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320</v>
      </c>
      <c r="BD2" s="13" t="s">
        <v>326</v>
      </c>
      <c r="BE2" s="13" t="s">
        <v>327</v>
      </c>
    </row>
    <row r="3" spans="1:57" ht="15" customHeight="1">
      <c r="A3" s="83" t="s">
        <v>214</v>
      </c>
      <c r="B3" s="83" t="s">
        <v>215</v>
      </c>
      <c r="C3" s="54"/>
      <c r="D3" s="55"/>
      <c r="E3" s="67"/>
      <c r="F3" s="56"/>
      <c r="G3" s="54"/>
      <c r="H3" s="58"/>
      <c r="I3" s="57"/>
      <c r="J3" s="57"/>
      <c r="K3" s="36" t="s">
        <v>65</v>
      </c>
      <c r="L3" s="63">
        <v>3</v>
      </c>
      <c r="M3" s="63"/>
      <c r="N3" s="64"/>
      <c r="O3" s="84" t="s">
        <v>219</v>
      </c>
      <c r="P3" s="86">
        <v>44692.006157407406</v>
      </c>
      <c r="Q3" s="84" t="s">
        <v>220</v>
      </c>
      <c r="R3" s="84"/>
      <c r="S3" s="84"/>
      <c r="T3" s="89" t="s">
        <v>224</v>
      </c>
      <c r="U3" s="84"/>
      <c r="V3" s="91" t="str">
        <f>HYPERLINK("http://pbs.twimg.com/profile_images/1449501173145382918/zcOsxEAI_normal.jpg")</f>
        <v>http://pbs.twimg.com/profile_images/1449501173145382918/zcOsxEAI_normal.jpg</v>
      </c>
      <c r="W3" s="86">
        <v>44692.006157407406</v>
      </c>
      <c r="X3" s="92">
        <v>44692</v>
      </c>
      <c r="Y3" s="89" t="s">
        <v>227</v>
      </c>
      <c r="Z3" s="91" t="str">
        <f>HYPERLINK("https://twitter.com/#!/justblazedro/status/1524179698254811139")</f>
        <v>https://twitter.com/#!/justblazedro/status/1524179698254811139</v>
      </c>
      <c r="AA3" s="84"/>
      <c r="AB3" s="84"/>
      <c r="AC3" s="89" t="s">
        <v>231</v>
      </c>
      <c r="AD3" s="84"/>
      <c r="AE3" s="84" t="b">
        <v>0</v>
      </c>
      <c r="AF3" s="84">
        <v>0</v>
      </c>
      <c r="AG3" s="89" t="s">
        <v>235</v>
      </c>
      <c r="AH3" s="84" t="b">
        <v>0</v>
      </c>
      <c r="AI3" s="84" t="s">
        <v>236</v>
      </c>
      <c r="AJ3" s="84"/>
      <c r="AK3" s="89" t="s">
        <v>235</v>
      </c>
      <c r="AL3" s="84" t="b">
        <v>0</v>
      </c>
      <c r="AM3" s="84">
        <v>2</v>
      </c>
      <c r="AN3" s="89" t="s">
        <v>232</v>
      </c>
      <c r="AO3" s="89" t="s">
        <v>238</v>
      </c>
      <c r="AP3" s="84" t="b">
        <v>0</v>
      </c>
      <c r="AQ3" s="89" t="s">
        <v>232</v>
      </c>
      <c r="AR3" s="84" t="s">
        <v>176</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215</v>
      </c>
      <c r="C4" s="54"/>
      <c r="D4" s="55"/>
      <c r="E4" s="67"/>
      <c r="F4" s="56"/>
      <c r="G4" s="54"/>
      <c r="H4" s="58"/>
      <c r="I4" s="57"/>
      <c r="J4" s="57"/>
      <c r="K4" s="36" t="s">
        <v>65</v>
      </c>
      <c r="L4" s="82">
        <v>4</v>
      </c>
      <c r="M4" s="82"/>
      <c r="N4" s="64"/>
      <c r="O4" s="85" t="s">
        <v>218</v>
      </c>
      <c r="P4" s="87">
        <v>44692.006157407406</v>
      </c>
      <c r="Q4" s="85" t="s">
        <v>220</v>
      </c>
      <c r="R4" s="85"/>
      <c r="S4" s="85"/>
      <c r="T4" s="90" t="s">
        <v>224</v>
      </c>
      <c r="U4" s="85"/>
      <c r="V4" s="88" t="str">
        <f>HYPERLINK("http://pbs.twimg.com/profile_images/1449501173145382918/zcOsxEAI_normal.jpg")</f>
        <v>http://pbs.twimg.com/profile_images/1449501173145382918/zcOsxEAI_normal.jpg</v>
      </c>
      <c r="W4" s="87">
        <v>44692.006157407406</v>
      </c>
      <c r="X4" s="93">
        <v>44692</v>
      </c>
      <c r="Y4" s="90" t="s">
        <v>227</v>
      </c>
      <c r="Z4" s="88" t="str">
        <f>HYPERLINK("https://twitter.com/#!/justblazedro/status/1524179698254811139")</f>
        <v>https://twitter.com/#!/justblazedro/status/1524179698254811139</v>
      </c>
      <c r="AA4" s="85"/>
      <c r="AB4" s="85"/>
      <c r="AC4" s="90" t="s">
        <v>231</v>
      </c>
      <c r="AD4" s="85"/>
      <c r="AE4" s="85" t="b">
        <v>0</v>
      </c>
      <c r="AF4" s="85">
        <v>0</v>
      </c>
      <c r="AG4" s="90" t="s">
        <v>235</v>
      </c>
      <c r="AH4" s="85" t="b">
        <v>0</v>
      </c>
      <c r="AI4" s="85" t="s">
        <v>236</v>
      </c>
      <c r="AJ4" s="85"/>
      <c r="AK4" s="90" t="s">
        <v>235</v>
      </c>
      <c r="AL4" s="85" t="b">
        <v>0</v>
      </c>
      <c r="AM4" s="85">
        <v>2</v>
      </c>
      <c r="AN4" s="90" t="s">
        <v>232</v>
      </c>
      <c r="AO4" s="90" t="s">
        <v>238</v>
      </c>
      <c r="AP4" s="85" t="b">
        <v>0</v>
      </c>
      <c r="AQ4" s="90" t="s">
        <v>232</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215</v>
      </c>
      <c r="B5" s="83" t="s">
        <v>215</v>
      </c>
      <c r="C5" s="54"/>
      <c r="D5" s="55"/>
      <c r="E5" s="67"/>
      <c r="F5" s="56"/>
      <c r="G5" s="54"/>
      <c r="H5" s="58"/>
      <c r="I5" s="57"/>
      <c r="J5" s="57"/>
      <c r="K5" s="36" t="s">
        <v>65</v>
      </c>
      <c r="L5" s="82">
        <v>5</v>
      </c>
      <c r="M5" s="82"/>
      <c r="N5" s="64"/>
      <c r="O5" s="85" t="s">
        <v>176</v>
      </c>
      <c r="P5" s="87">
        <v>44218.69986111111</v>
      </c>
      <c r="Q5" s="85" t="s">
        <v>221</v>
      </c>
      <c r="R5" s="85"/>
      <c r="S5" s="85"/>
      <c r="T5" s="90" t="s">
        <v>225</v>
      </c>
      <c r="U5" s="88" t="str">
        <f>HYPERLINK("https://pbs.twimg.com/media/EsWcaDMUYAA5ee1.jpg")</f>
        <v>https://pbs.twimg.com/media/EsWcaDMUYAA5ee1.jpg</v>
      </c>
      <c r="V5" s="88" t="str">
        <f>HYPERLINK("https://pbs.twimg.com/media/EsWcaDMUYAA5ee1.jpg")</f>
        <v>https://pbs.twimg.com/media/EsWcaDMUYAA5ee1.jpg</v>
      </c>
      <c r="W5" s="87">
        <v>44218.69986111111</v>
      </c>
      <c r="X5" s="93">
        <v>44218</v>
      </c>
      <c r="Y5" s="90" t="s">
        <v>228</v>
      </c>
      <c r="Z5" s="88" t="str">
        <f>HYPERLINK("https://twitter.com/#!/icewind2020/status/1352659238540087308")</f>
        <v>https://twitter.com/#!/icewind2020/status/1352659238540087308</v>
      </c>
      <c r="AA5" s="85"/>
      <c r="AB5" s="85"/>
      <c r="AC5" s="90" t="s">
        <v>232</v>
      </c>
      <c r="AD5" s="85"/>
      <c r="AE5" s="85" t="b">
        <v>0</v>
      </c>
      <c r="AF5" s="85">
        <v>9</v>
      </c>
      <c r="AG5" s="90" t="s">
        <v>235</v>
      </c>
      <c r="AH5" s="85" t="b">
        <v>0</v>
      </c>
      <c r="AI5" s="85" t="s">
        <v>236</v>
      </c>
      <c r="AJ5" s="85"/>
      <c r="AK5" s="90" t="s">
        <v>235</v>
      </c>
      <c r="AL5" s="85" t="b">
        <v>0</v>
      </c>
      <c r="AM5" s="85">
        <v>2</v>
      </c>
      <c r="AN5" s="90" t="s">
        <v>235</v>
      </c>
      <c r="AO5" s="90" t="s">
        <v>239</v>
      </c>
      <c r="AP5" s="85" t="b">
        <v>0</v>
      </c>
      <c r="AQ5" s="90" t="s">
        <v>232</v>
      </c>
      <c r="AR5" s="85" t="s">
        <v>218</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216</v>
      </c>
      <c r="B6" s="83" t="s">
        <v>215</v>
      </c>
      <c r="C6" s="54"/>
      <c r="D6" s="55"/>
      <c r="E6" s="67"/>
      <c r="F6" s="56"/>
      <c r="G6" s="54"/>
      <c r="H6" s="58"/>
      <c r="I6" s="57"/>
      <c r="J6" s="57"/>
      <c r="K6" s="36" t="s">
        <v>65</v>
      </c>
      <c r="L6" s="82">
        <v>6</v>
      </c>
      <c r="M6" s="82"/>
      <c r="N6" s="64"/>
      <c r="O6" s="85" t="s">
        <v>219</v>
      </c>
      <c r="P6" s="87">
        <v>44692.028969907406</v>
      </c>
      <c r="Q6" s="85" t="s">
        <v>220</v>
      </c>
      <c r="R6" s="85"/>
      <c r="S6" s="85"/>
      <c r="T6" s="90" t="s">
        <v>224</v>
      </c>
      <c r="U6" s="85"/>
      <c r="V6" s="88" t="str">
        <f>HYPERLINK("http://abs.twimg.com/sticky/default_profile_images/default_profile_normal.png")</f>
        <v>http://abs.twimg.com/sticky/default_profile_images/default_profile_normal.png</v>
      </c>
      <c r="W6" s="87">
        <v>44692.028969907406</v>
      </c>
      <c r="X6" s="93">
        <v>44692</v>
      </c>
      <c r="Y6" s="90" t="s">
        <v>229</v>
      </c>
      <c r="Z6" s="88" t="str">
        <f>HYPERLINK("https://twitter.com/#!/alexis_tth/status/1524187966284967942")</f>
        <v>https://twitter.com/#!/alexis_tth/status/1524187966284967942</v>
      </c>
      <c r="AA6" s="85"/>
      <c r="AB6" s="85"/>
      <c r="AC6" s="90" t="s">
        <v>233</v>
      </c>
      <c r="AD6" s="85"/>
      <c r="AE6" s="85" t="b">
        <v>0</v>
      </c>
      <c r="AF6" s="85">
        <v>0</v>
      </c>
      <c r="AG6" s="90" t="s">
        <v>235</v>
      </c>
      <c r="AH6" s="85" t="b">
        <v>0</v>
      </c>
      <c r="AI6" s="85" t="s">
        <v>236</v>
      </c>
      <c r="AJ6" s="85"/>
      <c r="AK6" s="90" t="s">
        <v>235</v>
      </c>
      <c r="AL6" s="85" t="b">
        <v>0</v>
      </c>
      <c r="AM6" s="85">
        <v>2</v>
      </c>
      <c r="AN6" s="90" t="s">
        <v>232</v>
      </c>
      <c r="AO6" s="90" t="s">
        <v>240</v>
      </c>
      <c r="AP6" s="85" t="b">
        <v>0</v>
      </c>
      <c r="AQ6" s="90" t="s">
        <v>232</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216</v>
      </c>
      <c r="B7" s="83" t="s">
        <v>215</v>
      </c>
      <c r="C7" s="54"/>
      <c r="D7" s="55"/>
      <c r="E7" s="67"/>
      <c r="F7" s="56"/>
      <c r="G7" s="54"/>
      <c r="H7" s="58"/>
      <c r="I7" s="57"/>
      <c r="J7" s="57"/>
      <c r="K7" s="36" t="s">
        <v>65</v>
      </c>
      <c r="L7" s="82">
        <v>7</v>
      </c>
      <c r="M7" s="82"/>
      <c r="N7" s="64"/>
      <c r="O7" s="85" t="s">
        <v>218</v>
      </c>
      <c r="P7" s="87">
        <v>44692.028969907406</v>
      </c>
      <c r="Q7" s="85" t="s">
        <v>220</v>
      </c>
      <c r="R7" s="85"/>
      <c r="S7" s="85"/>
      <c r="T7" s="90" t="s">
        <v>224</v>
      </c>
      <c r="U7" s="85"/>
      <c r="V7" s="88" t="str">
        <f>HYPERLINK("http://abs.twimg.com/sticky/default_profile_images/default_profile_normal.png")</f>
        <v>http://abs.twimg.com/sticky/default_profile_images/default_profile_normal.png</v>
      </c>
      <c r="W7" s="87">
        <v>44692.028969907406</v>
      </c>
      <c r="X7" s="93">
        <v>44692</v>
      </c>
      <c r="Y7" s="90" t="s">
        <v>229</v>
      </c>
      <c r="Z7" s="88" t="str">
        <f>HYPERLINK("https://twitter.com/#!/alexis_tth/status/1524187966284967942")</f>
        <v>https://twitter.com/#!/alexis_tth/status/1524187966284967942</v>
      </c>
      <c r="AA7" s="85"/>
      <c r="AB7" s="85"/>
      <c r="AC7" s="90" t="s">
        <v>233</v>
      </c>
      <c r="AD7" s="85"/>
      <c r="AE7" s="85" t="b">
        <v>0</v>
      </c>
      <c r="AF7" s="85">
        <v>0</v>
      </c>
      <c r="AG7" s="90" t="s">
        <v>235</v>
      </c>
      <c r="AH7" s="85" t="b">
        <v>0</v>
      </c>
      <c r="AI7" s="85" t="s">
        <v>236</v>
      </c>
      <c r="AJ7" s="85"/>
      <c r="AK7" s="90" t="s">
        <v>235</v>
      </c>
      <c r="AL7" s="85" t="b">
        <v>0</v>
      </c>
      <c r="AM7" s="85">
        <v>2</v>
      </c>
      <c r="AN7" s="90" t="s">
        <v>232</v>
      </c>
      <c r="AO7" s="90" t="s">
        <v>240</v>
      </c>
      <c r="AP7" s="85" t="b">
        <v>0</v>
      </c>
      <c r="AQ7" s="90" t="s">
        <v>232</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8" spans="1:57" ht="15">
      <c r="A8" s="83" t="s">
        <v>217</v>
      </c>
      <c r="B8" s="83" t="s">
        <v>217</v>
      </c>
      <c r="C8" s="54"/>
      <c r="D8" s="55"/>
      <c r="E8" s="67"/>
      <c r="F8" s="56"/>
      <c r="G8" s="54"/>
      <c r="H8" s="58"/>
      <c r="I8" s="57"/>
      <c r="J8" s="57"/>
      <c r="K8" s="36" t="s">
        <v>65</v>
      </c>
      <c r="L8" s="82">
        <v>8</v>
      </c>
      <c r="M8" s="82"/>
      <c r="N8" s="64"/>
      <c r="O8" s="85" t="s">
        <v>176</v>
      </c>
      <c r="P8" s="87">
        <v>44692.702731481484</v>
      </c>
      <c r="Q8" s="85" t="s">
        <v>222</v>
      </c>
      <c r="R8" s="88" t="str">
        <f>HYPERLINK("https://www.linkedin.com/feed/update/urn:li:share:6930197751422984192")</f>
        <v>https://www.linkedin.com/feed/update/urn:li:share:6930197751422984192</v>
      </c>
      <c r="S8" s="85" t="s">
        <v>223</v>
      </c>
      <c r="T8" s="90" t="s">
        <v>226</v>
      </c>
      <c r="U8" s="85"/>
      <c r="V8" s="88" t="str">
        <f>HYPERLINK("http://pbs.twimg.com/profile_images/621942417911099393/Dz1ifw3l_normal.jpg")</f>
        <v>http://pbs.twimg.com/profile_images/621942417911099393/Dz1ifw3l_normal.jpg</v>
      </c>
      <c r="W8" s="87">
        <v>44692.702731481484</v>
      </c>
      <c r="X8" s="93">
        <v>44692</v>
      </c>
      <c r="Y8" s="90" t="s">
        <v>230</v>
      </c>
      <c r="Z8" s="88" t="str">
        <f>HYPERLINK("https://twitter.com/#!/wolfganglohmann/status/1524432125788831747")</f>
        <v>https://twitter.com/#!/wolfganglohmann/status/1524432125788831747</v>
      </c>
      <c r="AA8" s="85"/>
      <c r="AB8" s="85"/>
      <c r="AC8" s="90" t="s">
        <v>234</v>
      </c>
      <c r="AD8" s="85"/>
      <c r="AE8" s="85" t="b">
        <v>0</v>
      </c>
      <c r="AF8" s="85">
        <v>0</v>
      </c>
      <c r="AG8" s="90" t="s">
        <v>235</v>
      </c>
      <c r="AH8" s="85" t="b">
        <v>0</v>
      </c>
      <c r="AI8" s="85" t="s">
        <v>237</v>
      </c>
      <c r="AJ8" s="85"/>
      <c r="AK8" s="90" t="s">
        <v>235</v>
      </c>
      <c r="AL8" s="85" t="b">
        <v>0</v>
      </c>
      <c r="AM8" s="85">
        <v>0</v>
      </c>
      <c r="AN8" s="90" t="s">
        <v>235</v>
      </c>
      <c r="AO8" s="90" t="s">
        <v>241</v>
      </c>
      <c r="AP8" s="85" t="b">
        <v>0</v>
      </c>
      <c r="AQ8" s="90" t="s">
        <v>234</v>
      </c>
      <c r="AR8" s="85" t="s">
        <v>176</v>
      </c>
      <c r="AS8" s="85">
        <v>0</v>
      </c>
      <c r="AT8" s="85">
        <v>0</v>
      </c>
      <c r="AU8" s="85"/>
      <c r="AV8" s="85"/>
      <c r="AW8" s="85"/>
      <c r="AX8" s="85"/>
      <c r="AY8" s="85"/>
      <c r="AZ8" s="85"/>
      <c r="BA8" s="85"/>
      <c r="BB8" s="85"/>
      <c r="BC8">
        <v>1</v>
      </c>
      <c r="BD8" s="84" t="str">
        <f>REPLACE(INDEX(GroupVertices[Group],MATCH(Edges11[[#This Row],[Vertex 1]],GroupVertices[Vertex],0)),1,1,"")</f>
        <v>2</v>
      </c>
      <c r="BE8" s="84" t="str">
        <f>REPLACE(INDEX(GroupVertices[Group],MATCH(Edges11[[#This Row],[Vertex 2]],GroupVertices[Vertex],0)),1,1,"")</f>
        <v>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285</v>
      </c>
      <c r="K7" s="13" t="s">
        <v>286</v>
      </c>
    </row>
    <row r="8" spans="1:11" ht="409.5">
      <c r="A8"/>
      <c r="B8">
        <v>2</v>
      </c>
      <c r="C8">
        <v>2</v>
      </c>
      <c r="D8" t="s">
        <v>61</v>
      </c>
      <c r="E8" t="s">
        <v>61</v>
      </c>
      <c r="H8" t="s">
        <v>73</v>
      </c>
      <c r="J8" t="s">
        <v>287</v>
      </c>
      <c r="K8" s="13" t="s">
        <v>288</v>
      </c>
    </row>
    <row r="9" spans="1:11" ht="409.5">
      <c r="A9"/>
      <c r="B9">
        <v>3</v>
      </c>
      <c r="C9">
        <v>4</v>
      </c>
      <c r="D9" t="s">
        <v>62</v>
      </c>
      <c r="E9" t="s">
        <v>62</v>
      </c>
      <c r="H9" t="s">
        <v>74</v>
      </c>
      <c r="J9" t="s">
        <v>289</v>
      </c>
      <c r="K9" s="13" t="s">
        <v>290</v>
      </c>
    </row>
    <row r="10" spans="1:11" ht="409.5">
      <c r="A10"/>
      <c r="B10">
        <v>4</v>
      </c>
      <c r="D10" t="s">
        <v>63</v>
      </c>
      <c r="E10" t="s">
        <v>63</v>
      </c>
      <c r="H10" t="s">
        <v>75</v>
      </c>
      <c r="J10" t="s">
        <v>291</v>
      </c>
      <c r="K10" s="13" t="s">
        <v>292</v>
      </c>
    </row>
    <row r="11" spans="1:11" ht="15">
      <c r="A11"/>
      <c r="B11">
        <v>5</v>
      </c>
      <c r="D11" t="s">
        <v>46</v>
      </c>
      <c r="E11">
        <v>1</v>
      </c>
      <c r="H11" t="s">
        <v>76</v>
      </c>
      <c r="J11" t="s">
        <v>293</v>
      </c>
      <c r="K11" t="s">
        <v>294</v>
      </c>
    </row>
    <row r="12" spans="1:11" ht="15">
      <c r="A12"/>
      <c r="B12"/>
      <c r="D12" t="s">
        <v>64</v>
      </c>
      <c r="E12">
        <v>2</v>
      </c>
      <c r="H12">
        <v>0</v>
      </c>
      <c r="J12" t="s">
        <v>295</v>
      </c>
      <c r="K12" t="s">
        <v>296</v>
      </c>
    </row>
    <row r="13" spans="1:11" ht="15">
      <c r="A13"/>
      <c r="B13"/>
      <c r="D13">
        <v>1</v>
      </c>
      <c r="E13">
        <v>3</v>
      </c>
      <c r="H13">
        <v>1</v>
      </c>
      <c r="J13" t="s">
        <v>297</v>
      </c>
      <c r="K13" t="s">
        <v>298</v>
      </c>
    </row>
    <row r="14" spans="4:11" ht="15">
      <c r="D14">
        <v>2</v>
      </c>
      <c r="E14">
        <v>4</v>
      </c>
      <c r="H14">
        <v>2</v>
      </c>
      <c r="J14" t="s">
        <v>299</v>
      </c>
      <c r="K14" t="s">
        <v>300</v>
      </c>
    </row>
    <row r="15" spans="4:11" ht="15">
      <c r="D15">
        <v>3</v>
      </c>
      <c r="E15">
        <v>5</v>
      </c>
      <c r="H15">
        <v>3</v>
      </c>
      <c r="J15" t="s">
        <v>301</v>
      </c>
      <c r="K15" t="s">
        <v>302</v>
      </c>
    </row>
    <row r="16" spans="4:11" ht="15">
      <c r="D16">
        <v>4</v>
      </c>
      <c r="E16">
        <v>6</v>
      </c>
      <c r="H16">
        <v>4</v>
      </c>
      <c r="J16" t="s">
        <v>303</v>
      </c>
      <c r="K16" t="s">
        <v>304</v>
      </c>
    </row>
    <row r="17" spans="4:11" ht="15">
      <c r="D17">
        <v>5</v>
      </c>
      <c r="E17">
        <v>7</v>
      </c>
      <c r="H17">
        <v>5</v>
      </c>
      <c r="J17" t="s">
        <v>305</v>
      </c>
      <c r="K17" t="s">
        <v>306</v>
      </c>
    </row>
    <row r="18" spans="4:11" ht="15">
      <c r="D18">
        <v>6</v>
      </c>
      <c r="E18">
        <v>8</v>
      </c>
      <c r="H18">
        <v>6</v>
      </c>
      <c r="J18" t="s">
        <v>307</v>
      </c>
      <c r="K18" t="s">
        <v>308</v>
      </c>
    </row>
    <row r="19" spans="4:11" ht="15">
      <c r="D19">
        <v>7</v>
      </c>
      <c r="E19">
        <v>9</v>
      </c>
      <c r="H19">
        <v>7</v>
      </c>
      <c r="J19" t="s">
        <v>309</v>
      </c>
      <c r="K19" t="s">
        <v>310</v>
      </c>
    </row>
    <row r="20" spans="4:11" ht="15">
      <c r="D20">
        <v>8</v>
      </c>
      <c r="H20">
        <v>8</v>
      </c>
      <c r="J20" t="s">
        <v>311</v>
      </c>
      <c r="K20" t="s">
        <v>312</v>
      </c>
    </row>
    <row r="21" spans="4:11" ht="409.5">
      <c r="D21">
        <v>9</v>
      </c>
      <c r="H21">
        <v>9</v>
      </c>
      <c r="J21" t="s">
        <v>313</v>
      </c>
      <c r="K21" s="13" t="s">
        <v>314</v>
      </c>
    </row>
    <row r="22" spans="4:11" ht="409.5">
      <c r="D22">
        <v>10</v>
      </c>
      <c r="J22" t="s">
        <v>315</v>
      </c>
      <c r="K22" s="13" t="s">
        <v>316</v>
      </c>
    </row>
    <row r="23" spans="4:11" ht="409.5">
      <c r="D23">
        <v>11</v>
      </c>
      <c r="J23" t="s">
        <v>317</v>
      </c>
      <c r="K23" s="13" t="s">
        <v>338</v>
      </c>
    </row>
    <row r="24" spans="10:11" ht="409.5">
      <c r="J24" t="s">
        <v>318</v>
      </c>
      <c r="K24" s="13" t="s">
        <v>337</v>
      </c>
    </row>
    <row r="25" spans="10:11" ht="15">
      <c r="J25" t="s">
        <v>319</v>
      </c>
      <c r="K25" t="b">
        <v>0</v>
      </c>
    </row>
    <row r="26" spans="10:11" ht="15">
      <c r="J26" t="s">
        <v>335</v>
      </c>
      <c r="K26" t="s">
        <v>336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2" t="s">
        <v>332</v>
      </c>
      <c r="B25" t="s">
        <v>331</v>
      </c>
    </row>
    <row r="26" spans="1:2" ht="15">
      <c r="A26" s="123">
        <v>44218.69986111111</v>
      </c>
      <c r="B26" s="3">
        <v>1</v>
      </c>
    </row>
    <row r="27" spans="1:2" ht="15">
      <c r="A27" s="123">
        <v>44692.006157407406</v>
      </c>
      <c r="B27" s="3">
        <v>2</v>
      </c>
    </row>
    <row r="28" spans="1:2" ht="15">
      <c r="A28" s="123">
        <v>44692.028969907406</v>
      </c>
      <c r="B28" s="3">
        <v>2</v>
      </c>
    </row>
    <row r="29" spans="1:2" ht="15">
      <c r="A29" s="123">
        <v>44692.702731481484</v>
      </c>
      <c r="B29" s="3">
        <v>1</v>
      </c>
    </row>
    <row r="30" spans="1:2" ht="15">
      <c r="A30" s="123" t="s">
        <v>333</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2022-05-24T02:18:54Z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