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externalLinks/externalLink1.xml" ContentType="application/vnd.openxmlformats-officedocument.spreadsheetml.externalLink+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227"/>
  <workbookPr codeName="ThisWorkbook" hidePivotFieldList="1" defaultThemeVersion="124226"/>
  <bookViews>
    <workbookView xWindow="65416" yWindow="65416" windowWidth="29040" windowHeight="1584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sheetId="17" r:id="rId16"/>
  </sheets>
  <externalReferences>
    <externalReference r:id="rId20"/>
  </externalReference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 r:id="rId17"/>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<sst xmlns="http://schemas.openxmlformats.org/spreadsheetml/2006/main" count="17157" uniqueCount="5953">
  <si>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</si>
  <si>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</si>
  <si>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</si>
  <si>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</si>
  <si>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</si>
  <si>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</si>
  <si>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</si>
  <si>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</si>
  <si>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</si>
  <si>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</si>
  <si>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</si>
  <si>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</si>
  <si>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</si>
  <si>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</si>
  <si>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</si>
  <si>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</si>
  <si>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</si>
  <si>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</si>
  <si>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</si>
  <si>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</si>
  <si>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</si>
  <si>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</si>
  <si>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</si>
  <si>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</si>
  <si>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</si>
  <si>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</si>
  <si>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</si>
  <si>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</si>
  <si>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</si>
  <si>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</si>
  <si>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</si>
  <si>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</si>
  <si>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</si>
  <si>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</si>
  <si>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</si>
  <si>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</si>
  <si>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</si>
  <si>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</si>
  <si>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</si>
  <si>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</si>
  <si>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</si>
  <si>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</si>
  <si>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</si>
  <si>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</si>
  <si>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</si>
  <si>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</si>
  <si>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</si>
  <si>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</si>
  <si>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</si>
  <si>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</si>
  <si>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</si>
  <si>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</si>
  <si>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</si>
  <si>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</si>
  <si>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</si>
  <si>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</si>
  <si>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</si>
  <si>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</si>
  <si>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</si>
  <si>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</si>
  <si>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</si>
  <si>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</si>
  <si>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</si>
  <si>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</si>
  <si>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</si>
  <si>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</si>
  <si>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</si>
  <si>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</si>
  <si>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</si>
  <si>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</si>
  <si>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</si>
  <si>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</si>
  <si>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</si>
  <si>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</si>
  <si>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</si>
  <si>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</si>
  <si>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</si>
  <si>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</si>
  <si>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</si>
  <si>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</si>
  <si>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</si>
  <si>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</si>
  <si>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</si>
  <si>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</si>
  <si>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</si>
  <si>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</si>
  <si>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</si>
  <si>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</si>
  <si>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</si>
  <si>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</si>
  <si>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</si>
  <si>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</si>
  <si>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</si>
  <si>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</si>
  <si>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</si>
  <si>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</si>
  <si>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</si>
  <si>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</si>
  <si>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</si>
  <si>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</si>
  <si>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</si>
  <si>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</si>
  <si>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</si>
  <si>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</si>
  <si>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</si>
  <si>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</si>
  <si>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</si>
  <si>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</si>
  <si>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</si>
  <si>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</si>
  <si>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</si>
  <si>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</si>
  <si>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</si>
  <si>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</si>
  <si>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</si>
  <si>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</si>
  <si>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</si>
  <si>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</si>
  <si>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</si>
  <si>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</si>
  <si>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</si>
  <si>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</si>
  <si>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</si>
  <si>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</si>
  <si>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</si>
  <si>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</si>
  <si>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</si>
  <si>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</si>
  <si>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</si>
  <si>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</si>
  <si>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</si>
  <si>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</si>
  <si>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</si>
  <si>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</si>
  <si>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</si>
  <si>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</si>
  <si>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</si>
  <si>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</si>
  <si>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</si>
  <si>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</si>
  <si>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</si>
  <si>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</si>
  <si>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</si>
  <si>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</si>
  <si>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</si>
  <si>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</si>
  <si>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</si>
  <si>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</si>
  <si>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</si>
  <si>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</si>
  <si>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</si>
  <si>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</si>
  <si>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</si>
  <si>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</si>
  <si>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</si>
  <si>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</si>
  <si>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</si>
  <si>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</si>
  <si>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</si>
  <si>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</si>
  <si>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</si>
  <si>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</si>
  <si>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</si>
  <si>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</si>
  <si>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</si>
  <si>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</si>
  <si>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</si>
  <si>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</si>
  <si>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</si>
  <si>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</si>
  <si>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</si>
  <si>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</si>
  <si>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</si>
  <si>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</si>
  <si>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</si>
  <si>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</si>
  <si>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</si>
  <si>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Usuario</t>
  </si>
  <si>
    <t>Fecha en UTC</t>
  </si>
  <si>
    <t>Tuit</t>
  </si>
  <si>
    <t>URLs in Tweet</t>
  </si>
  <si>
    <t>Domains in Tweet</t>
  </si>
  <si>
    <t>Hashtags in Tweet</t>
  </si>
  <si>
    <t>Binders</t>
  </si>
  <si>
    <t>Permalink</t>
  </si>
  <si>
    <t>Núm.de retuits</t>
  </si>
  <si>
    <t>Núm.de likes</t>
  </si>
  <si>
    <t>Valor tuit</t>
  </si>
  <si>
    <t>corporaterm</t>
  </si>
  <si>
    <t>mcr_xadis</t>
  </si>
  <si>
    <t>jessicaer81</t>
  </si>
  <si>
    <t>imation4430</t>
  </si>
  <si>
    <t>carlosrojas244</t>
  </si>
  <si>
    <t>anabelanogs</t>
  </si>
  <si>
    <t>paoloigna1</t>
  </si>
  <si>
    <t>marisolramos88</t>
  </si>
  <si>
    <t>activithink</t>
  </si>
  <si>
    <t>daya1angel</t>
  </si>
  <si>
    <t>hashtagmarketi7</t>
  </si>
  <si>
    <t>jcamposcortes</t>
  </si>
  <si>
    <t>thelogisticswd</t>
  </si>
  <si>
    <t>MentionsInRetweet</t>
  </si>
  <si>
    <t>Retweet</t>
  </si>
  <si>
    <t>Tweet</t>
  </si>
  <si>
    <t>Mentions</t>
  </si>
  <si>
    <t>@CorporateRM</t>
  </si>
  <si>
    <t>@MCR_XADIS</t>
  </si>
  <si>
    <t>@Jessicaer81</t>
  </si>
  <si>
    <t>@imation4430</t>
  </si>
  <si>
    <t>@carlosrojas244</t>
  </si>
  <si>
    <t>@anabelanogs</t>
  </si>
  <si>
    <t>@paoloigna1</t>
  </si>
  <si>
    <t>@marisolramos88</t>
  </si>
  <si>
    <t>@Activithink</t>
  </si>
  <si>
    <t>@Daya1Angel</t>
  </si>
  <si>
    <t>@hashtagmarketi7</t>
  </si>
  <si>
    <t>25/4/2023 10:10:34</t>
  </si>
  <si>
    <t>25/4/2023 13:20:03</t>
  </si>
  <si>
    <t>25/4/2023 16:58:59</t>
  </si>
  <si>
    <t>26/4/2023 7:28:33</t>
  </si>
  <si>
    <t>26/4/2023 15:29:39</t>
  </si>
  <si>
    <t>26/4/2023 15:43:10</t>
  </si>
  <si>
    <t>26/4/2023 16:41:50</t>
  </si>
  <si>
    <t>26/4/2023 17:43:34</t>
  </si>
  <si>
    <t>26/4/2023 15:12:52</t>
  </si>
  <si>
    <t>26/4/2023 19:41:29</t>
  </si>
  <si>
    <t>26/4/2023 20:39:02</t>
  </si>
  <si>
    <t>26/4/2023 20:41:45</t>
  </si>
  <si>
    <t>26/4/2023 20:41:56</t>
  </si>
  <si>
    <t>26/4/2023 23:06:28</t>
  </si>
  <si>
    <t>26/4/2023 23:11:38</t>
  </si>
  <si>
    <t>17/4/2023 21:10:02</t>
  </si>
  <si>
    <t>20/4/2023 8:40:49</t>
  </si>
  <si>
    <t>20/4/2023 8:56:04</t>
  </si>
  <si>
    <t>26/4/2023 16:35:10</t>
  </si>
  <si>
    <t>26/4/2023 20:18:02</t>
  </si>
  <si>
    <t>26/4/2023 21:48:08</t>
  </si>
  <si>
    <t>26/4/2023 23:14:58</t>
  </si>
  <si>
    <t>17/4/2023 16:19:26</t>
  </si>
  <si>
    <t>19/4/2023 12:18:14</t>
  </si>
  <si>
    <t>20/4/2023 6:49:58</t>
  </si>
  <si>
    <t>20/4/2023 12:50:24</t>
  </si>
  <si>
    <t>22/4/2023 12:18:14</t>
  </si>
  <si>
    <t>25/4/2023 12:18:15</t>
  </si>
  <si>
    <t>26/4/2023 17:41:11</t>
  </si>
  <si>
    <t>27/4/2023 2:20:57</t>
  </si>
  <si>
    <t>26/4/2023 18:02:56</t>
  </si>
  <si>
    <t>26/4/2023 18:31:36</t>
  </si>
  <si>
    <t>26/4/2023 18:37:52</t>
  </si>
  <si>
    <t>27/4/2023 2:24:50</t>
  </si>
  <si>
    <t>17/4/2023 16:19:47</t>
  </si>
  <si>
    <t>21/4/2023 4:53:18</t>
  </si>
  <si>
    <t>26/4/2023 14:39:13</t>
  </si>
  <si>
    <t>26/4/2023 19:32:05</t>
  </si>
  <si>
    <t>27/4/2023 2:24:46</t>
  </si>
  <si>
    <t>27/4/2023 2:25:03</t>
  </si>
  <si>
    <t>17/4/2023 15:11:55</t>
  </si>
  <si>
    <t>17/4/2023 15:17:24</t>
  </si>
  <si>
    <t>17/4/2023 17:01:29</t>
  </si>
  <si>
    <t>18/4/2023 0:12:21</t>
  </si>
  <si>
    <t>18/4/2023 1:27:16</t>
  </si>
  <si>
    <t>19/4/2023 2:12:17</t>
  </si>
  <si>
    <t>20/4/2023 0:44:14</t>
  </si>
  <si>
    <t>20/4/2023 1:21:17</t>
  </si>
  <si>
    <t>21/4/2023 1:53:17</t>
  </si>
  <si>
    <t>22/4/2023 0:12:19</t>
  </si>
  <si>
    <t>24/4/2023 15:17:25</t>
  </si>
  <si>
    <t>24/4/2023 18:01:33</t>
  </si>
  <si>
    <t>25/4/2023 0:12:16</t>
  </si>
  <si>
    <t>25/4/2023 1:27:15</t>
  </si>
  <si>
    <t>25/4/2023 18:30:18</t>
  </si>
  <si>
    <t>26/4/2023 2:12:33</t>
  </si>
  <si>
    <t>26/4/2023 14:13:14</t>
  </si>
  <si>
    <t>27/4/2023 0:16:21</t>
  </si>
  <si>
    <t>27/4/2023 0:44:24</t>
  </si>
  <si>
    <t>27/4/2023 1:21:24</t>
  </si>
  <si>
    <t>24/4/2023 17:49:01</t>
  </si>
  <si>
    <t>RT @Jessicaer81: #CorporateLATAM te invita a participar en el siguiente taller especializado en #suministros #estrategicos conoce el paso a paso de esta importante #metodologia de la mano de uno de nuestros mejores expertos en #compras @jcamposcortes  Este taller está ori…https://t.co/clSTyN9MJl</t>
  </si>
  <si>
    <t>#CorporateLATAM difundimos contenido de alta calidad! ¿Estás trabajando en #proyectos de #transformaciondigital ? Te recomiendo esta nota que nos comparte  nuestro director #JesusCampos _xD83D__xDC47_ _xD83D__xDC47_    #compras #algoritmos #tendencias https://t.co/eIvrVjryp6</t>
  </si>
  <si>
    <t>RT @Jessicaer81: #CorporateLATAM difundimos contenido de alta calidad! ¿Estás trabajando en #proyectos de #transformaciondigital ? Te recomiendo esta nota que nos comparte  nuestro director #JesusCampos _xD83D__xDC47_ _xD83D__xDC47_    #compras #algoritmos #tendencias https://t.co/eIvrVjryp6</t>
  </si>
  <si>
    <t>RT @hashtagmarketi7: #thelogisticsworld abre sus puestas con invitados de lujo como lo son  #xadis y   #CorporateLATAM  ➡️ Acércate al stand 3530 para conocer de primera mano como hacer la #logística de  tu empresa mas #eficiente y RENTABLE Mas info:  https://t.co/zGqGA2NCQA https://t.co/nRZO7b7lT4</t>
  </si>
  <si>
    <t>RT @CorporateRM: Los esperamos en nuestro stand #CorporateLATAM en el evento más importante de logística ➡ @thelogisticswd en donde te resolveremos tus dudas acerca de las #certificaciones #talleres y #programas que tenemos para ti  _xD83D__xDCCD_ Centro Citibanamex  #TLWEXPO2023 #thelogisticsworld #mexico https://t.co/CXd9y9YQfg</t>
  </si>
  <si>
    <t>RT @hashtagmarketi7: El equipo  ASCM Capítulo México   en pleno participa en The Logistics World ® Hoy y mañana les puedes preguntar sobre #formacion #certificaciones en #cadenadesuministro y  #logistica #logistics #businessinteligence #thelogisticsworld #CorporateLATAM https://t.co/dQH6WyGbPp</t>
  </si>
  <si>
    <t>RT @Daya1Angel: #thelogisticsworld abre sus puestas con invitados de lujo como lo son  #xadis y   #CorporateLATAM  ➡️ Acércate al stand 3530 para conocer de primera mano como hacer la #logística de  tu empresa mas #eficiente y RENTABLE Mas info:  https://t.co/j30W1KRywJ https://t.co/keuzcDU5TP</t>
  </si>
  <si>
    <t>RT @hashtagmarketi7: Ya estamos listos para recibirlos en @thelogisticswd Visita nuestro Stand #ASCMmexico y conoce las certificaciones que tenemos para ti _xD83D__xDCCD_ Centro Citibanamex _xD83D__xDCC6_ 26 y 27 de Abril #TLWEXPO2023 #thelogisticsworld #mexico #logística #CorporateLATAM #cadenadesuministro #logistics https://t.co/M1EzoVAojA</t>
  </si>
  <si>
    <t>RT @CorporateRM: Aprende a Planear y ejecutar Proyectos en la #CadenadeSuministro   _xD83D__xDE80_ En este curso aprenderás a ejecutar proyectos revisando conceptos, procesos, herramientas y técnicas  #logistica #CorporateLATAM  Nos vemos en #TheLogisticsWorld  Más Información ➡️ https://t.co/pOUeSeK2qW https://t.co/AOuVkw3hX0</t>
  </si>
  <si>
    <t>RT @CorporateRM: Aprende como realizar mejores #compras en nuestro #certificado simplificando el proceso de compras de #manufactura ¡Inscríbete y mejorar tu proceso de #planeación de manufactura!  ➡️ Planeador de manufactura _xD83D__xDCC6_ 23 de Mayo _xD83C__xDF10_ https://t.co/fxK5cwpTHp  #CorporateLATAM #Planeador https://t.co/YHz2iY65Qn</t>
  </si>
  <si>
    <t>RT @CorporateRM: ¿Quieres desarrollar habilidades para prevenir riesgos e interrupciones en la cadena de suministro y mejorar el rendimiento operacional?   ➡️ Administrando el riesgo en la cadena de suministro _xD83D__xDCC5_ 16 de Mayo _xD83C__xDF10_ https://t.co/AyBbEOqkjm  #ASCMmexico #corporatelatam https://t.co/yJTwMYUmdu</t>
  </si>
  <si>
    <t>#thelogisticsworld abre sus puestas con invitados de lujo como lo son  #xadis y   #CorporateLATAM  ➡️ Acércate al stand 3530 para conocer de primera mano como hacer la #logística de  tu empresa mas #eficiente y RENTABLE Mas info:  https://t.co/j30W1KRywJ https://t.co/keuzcDU5TP</t>
  </si>
  <si>
    <t>Niveles de inventario: reto para la #supplychain en 2023 Mantener niveles de #inventario óptimos es crucial para el buen funcionamiento de los #negocios, especialmente en el sector minorista.  #CorporateLATAM #empresas #negocios #consultores  https://t.co/s31A5Wc9Bo</t>
  </si>
  <si>
    <t>_xD83D__xDD1D_Es importante comprender el funcionamiento de S&amp;amp;OP : es un proceso esencial de nivel táctico que busca equilibrar #demanda y #oferta en la cadena de valor de su #negocio  ✅Coordinar áreas clave resulta fundamental para la toma de decisiones eficaces #MHMSLATAM #CorporateLATAM https://t.co/7m6b4c0NS3</t>
  </si>
  <si>
    <t>RT @MCR_XADIS: _xD83D__xDD1D_Es importante comprender el funcionamiento de S&amp;amp;OP : es un proceso esencial de nivel táctico que busca equilibrar #demanda y #oferta en la cadena de valor de su #negocio  ✅Coordinar áreas clave resulta fundamental para la toma de decisiones eficaces #MHMSLATAM #CorporateLATAM https://t.co/7m6b4c0NS3</t>
  </si>
  <si>
    <t>Niveles de inventario: reto para la #supplychain en 2023 Mantener niveles de #inventario óptimos es crucial para el buen funcionamiento de los #negocios, especialmente en el sector minorista.  #CorporateLATAM #empresas #negocios #consultores  https://t.co/LQQbeLKBbK</t>
  </si>
  <si>
    <t>Niveles de inventario: reto para la #supplychain en 2023 Mantener niveles de #inventario óptimos es crucial para el buen funcionamiento de los #negocios, especialmente en el sector minorista.  #CorporateLATAM #empresas #negocios #consultores  https://t.co/Yn8idDxnpW</t>
  </si>
  <si>
    <t>Los esperamos en nuestro stand #CorporateLATAM en el evento más importante de logística ➡ @thelogisticswd en donde te resolveremos tus dudas acerca de las #certificaciones #talleres y #programas que tenemos para ti  _xD83D__xDCCD_ Centro Citibanamex  #TLWEXPO2023 #thelogisticsworld #mexico https://t.co/CXd9y9YQfg</t>
  </si>
  <si>
    <t>Ya estamos listos para recibirlos en @thelogisticswd Visita nuestro Stand #ASCMmexico y conoce las certificaciones que tenemos para ti _xD83D__xDCCD_ Centro Citibanamex _xD83D__xDCC6_ 26 y 27 de Abril #TLWEXPO2023 #thelogisticsworld #mexico #logística #CorporateLATAM #cadenadesuministro #logistics https://t.co/M1EzoVAojA</t>
  </si>
  <si>
    <t>¡Qué interesante contenido! La gestión adecuada del #transporte  es fundamental para la eficiencia y la rentabilidad de las #empresas  y, al mismo tiempo, también ayuda a reducir el impacto en el #medioambiente  Felicito al equipo de #CorporateLATAM por c…https://t.co/FHUt7i5Yao</t>
  </si>
  <si>
    <t>#thelogisticsworld abre sus puestas con invitados de lujo como lo son  #xadis y   #CorporateLATAM  ➡️ Acércate al stand 3530 para conocer de primera mano como hacer la #logística de  tu empresa mas #eficiente y RENTABLE Mas info:  https://t.co/zGqGA2NCQA https://t.co/nRZO7b7lT4</t>
  </si>
  <si>
    <t>El equipo  ASCM Capítulo México   en pleno participa en The Logistics World ® Hoy y mañana les puedes preguntar sobre #formacion #certificaciones en #cadenadesuministro y  #logistica #logistics #businessinteligence #thelogisticsworld #CorporateLATAM https://t.co/dQH6WyGbPp</t>
  </si>
  <si>
    <t>Aprende a Planear y ejecutar Proyectos en la #CadenadeSuministro   _xD83D__xDE80_ En este curso aprenderás a ejecutar proyectos revisando conceptos, procesos, herramientas y técnicas  #logistica #CorporateLATAM  Nos vemos en #TheLogisticsWorld  Más Información ➡️ https://t.co/pOUeSeK2qW https://t.co/AOuVkw3hX0</t>
  </si>
  <si>
    <t>¿Estás buscando mejorar tus habilidades y aumentar tu conocimiento en el área de planeación de la #demanda ? Certifícate con #CorporateLATAM y pon en marcha una #planeación de demanda eficiente  ➡️ Planeador de la demanda _xD83C__xDF10_ https://t.co/D9mZGNrlYR  #Planeador #pronostico https://t.co/yCOKqgYep3</t>
  </si>
  <si>
    <t>Logra tus sueños, certifícate y logra un mayor crecimiento profesional!  Escríbenos y te compartimos nuestro calendario de #cursos _xD83D__xDCF2_ https://t.co/ix9myzVo19  #CorporateLATAM #capacitacion #certificacion #cadenadesuministro #logisitica #transporte #almacen #inventario https://t.co/QnKmzZgoVN</t>
  </si>
  <si>
    <t>¿Sabías que la Inteligencia de Negocios en la #Cadenadesuministro ayuda a los gerentes a tomar decisiones más precisas y rápidas?  Aprende a tomar las mejores decisiones  ➡️ Business Intelligence in #SupplyChain _xD83D__xDCC5_ 26 de abril _xD83D__xDC49_ https://t.co/hQ02RwfXFE  #CorporateLATAM https://t.co/Og5fXIfmea</t>
  </si>
  <si>
    <t>Descubre cómo la #formación de #compras avanzadas puede ayudarte a mejorar los procesos de #suministro ,reducir #costos y ahorrar tiempo en tu área de compras. ¡Aprende con #CorporateLATAM !  ➡️ Compras Avanzadas _xD83D__xDCC5_ 08 de Mayo _xD83C__xDF10_ https://t.co/3mexQWX80u  #comprador #proveedores https://t.co/QzVWl8iTys</t>
  </si>
  <si>
    <t>Esta #certificación te dará la base necesaria para alinear sus redes de #logística y #distribución bajo un enfoque táctico-operativo.  ➡️ Certified in Outbound Logistic Management _xD83D__xDCC6_ 20 de Mayo _xD83C__xDF10_ https://t.co/eaF6Gb3qCG  #CorporateLATAM #MHMSlatam #certificacion #transporte https://t.co/H5UUAWcZvE</t>
  </si>
  <si>
    <t>Aprende como realizar mejores #compras en nuestro #certificado simplificando el proceso de compras de #manufactura ¡Inscríbete y mejorar tu proceso de #planeación de manufactura!  ➡️ Planeador de manufactura _xD83D__xDCC6_ 23 de Mayo _xD83C__xDF10_ https://t.co/fxK5cwpTHp  #CorporateLATAM #Planeador https://t.co/YHz2iY65Qn</t>
  </si>
  <si>
    <t>¿Quieres desarrollar habilidades para prevenir riesgos e interrupciones en la cadena de suministro y mejorar el rendimiento operacional?   ➡️ Administrando el riesgo en la cadena de suministro _xD83D__xDCC5_ 16 de Mayo _xD83C__xDF10_ https://t.co/AyBbEOqkjm  #ASCMmexico #corporatelatam https://t.co/yJTwMYUmdu</t>
  </si>
  <si>
    <t>6 Principios de Six Sigma  Six Sigma es un programa de gestión centrado en la mejora y la reducción de costos, cuyo objetivo es optimizar la producción de una empresa, mejorando la calidad de los procesos de una organización.  #CorporateLATAM #cadenadesuministro https://t.co/aRNTVzUCyB</t>
  </si>
  <si>
    <t>La Inteligencia de #Negocios (BI) mejora su #cadenadesuministro ya que ofrece herramientas para recopilar, procesar y analizar datos para la toma CORRECTA toma de decisiones.   ➡️ #BusinessIntelligence in #SupplyChain _xD83D__xDCC5_ 26 de abril _xD83D__xDC49_ https://t.co/HEJN0kJZiR #CorporateLATAM https://t.co/1tEPhhm8gB</t>
  </si>
  <si>
    <t>Aprende cómo aplicar los principios, herramientas y técnicas de planeación de la #demanda para conocer mejor a tus #clientes y mejorar la #eficacia de tus procesos.  ➡️ Planeador de la demanda _xD83C__xDF10_ https://t.co/APJCVAnxS1  #CorporateLATAM #Planeador #capacitacion #pronostico https://t.co/bV32xTDTcb</t>
  </si>
  <si>
    <t>Decide hoy, certifícate con nosotros, somos tu mejor opción  Escríbenos y pregunta por nuestro calendario de #cursos _xD83D__xDC49_ https://t.co/fsqzYyFn1T  #CorporateLATAM #capacitacion #certificacion #cadenadesuministro #logisitica #transporte #almacen #inventario https://t.co/g0orBntbnt</t>
  </si>
  <si>
    <t>¿Sabías que el análisis inteligente de datos puede mejorar el rendimiento de la #cadenadesuministro ?   ➡️ Business Intelligence in #SupplyChain _xD83D__xDCC5_ 26 de abril ⏰ 6 Sesiones _xD83D__xDC49_ https://t.co/43bvAlxFHF   #CorporateLATAM #analisis #herramientas #businessintelligence #data https://t.co/yUcUfwzaEc</t>
  </si>
  <si>
    <t>Descubre cómo nuestro certificado en compras avanzadas puede ayudarte a mejorar los procesos de suministro, reducir costos y ahorrar tiempo en tu área de compras. Aprende con #CorporateLATAM  ➡️ Compras Avanzadas _xD83D__xDCC5_ 08 de Mayo _xD83C__xDF10_ https://t.co/e4VmIjYEo5  #comprador #proveedores https://t.co/zRrq31sPxI</t>
  </si>
  <si>
    <t>Te presentamos los puntos importantes a considerar en la elección de un nuevo #sistema de #gestiondeinventario que satisfaga tus necesidades específicas y que te ayude a alcanzar los #objetivos de tu #empresa  Artículo completo aquí _xD83D__xDC47_  https://t.co/pxt9kiJAHj  #CorporateLATAM</t>
  </si>
  <si>
    <t>¿Buscas alinear tu red #logística y de #distribución de acuerdo a un enfoque táctico-operativo? Esta #certificación te ofrece una visión estratégica y táctica para la #administración de una red #logística y de #distribución  _xD83C__xDF10_ https://t.co/jMaZsCn6Pb  #CorporateLATAM #transporte https://t.co/O4tnb9RgPy</t>
  </si>
  <si>
    <t>#BusinessIntelligence puede ayudar a una empresa a detectar patrones en los datos de #ventas costos de #producción niveles de #inventario y más operaciones de tu #empresa   ➡️ #BusinessIntelligence in #SupplyChain _xD83D__xDCC5_ 26 de abril _xD83D__xDC49_ https://t.co/RD10NnYXfz  #CorporateLATAM https://t.co/l7b3OcCRlC</t>
  </si>
  <si>
    <t>"Conoce 2 nuevas alternativas para impulsar tu cadena de suministro" de la mano de nuestro Director Ejecutivo Jesús Campos en este #Webinar que #ASCMmexico trae para ti Inscríbete, es gratuito  _xD83D__xDCC5_ 04 de Mayo ⏰ 10 am hora CDMX Regístrate ➡️https://t.co/4jQg48jsGn #corporatelatam https://t.co/XaU9pTs9kY</t>
  </si>
  <si>
    <t>¿Quieres mejorar la relación con tus #proveedores de #manufactura ? Aprende cómo mejorar la comunicación con tu proveedor y aumentar la #productividad de tu empresa  ➡️ Planeador de manufactura _xD83D__xDCC6_ 23 de Mayo _xD83C__xDF10_ https://t.co/p08KO543Rb  #CorporateLATAM #capacitacion #Planeador https://t.co/gA2vHsr7Jr</t>
  </si>
  <si>
    <t>Aprende las técnicas necesarias para desarrollar una gestión efectiva del riesgo en la cadena de suministro.   ➡️ Administrando el riesgo en la cadena de suministro _xD83D__xDCC5_ 16 de Mayo _xD83C__xDF10_ https://t.co/ks028c374b  #ASCMmexico #corporatelatam https://t.co/picmhfovIO</t>
  </si>
  <si>
    <t>#CorporateLATAM te invita a participar en el siguiente taller especializado en #suministros #estrategicos conoce el paso a paso de esta importante #metodologia de la mano de uno de nuestros mejores expertos en #compras @jcamposcortes  Este taller está ori…https://t.co/clSTyN9MJl</t>
  </si>
  <si>
    <t>https://t.co/zGqGA2NCQA https://t.co/nRZO7b7lT4</t>
  </si>
  <si>
    <t>https://t.co/j30W1KRywJ https://t.co/keuzcDU5TP</t>
  </si>
  <si>
    <t>https://t.co/pOUeSeK2qW https://t.co/AOuVkw3hX0</t>
  </si>
  <si>
    <t>https://t.co/fxK5cwpTHp https://t.co/YHz2iY65Qn</t>
  </si>
  <si>
    <t>https://t.co/AyBbEOqkjm https://t.co/yJTwMYUmdu</t>
  </si>
  <si>
    <t>https://t.co/D9mZGNrlYR https://t.co/yCOKqgYep3</t>
  </si>
  <si>
    <t>https://t.co/ix9myzVo19 https://t.co/QnKmzZgoVN</t>
  </si>
  <si>
    <t>https://t.co/hQ02RwfXFE https://t.co/Og5fXIfmea</t>
  </si>
  <si>
    <t>https://t.co/3mexQWX80u https://t.co/QzVWl8iTys</t>
  </si>
  <si>
    <t>https://t.co/eaF6Gb3qCG https://t.co/H5UUAWcZvE</t>
  </si>
  <si>
    <t>https://t.co/HEJN0kJZiR https://t.co/1tEPhhm8gB</t>
  </si>
  <si>
    <t>https://t.co/APJCVAnxS1 https://t.co/bV32xTDTcb</t>
  </si>
  <si>
    <t>https://t.co/fsqzYyFn1T https://t.co/g0orBntbnt</t>
  </si>
  <si>
    <t>https://t.co/43bvAlxFHF https://t.co/yUcUfwzaEc</t>
  </si>
  <si>
    <t>https://t.co/e4VmIjYEo5 https://t.co/zRrq31sPxI</t>
  </si>
  <si>
    <t>https://t.co/jMaZsCn6Pb https://t.co/O4tnb9RgPy</t>
  </si>
  <si>
    <t>https://t.co/RD10NnYXfz https://t.co/l7b3OcCRlC</t>
  </si>
  <si>
    <t>https://t.co/p08KO543Rb https://t.co/gA2vHsr7Jr</t>
  </si>
  <si>
    <t>https://t.co/ks028c374b https://t.co/picmhfovIO</t>
  </si>
  <si>
    <t>t.co</t>
  </si>
  <si>
    <t>t.co t.co</t>
  </si>
  <si>
    <t>CorporateLATAM suministros estrategicos metodologia compras</t>
  </si>
  <si>
    <t>CorporateLATAM proyectos transformaciondigital JesusCampos compras algoritmos tendencias</t>
  </si>
  <si>
    <t>thelogisticsworld xadis CorporateLATAM logística eficiente</t>
  </si>
  <si>
    <t>CorporateLATAM certificaciones talleres programas TLWEXPO2023 thelogisticsworld mexico</t>
  </si>
  <si>
    <t>formacion certificaciones cadenadesuministro logistica logistics businessinteligence thelogisticsworld CorporateLATAM</t>
  </si>
  <si>
    <t>ASCMmexico TLWEXPO2023 thelogisticsworld mexico logística CorporateLATAM cadenadesuministro logistics</t>
  </si>
  <si>
    <t>CadenadeSuministro logistica CorporateLATAM TheLogisticsWorld</t>
  </si>
  <si>
    <t>compras certificado manufactura planeación CorporateLATAM Planeador</t>
  </si>
  <si>
    <t>ASCMmexico corporatelatam</t>
  </si>
  <si>
    <t>supplychain inventario negocios CorporateLATAM empresas negocios consultores</t>
  </si>
  <si>
    <t>demanda oferta negocio MHMSLATAM CorporateLATAM</t>
  </si>
  <si>
    <t>transporte empresas medioambiente CorporateLATAM</t>
  </si>
  <si>
    <t>demanda CorporateLATAM planeación Planeador pronostico</t>
  </si>
  <si>
    <t>cursos CorporateLATAM capacitacion certificacion cadenadesuministro logisitica transporte almacen inventario</t>
  </si>
  <si>
    <t>Cadenadesuministro SupplyChain CorporateLATAM</t>
  </si>
  <si>
    <t>formación compras suministro costos CorporateLATAM comprador proveedores</t>
  </si>
  <si>
    <t>certificación logística distribución CorporateLATAM MHMSlatam certificacion transporte</t>
  </si>
  <si>
    <t>CorporateLATAM cadenadesuministro</t>
  </si>
  <si>
    <t>Negocios cadenadesuministro BusinessIntelligence SupplyChain CorporateLATAM</t>
  </si>
  <si>
    <t>demanda clientes eficacia CorporateLATAM Planeador capacitacion pronostico</t>
  </si>
  <si>
    <t>cadenadesuministro SupplyChain CorporateLATAM analisis herramientas businessintelligence data</t>
  </si>
  <si>
    <t>CorporateLATAM comprador proveedores</t>
  </si>
  <si>
    <t>sistema gestiondeinventario objetivos empresa CorporateLATAM</t>
  </si>
  <si>
    <t>logística distribución certificación administración logística distribución CorporateLATAM transporte</t>
  </si>
  <si>
    <t>BusinessIntelligence ventas producción inventario empresa BusinessIntelligence SupplyChain CorporateLATAM</t>
  </si>
  <si>
    <t>Webinar ASCMmexico corporatelatam</t>
  </si>
  <si>
    <t>proveedores manufactura productividad CorporateLATAM capacitacion Planeador</t>
  </si>
  <si>
    <t>Lugar</t>
  </si>
  <si>
    <t>Tuits totales</t>
  </si>
  <si>
    <t>Retuits</t>
  </si>
  <si>
    <t>Imágenes</t>
  </si>
  <si>
    <t>Links</t>
  </si>
  <si>
    <t>Chats</t>
  </si>
  <si>
    <t>Tuits de texto</t>
  </si>
  <si>
    <t>Impactos</t>
  </si>
  <si>
    <t>Seguidores</t>
  </si>
  <si>
    <t>Valor de usuario</t>
  </si>
  <si>
    <t>Valor de tuits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</si>
  <si>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</si>
  <si>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</si>
  <si>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</si>
  <si>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Workbook Settings 3</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</si>
  <si>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</si>
  <si>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</si>
  <si>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</si>
  <si>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</si>
  <si>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</si>
  <si>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</si>
  <si>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</si>
  <si>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</si>
  <si>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</si>
  <si>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</si>
  <si>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</si>
  <si>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</si>
  <si>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</si>
  <si>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</si>
  <si>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</si>
  <si>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</si>
  <si>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Directed</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</si>
  <si>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t>
  </si>
  <si>
    <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</si>
  <si>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</si>
  <si>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</si>
  <si>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</si>
  <si>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</si>
  <si>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</si>
  <si>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</si>
  <si>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</si>
  <si>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</si>
  <si>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</si>
  <si>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</si>
  <si>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</si>
  <si>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</si>
  <si>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</si>
  <si>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</si>
  <si>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</si>
  <si>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</si>
  <si>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</si>
  <si>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</si>
  <si>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</si>
  <si>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#corporatelatam</t>
  </si>
  <si>
    <t>#thelogisticsworld</t>
  </si>
  <si>
    <t>stand</t>
  </si>
  <si>
    <t>mas</t>
  </si>
  <si>
    <t>nuestro</t>
  </si>
  <si>
    <t>#logística</t>
  </si>
  <si>
    <t>mano</t>
  </si>
  <si>
    <t>#cadenadesuministro</t>
  </si>
  <si>
    <t>ti</t>
  </si>
  <si>
    <t>importante</t>
  </si>
  <si>
    <t>tenemos</t>
  </si>
  <si>
    <t>#mexico</t>
  </si>
  <si>
    <t>centro</t>
  </si>
  <si>
    <t>#tlwexpo2023</t>
  </si>
  <si>
    <t>citibanamex</t>
  </si>
  <si>
    <t>empresa</t>
  </si>
  <si>
    <t>conocer</t>
  </si>
  <si>
    <t>lujo</t>
  </si>
  <si>
    <t>invitados</t>
  </si>
  <si>
    <t>3530</t>
  </si>
  <si>
    <t>#xadis</t>
  </si>
  <si>
    <t>info</t>
  </si>
  <si>
    <t>primera</t>
  </si>
  <si>
    <t>acércate</t>
  </si>
  <si>
    <t>tus</t>
  </si>
  <si>
    <t>#eficiente</t>
  </si>
  <si>
    <t>abre</t>
  </si>
  <si>
    <t>puestas</t>
  </si>
  <si>
    <t>rentable</t>
  </si>
  <si>
    <t>hacer</t>
  </si>
  <si>
    <t>#certificaciones</t>
  </si>
  <si>
    <t>conoce</t>
  </si>
  <si>
    <t>aprende</t>
  </si>
  <si>
    <t>dudas</t>
  </si>
  <si>
    <t>logística</t>
  </si>
  <si>
    <t>#programas</t>
  </si>
  <si>
    <t>evento</t>
  </si>
  <si>
    <t>#talleres</t>
  </si>
  <si>
    <t>esperamos</t>
  </si>
  <si>
    <t>resolveremos</t>
  </si>
  <si>
    <t>acerca</t>
  </si>
  <si>
    <t>#logistics</t>
  </si>
  <si>
    <t>#ascmmexico</t>
  </si>
  <si>
    <t>proyectos</t>
  </si>
  <si>
    <t>ejecutar</t>
  </si>
  <si>
    <t>26</t>
  </si>
  <si>
    <t>#compras</t>
  </si>
  <si>
    <t>taller</t>
  </si>
  <si>
    <t>abril</t>
  </si>
  <si>
    <t>paso</t>
  </si>
  <si>
    <t>mejorar</t>
  </si>
  <si>
    <t>cadena</t>
  </si>
  <si>
    <t>mayo</t>
  </si>
  <si>
    <t>#logistica</t>
  </si>
  <si>
    <t>procesos</t>
  </si>
  <si>
    <t>mejores</t>
  </si>
  <si>
    <t>certificaciones</t>
  </si>
  <si>
    <t>suministro</t>
  </si>
  <si>
    <t>estamos</t>
  </si>
  <si>
    <t>visita</t>
  </si>
  <si>
    <t>27</t>
  </si>
  <si>
    <t>listos</t>
  </si>
  <si>
    <t>recibirlos</t>
  </si>
  <si>
    <t>técnicas</t>
  </si>
  <si>
    <t>herramientas</t>
  </si>
  <si>
    <t>proceso</t>
  </si>
  <si>
    <t>co</t>
  </si>
  <si>
    <t>compras</t>
  </si>
  <si>
    <t>conceptos</t>
  </si>
  <si>
    <t>planear</t>
  </si>
  <si>
    <t>#estrategicos</t>
  </si>
  <si>
    <t>manufactura</t>
  </si>
  <si>
    <t>aprenderás</t>
  </si>
  <si>
    <t>#negocios</t>
  </si>
  <si>
    <t>#metodologia</t>
  </si>
  <si>
    <t>participar</t>
  </si>
  <si>
    <t>siguiente</t>
  </si>
  <si>
    <t>niveles</t>
  </si>
  <si>
    <t>especializado</t>
  </si>
  <si>
    <t>expertos</t>
  </si>
  <si>
    <t>información</t>
  </si>
  <si>
    <t>invita</t>
  </si>
  <si>
    <t>#suministros</t>
  </si>
  <si>
    <t>ori</t>
  </si>
  <si>
    <t>vemos</t>
  </si>
  <si>
    <t>nuestros</t>
  </si>
  <si>
    <t>clstyn9mjl</t>
  </si>
  <si>
    <t>#supplychain</t>
  </si>
  <si>
    <t>curso</t>
  </si>
  <si>
    <t>revisando</t>
  </si>
  <si>
    <t>hoy</t>
  </si>
  <si>
    <t>#planeador</t>
  </si>
  <si>
    <t>funcionamiento</t>
  </si>
  <si>
    <t>decisiones</t>
  </si>
  <si>
    <t>planeador</t>
  </si>
  <si>
    <t>#inventario</t>
  </si>
  <si>
    <t>equipo</t>
  </si>
  <si>
    <t>táctico</t>
  </si>
  <si>
    <t>#businessinteligence</t>
  </si>
  <si>
    <t>#transporte</t>
  </si>
  <si>
    <t>logistics</t>
  </si>
  <si>
    <t>#demanda</t>
  </si>
  <si>
    <t>world</t>
  </si>
  <si>
    <t>capítulo</t>
  </si>
  <si>
    <t>preguntar</t>
  </si>
  <si>
    <t>puedes</t>
  </si>
  <si>
    <t>riesgo</t>
  </si>
  <si>
    <t>pleno</t>
  </si>
  <si>
    <t>ascm</t>
  </si>
  <si>
    <t>#formacion</t>
  </si>
  <si>
    <t>participa</t>
  </si>
  <si>
    <t>toma</t>
  </si>
  <si>
    <t>mañana</t>
  </si>
  <si>
    <t>méxico</t>
  </si>
  <si>
    <t>#manufactura</t>
  </si>
  <si>
    <t>#planeación</t>
  </si>
  <si>
    <t>habilidades</t>
  </si>
  <si>
    <t>administrando</t>
  </si>
  <si>
    <t>contenido</t>
  </si>
  <si>
    <t>rendimiento</t>
  </si>
  <si>
    <t>16</t>
  </si>
  <si>
    <t>#mhmslatam</t>
  </si>
  <si>
    <t>estás</t>
  </si>
  <si>
    <t>quieres</t>
  </si>
  <si>
    <t>#empresas</t>
  </si>
  <si>
    <t>director</t>
  </si>
  <si>
    <t>#businessintelligence</t>
  </si>
  <si>
    <t>inscríbete</t>
  </si>
  <si>
    <t>calidad</t>
  </si>
  <si>
    <t>fundamental</t>
  </si>
  <si>
    <t>#capacitacion</t>
  </si>
  <si>
    <t>desarrollar</t>
  </si>
  <si>
    <t>avanzadas</t>
  </si>
  <si>
    <t>cómo</t>
  </si>
  <si>
    <t>23</t>
  </si>
  <si>
    <t>reto</t>
  </si>
  <si>
    <t>#negocio</t>
  </si>
  <si>
    <t>gestión</t>
  </si>
  <si>
    <t>#jesuscampos</t>
  </si>
  <si>
    <t>crucial</t>
  </si>
  <si>
    <t>2023</t>
  </si>
  <si>
    <t>#oferta</t>
  </si>
  <si>
    <t>eficaces</t>
  </si>
  <si>
    <t>óptimos</t>
  </si>
  <si>
    <t>resulta</t>
  </si>
  <si>
    <t>#transformaciondigital</t>
  </si>
  <si>
    <t>datos</t>
  </si>
  <si>
    <t>#proveedores</t>
  </si>
  <si>
    <t>buen</t>
  </si>
  <si>
    <t>comparte</t>
  </si>
  <si>
    <t>valor</t>
  </si>
  <si>
    <t>#consultores</t>
  </si>
  <si>
    <t>clave</t>
  </si>
  <si>
    <t>simplificando</t>
  </si>
  <si>
    <t>mantener</t>
  </si>
  <si>
    <t>riesgos</t>
  </si>
  <si>
    <t>especialmente</t>
  </si>
  <si>
    <t>difundimos</t>
  </si>
  <si>
    <t>#certificado</t>
  </si>
  <si>
    <t>interrupciones</t>
  </si>
  <si>
    <t>equilibrar</t>
  </si>
  <si>
    <t>certifícate</t>
  </si>
  <si>
    <t>demanda</t>
  </si>
  <si>
    <t>prevenir</t>
  </si>
  <si>
    <t>realizar</t>
  </si>
  <si>
    <t>#certificacion</t>
  </si>
  <si>
    <t>#algoritmos</t>
  </si>
  <si>
    <t>#distribución</t>
  </si>
  <si>
    <t>operacional</t>
  </si>
  <si>
    <t>recomiendo</t>
  </si>
  <si>
    <t>trabajando</t>
  </si>
  <si>
    <t>sector</t>
  </si>
  <si>
    <t>minorista</t>
  </si>
  <si>
    <t>coordinar</t>
  </si>
  <si>
    <t>esencial</t>
  </si>
  <si>
    <t>nivel</t>
  </si>
  <si>
    <t>nota</t>
  </si>
  <si>
    <t>alta</t>
  </si>
  <si>
    <t>inventario</t>
  </si>
  <si>
    <t>comprender</t>
  </si>
  <si>
    <t>áreas</t>
  </si>
  <si>
    <t>#proyectos</t>
  </si>
  <si>
    <t>reducir</t>
  </si>
  <si>
    <t>busca</t>
  </si>
  <si>
    <t>área</t>
  </si>
  <si>
    <t>costos</t>
  </si>
  <si>
    <t>#tendencias</t>
  </si>
  <si>
    <t>sabías</t>
  </si>
  <si>
    <t>#empresa</t>
  </si>
  <si>
    <t>08</t>
  </si>
  <si>
    <t>#almacen</t>
  </si>
  <si>
    <t>mejora</t>
  </si>
  <si>
    <t>planeación</t>
  </si>
  <si>
    <t>ahorrar</t>
  </si>
  <si>
    <t>operativo</t>
  </si>
  <si>
    <t>mejor</t>
  </si>
  <si>
    <t>descubre</t>
  </si>
  <si>
    <t>enfoque</t>
  </si>
  <si>
    <t>six</t>
  </si>
  <si>
    <t>#comprador</t>
  </si>
  <si>
    <t>alinear</t>
  </si>
  <si>
    <t>principios</t>
  </si>
  <si>
    <t>#certificación</t>
  </si>
  <si>
    <t>escríbenos</t>
  </si>
  <si>
    <t>inteligencia</t>
  </si>
  <si>
    <t>business</t>
  </si>
  <si>
    <t>#pronostico</t>
  </si>
  <si>
    <t>calendario</t>
  </si>
  <si>
    <t>ofrece</t>
  </si>
  <si>
    <t>aumentar</t>
  </si>
  <si>
    <t>#logisitica</t>
  </si>
  <si>
    <t>tomar</t>
  </si>
  <si>
    <t>intelligence</t>
  </si>
  <si>
    <t>ayuda</t>
  </si>
  <si>
    <t>ayudarte</t>
  </si>
  <si>
    <t>#cursos</t>
  </si>
  <si>
    <t>sigma</t>
  </si>
  <si>
    <t>red</t>
  </si>
  <si>
    <t>logra</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</si>
  <si>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</si>
  <si>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</si>
  <si>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</si>
  <si>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</si>
  <si>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</si>
  <si>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</si>
  <si>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</si>
  <si>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</si>
  <si>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</si>
  <si>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</si>
  <si>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</si>
  <si>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</si>
  <si>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</si>
  <si>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</si>
  <si>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</si>
  <si>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</si>
  <si>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</si>
  <si>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</si>
  <si>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</si>
  <si>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</si>
  <si>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</si>
  <si>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</si>
  <si>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</si>
  <si>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</si>
  <si>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</si>
  <si>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</si>
  <si>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</si>
  <si>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</si>
  <si>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</si>
  <si>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</si>
  <si>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eficiente</t>
  </si>
  <si>
    <t>corporatelatam</t>
  </si>
  <si>
    <t>xadis</t>
  </si>
  <si>
    <t>thelogisticsworld</t>
  </si>
  <si>
    <t>cadenadesuministro</t>
  </si>
  <si>
    <t>mexico</t>
  </si>
  <si>
    <t>tlwexpo2023</t>
  </si>
  <si>
    <t>ascmmexico</t>
  </si>
  <si>
    <t>programas</t>
  </si>
  <si>
    <t>talleres</t>
  </si>
  <si>
    <t>businessinteligence</t>
  </si>
  <si>
    <t>logistica</t>
  </si>
  <si>
    <t>formacion</t>
  </si>
  <si>
    <t>fhut7i5yao</t>
  </si>
  <si>
    <t>felicito</t>
  </si>
  <si>
    <t>medioambiente</t>
  </si>
  <si>
    <t>impacto</t>
  </si>
  <si>
    <t>empresas</t>
  </si>
  <si>
    <t>rentabilidad</t>
  </si>
  <si>
    <t>eficiencia</t>
  </si>
  <si>
    <t>transporte</t>
  </si>
  <si>
    <t>adecuada</t>
  </si>
  <si>
    <t>interesante</t>
  </si>
  <si>
    <t>metodologia</t>
  </si>
  <si>
    <t>estrategicos</t>
  </si>
  <si>
    <t>suministros</t>
  </si>
  <si>
    <t>mhmslatam</t>
  </si>
  <si>
    <t>negocio</t>
  </si>
  <si>
    <t>oferta</t>
  </si>
  <si>
    <t>tendencias</t>
  </si>
  <si>
    <t>algoritmos</t>
  </si>
  <si>
    <t>jesuscampos</t>
  </si>
  <si>
    <t>transformaciondigital</t>
  </si>
  <si>
    <t>consultores</t>
  </si>
  <si>
    <t>negocios</t>
  </si>
  <si>
    <t>supplychain</t>
  </si>
  <si>
    <t>businessintelligence</t>
  </si>
  <si>
    <t>correcta</t>
  </si>
  <si>
    <t>analizar</t>
  </si>
  <si>
    <t>procesar</t>
  </si>
  <si>
    <t>recopilar</t>
  </si>
  <si>
    <t>bi</t>
  </si>
  <si>
    <t>almacen</t>
  </si>
  <si>
    <t>logisitica</t>
  </si>
  <si>
    <t>certificacion</t>
  </si>
  <si>
    <t>capacitacion</t>
  </si>
  <si>
    <t>cursos</t>
  </si>
  <si>
    <t>compartimos</t>
  </si>
  <si>
    <t>profesional</t>
  </si>
  <si>
    <t>crecimiento</t>
  </si>
  <si>
    <t>mayor</t>
  </si>
  <si>
    <t>sueños</t>
  </si>
  <si>
    <t>completo</t>
  </si>
  <si>
    <t>artículo</t>
  </si>
  <si>
    <t>objetivos</t>
  </si>
  <si>
    <t>alcanzar</t>
  </si>
  <si>
    <t>ayude</t>
  </si>
  <si>
    <t>específicas</t>
  </si>
  <si>
    <t>necesidades</t>
  </si>
  <si>
    <t>satisfaga</t>
  </si>
  <si>
    <t>gestiondeinventario</t>
  </si>
  <si>
    <t>sistema</t>
  </si>
  <si>
    <t>nuevo</t>
  </si>
  <si>
    <t>elección</t>
  </si>
  <si>
    <t>considerar</t>
  </si>
  <si>
    <t>importantes</t>
  </si>
  <si>
    <t>puntos</t>
  </si>
  <si>
    <t>presentamos</t>
  </si>
  <si>
    <t>organización</t>
  </si>
  <si>
    <t>mejorando</t>
  </si>
  <si>
    <t>producción</t>
  </si>
  <si>
    <t>optimizar</t>
  </si>
  <si>
    <t>objetivo</t>
  </si>
  <si>
    <t>cuyo</t>
  </si>
  <si>
    <t>reducción</t>
  </si>
  <si>
    <t>centrado</t>
  </si>
  <si>
    <t>programa</t>
  </si>
  <si>
    <t>rápidas</t>
  </si>
  <si>
    <t>precisas</t>
  </si>
  <si>
    <t>gerentes</t>
  </si>
  <si>
    <t>administración</t>
  </si>
  <si>
    <t>táctica</t>
  </si>
  <si>
    <t>estratégica</t>
  </si>
  <si>
    <t>visión</t>
  </si>
  <si>
    <t>certificación</t>
  </si>
  <si>
    <t>acuerdo</t>
  </si>
  <si>
    <t>distribución</t>
  </si>
  <si>
    <t>buscas</t>
  </si>
  <si>
    <t>proveedores</t>
  </si>
  <si>
    <t>comprador</t>
  </si>
  <si>
    <t>formación</t>
  </si>
  <si>
    <t>operaciones</t>
  </si>
  <si>
    <t>ventas</t>
  </si>
  <si>
    <t>patrones</t>
  </si>
  <si>
    <t>detectar</t>
  </si>
  <si>
    <t>ayudar</t>
  </si>
  <si>
    <t>pronostico</t>
  </si>
  <si>
    <t>eficacia</t>
  </si>
  <si>
    <t>clientes</t>
  </si>
  <si>
    <t>aplicar</t>
  </si>
  <si>
    <t>management</t>
  </si>
  <si>
    <t>logistic</t>
  </si>
  <si>
    <t>outbound</t>
  </si>
  <si>
    <t>certified</t>
  </si>
  <si>
    <t>bajo</t>
  </si>
  <si>
    <t>redes</t>
  </si>
  <si>
    <t>necesaria</t>
  </si>
  <si>
    <t>base</t>
  </si>
  <si>
    <t>dará</t>
  </si>
  <si>
    <t>pregunta</t>
  </si>
  <si>
    <t>opción</t>
  </si>
  <si>
    <t>somos</t>
  </si>
  <si>
    <t>nosotros</t>
  </si>
  <si>
    <t>decide</t>
  </si>
  <si>
    <t>4jqg48jsgn</t>
  </si>
  <si>
    <t>regístrate</t>
  </si>
  <si>
    <t>cdmx</t>
  </si>
  <si>
    <t>hora</t>
  </si>
  <si>
    <t>gratuito</t>
  </si>
  <si>
    <t>trae</t>
  </si>
  <si>
    <t>webinar</t>
  </si>
  <si>
    <t>campos</t>
  </si>
  <si>
    <t>jesús</t>
  </si>
  <si>
    <t>ejecutivo</t>
  </si>
  <si>
    <t>impulsar</t>
  </si>
  <si>
    <t>alternativas</t>
  </si>
  <si>
    <t>nuevas</t>
  </si>
  <si>
    <t>data</t>
  </si>
  <si>
    <t>analisis</t>
  </si>
  <si>
    <t>sesiones</t>
  </si>
  <si>
    <t>inteligente</t>
  </si>
  <si>
    <t>análisis</t>
  </si>
  <si>
    <t>productividad</t>
  </si>
  <si>
    <t>proveedor</t>
  </si>
  <si>
    <t>comunicación</t>
  </si>
  <si>
    <t>relación</t>
  </si>
  <si>
    <t>certificado</t>
  </si>
  <si>
    <t>marcha</t>
  </si>
  <si>
    <t>pon</t>
  </si>
  <si>
    <t>conocimiento</t>
  </si>
  <si>
    <t>buscando</t>
  </si>
  <si>
    <t>efectiva</t>
  </si>
  <si>
    <t>necesarias</t>
  </si>
  <si>
    <t>Imported ID</t>
  </si>
  <si>
    <t>a</t>
  </si>
  <si>
    <t>à</t>
  </si>
  <si>
    <t>â</t>
  </si>
  <si>
    <t>å</t>
  </si>
  <si>
    <t>ä</t>
  </si>
  <si>
    <t>ã</t>
  </si>
  <si>
    <t>ahora</t>
  </si>
  <si>
    <t>al</t>
  </si>
  <si>
    <t>am</t>
  </si>
  <si>
    <t>amp</t>
  </si>
  <si>
    <t>aqui</t>
  </si>
  <si>
    <t>aquí</t>
  </si>
  <si>
    <t>así</t>
  </si>
  <si>
    <t>aunque</t>
  </si>
  <si>
    <t>b</t>
  </si>
  <si>
    <t>c</t>
  </si>
  <si>
    <t>cada</t>
  </si>
  <si>
    <t>com</t>
  </si>
  <si>
    <t>como</t>
  </si>
  <si>
    <t>con</t>
  </si>
  <si>
    <t>cuando</t>
  </si>
  <si>
    <t>d</t>
  </si>
  <si>
    <t>da</t>
  </si>
  <si>
    <t>de</t>
  </si>
  <si>
    <t>del</t>
  </si>
  <si>
    <t>desde</t>
  </si>
  <si>
    <t>después</t>
  </si>
  <si>
    <t>dijo</t>
  </si>
  <si>
    <t>donde</t>
  </si>
  <si>
    <t>dos</t>
  </si>
  <si>
    <t>durante</t>
  </si>
  <si>
    <t>e</t>
  </si>
  <si>
    <t>é</t>
  </si>
  <si>
    <t>è</t>
  </si>
  <si>
    <t>el</t>
  </si>
  <si>
    <t>él</t>
  </si>
  <si>
    <t>ella</t>
  </si>
  <si>
    <t>en</t>
  </si>
  <si>
    <t>entre</t>
  </si>
  <si>
    <t>era</t>
  </si>
  <si>
    <t>es</t>
  </si>
  <si>
    <t>esa</t>
  </si>
  <si>
    <t>ese</t>
  </si>
  <si>
    <t>eso</t>
  </si>
  <si>
    <t>esta</t>
  </si>
  <si>
    <t>está</t>
  </si>
  <si>
    <t>este</t>
  </si>
  <si>
    <t>esto</t>
  </si>
  <si>
    <t>estos</t>
  </si>
  <si>
    <t>f</t>
  </si>
  <si>
    <t>fue</t>
  </si>
  <si>
    <t>g</t>
  </si>
  <si>
    <t>h</t>
  </si>
  <si>
    <t>ha</t>
  </si>
  <si>
    <t>había</t>
  </si>
  <si>
    <t>hace</t>
  </si>
  <si>
    <t>han</t>
  </si>
  <si>
    <t>has</t>
  </si>
  <si>
    <t>hasta</t>
  </si>
  <si>
    <t>hay</t>
  </si>
  <si>
    <t>he</t>
  </si>
  <si>
    <t>http</t>
  </si>
  <si>
    <t>https</t>
  </si>
  <si>
    <t>i</t>
  </si>
  <si>
    <t>ï</t>
  </si>
  <si>
    <t>in</t>
  </si>
  <si>
    <t>j</t>
  </si>
  <si>
    <t>k</t>
  </si>
  <si>
    <t>l</t>
  </si>
  <si>
    <t>la</t>
  </si>
  <si>
    <t>las</t>
  </si>
  <si>
    <t>le</t>
  </si>
  <si>
    <t>les</t>
  </si>
  <si>
    <t>like</t>
  </si>
  <si>
    <t>lo</t>
  </si>
  <si>
    <t>los</t>
  </si>
  <si>
    <t>m</t>
  </si>
  <si>
    <t>más</t>
  </si>
  <si>
    <t>me</t>
  </si>
  <si>
    <t>menos</t>
  </si>
  <si>
    <t>mi</t>
  </si>
  <si>
    <t>mismo</t>
  </si>
  <si>
    <t>muy</t>
  </si>
  <si>
    <t>n</t>
  </si>
  <si>
    <t>ñ</t>
  </si>
  <si>
    <t>ni</t>
  </si>
  <si>
    <t>no</t>
  </si>
  <si>
    <t>nos</t>
  </si>
  <si>
    <t>o</t>
  </si>
  <si>
    <t>ó</t>
  </si>
  <si>
    <t>ö</t>
  </si>
  <si>
    <t>op</t>
  </si>
  <si>
    <t>otra</t>
  </si>
  <si>
    <t>otro</t>
  </si>
  <si>
    <t>otros</t>
  </si>
  <si>
    <t>p</t>
  </si>
  <si>
    <t>page</t>
  </si>
  <si>
    <t>pages</t>
  </si>
  <si>
    <t>para</t>
  </si>
  <si>
    <t>parte</t>
  </si>
  <si>
    <t>pero</t>
  </si>
  <si>
    <t>por</t>
  </si>
  <si>
    <t>porque</t>
  </si>
  <si>
    <t>post</t>
  </si>
  <si>
    <t>posts</t>
  </si>
  <si>
    <t>puede</t>
  </si>
  <si>
    <t>q</t>
  </si>
  <si>
    <t>que</t>
  </si>
  <si>
    <t>qué</t>
  </si>
  <si>
    <t>r</t>
  </si>
  <si>
    <t>real</t>
  </si>
  <si>
    <t>rt</t>
  </si>
  <si>
    <t>s</t>
  </si>
  <si>
    <t>se</t>
  </si>
  <si>
    <t>según</t>
  </si>
  <si>
    <t>ser</t>
  </si>
  <si>
    <t>si</t>
  </si>
  <si>
    <t>sí</t>
  </si>
  <si>
    <t>sido</t>
  </si>
  <si>
    <t>siempre</t>
  </si>
  <si>
    <t>sin</t>
  </si>
  <si>
    <t>sobre</t>
  </si>
  <si>
    <t>solo</t>
  </si>
  <si>
    <t>sólo</t>
  </si>
  <si>
    <t>son</t>
  </si>
  <si>
    <t>soy</t>
  </si>
  <si>
    <t>ß</t>
  </si>
  <si>
    <t>su</t>
  </si>
  <si>
    <t>sus</t>
  </si>
  <si>
    <t>t</t>
  </si>
  <si>
    <t>también</t>
  </si>
  <si>
    <t>tan</t>
  </si>
  <si>
    <t>tanto</t>
  </si>
  <si>
    <t>te</t>
  </si>
  <si>
    <t>the</t>
  </si>
  <si>
    <t>tiempo</t>
  </si>
  <si>
    <t>tiene</t>
  </si>
  <si>
    <t>todo</t>
  </si>
  <si>
    <t>todos</t>
  </si>
  <si>
    <t>tres</t>
  </si>
  <si>
    <t>tu</t>
  </si>
  <si>
    <t>u</t>
  </si>
  <si>
    <t>ü</t>
  </si>
  <si>
    <t>un</t>
  </si>
  <si>
    <t>una</t>
  </si>
  <si>
    <t>uno</t>
  </si>
  <si>
    <t>v</t>
  </si>
  <si>
    <t>va</t>
  </si>
  <si>
    <t>van</t>
  </si>
  <si>
    <t>vez</t>
  </si>
  <si>
    <t>via</t>
  </si>
  <si>
    <t>w</t>
  </si>
  <si>
    <t>www</t>
  </si>
  <si>
    <t>y</t>
  </si>
  <si>
    <t>ya</t>
  </si>
  <si>
    <t>yo</t>
  </si>
  <si>
    <t>z</t>
  </si>
  <si>
    <t>adaptable</t>
  </si>
  <si>
    <t>admirable</t>
  </si>
  <si>
    <t>adorable</t>
  </si>
  <si>
    <t>advanced</t>
  </si>
  <si>
    <t>angel</t>
  </si>
  <si>
    <t>ardor</t>
  </si>
  <si>
    <t>audible</t>
  </si>
  <si>
    <t>available</t>
  </si>
  <si>
    <t>award</t>
  </si>
  <si>
    <t>beautiful</t>
  </si>
  <si>
    <t>benefactor</t>
  </si>
  <si>
    <t>best</t>
  </si>
  <si>
    <t>better</t>
  </si>
  <si>
    <t>bonus</t>
  </si>
  <si>
    <t>boom</t>
  </si>
  <si>
    <t>bravo</t>
  </si>
  <si>
    <t>chic</t>
  </si>
  <si>
    <t>clear</t>
  </si>
  <si>
    <t>compatible</t>
  </si>
  <si>
    <t>cool</t>
  </si>
  <si>
    <t>cure</t>
  </si>
  <si>
    <t>defender</t>
  </si>
  <si>
    <t>durable</t>
  </si>
  <si>
    <t>easy</t>
  </si>
  <si>
    <t>elite</t>
  </si>
  <si>
    <t>enough</t>
  </si>
  <si>
    <t>fair</t>
  </si>
  <si>
    <t>fans</t>
  </si>
  <si>
    <t>fast</t>
  </si>
  <si>
    <t>favor</t>
  </si>
  <si>
    <t>favorable</t>
  </si>
  <si>
    <t>feat</t>
  </si>
  <si>
    <t>fervor</t>
  </si>
  <si>
    <t>fine</t>
  </si>
  <si>
    <t>flexible</t>
  </si>
  <si>
    <t>formidable</t>
  </si>
  <si>
    <t>free</t>
  </si>
  <si>
    <t>fun</t>
  </si>
  <si>
    <t>genial</t>
  </si>
  <si>
    <t>gold</t>
  </si>
  <si>
    <t>good</t>
  </si>
  <si>
    <t>grand</t>
  </si>
  <si>
    <t>great</t>
  </si>
  <si>
    <t>gusto</t>
  </si>
  <si>
    <t>happy</t>
  </si>
  <si>
    <t>honor</t>
  </si>
  <si>
    <t>honorable</t>
  </si>
  <si>
    <t>hot</t>
  </si>
  <si>
    <t>humor</t>
  </si>
  <si>
    <t>ideal</t>
  </si>
  <si>
    <t>idol</t>
  </si>
  <si>
    <t>important</t>
  </si>
  <si>
    <t>inestimable</t>
  </si>
  <si>
    <t>instrumental</t>
  </si>
  <si>
    <t>integral</t>
  </si>
  <si>
    <t>invaluable</t>
  </si>
  <si>
    <t>invulnerable</t>
  </si>
  <si>
    <t>irresistible</t>
  </si>
  <si>
    <t>jovial</t>
  </si>
  <si>
    <t>lead</t>
  </si>
  <si>
    <t>lean</t>
  </si>
  <si>
    <t>led</t>
  </si>
  <si>
    <t>love</t>
  </si>
  <si>
    <t>magic</t>
  </si>
  <si>
    <t>master</t>
  </si>
  <si>
    <t>masters</t>
  </si>
  <si>
    <t>memorable</t>
  </si>
  <si>
    <t>modern</t>
  </si>
  <si>
    <t>monumental</t>
  </si>
  <si>
    <t>noble</t>
  </si>
  <si>
    <t>oasis</t>
  </si>
  <si>
    <t>perfect</t>
  </si>
  <si>
    <t>portable</t>
  </si>
  <si>
    <t>premier</t>
  </si>
  <si>
    <t>progressive</t>
  </si>
  <si>
    <t>pros</t>
  </si>
  <si>
    <t>ready</t>
  </si>
  <si>
    <t>revival</t>
  </si>
  <si>
    <t>revive</t>
  </si>
  <si>
    <t>right</t>
  </si>
  <si>
    <t>saint</t>
  </si>
  <si>
    <t>sensible</t>
  </si>
  <si>
    <t>sexy</t>
  </si>
  <si>
    <t>sociable</t>
  </si>
  <si>
    <t>soft</t>
  </si>
  <si>
    <t>solid</t>
  </si>
  <si>
    <t>stable</t>
  </si>
  <si>
    <t>strong</t>
  </si>
  <si>
    <t>suave</t>
  </si>
  <si>
    <t>sublime</t>
  </si>
  <si>
    <t>super</t>
  </si>
  <si>
    <t>superior</t>
  </si>
  <si>
    <t>support</t>
  </si>
  <si>
    <t>survival</t>
  </si>
  <si>
    <t>sweet</t>
  </si>
  <si>
    <t>talent</t>
  </si>
  <si>
    <t>tender</t>
  </si>
  <si>
    <t>tolerable</t>
  </si>
  <si>
    <t>top</t>
  </si>
  <si>
    <t>trust</t>
  </si>
  <si>
    <t>well</t>
  </si>
  <si>
    <t>win</t>
  </si>
  <si>
    <t>won</t>
  </si>
  <si>
    <t>work</t>
  </si>
  <si>
    <t>works</t>
  </si>
  <si>
    <t>abominable</t>
  </si>
  <si>
    <t>accidental</t>
  </si>
  <si>
    <t>attack</t>
  </si>
  <si>
    <t>ax</t>
  </si>
  <si>
    <t>bad</t>
  </si>
  <si>
    <t>banal</t>
  </si>
  <si>
    <t>bondage</t>
  </si>
  <si>
    <t>break</t>
  </si>
  <si>
    <t>breaks</t>
  </si>
  <si>
    <t>brutal</t>
  </si>
  <si>
    <t>bug</t>
  </si>
  <si>
    <t>bugs</t>
  </si>
  <si>
    <t>bullying</t>
  </si>
  <si>
    <t>cancer</t>
  </si>
  <si>
    <t>clamor</t>
  </si>
  <si>
    <t>collapse</t>
  </si>
  <si>
    <t>complex</t>
  </si>
  <si>
    <t>concede</t>
  </si>
  <si>
    <t>controversial</t>
  </si>
  <si>
    <t>crack</t>
  </si>
  <si>
    <t>crash</t>
  </si>
  <si>
    <t>criminal</t>
  </si>
  <si>
    <t>crisis</t>
  </si>
  <si>
    <t>cruel</t>
  </si>
  <si>
    <t>cry</t>
  </si>
  <si>
    <t>culpable</t>
  </si>
  <si>
    <t>dark</t>
  </si>
  <si>
    <t>dead</t>
  </si>
  <si>
    <t>death</t>
  </si>
  <si>
    <t>debacle</t>
  </si>
  <si>
    <t>defensive</t>
  </si>
  <si>
    <t>deplorable</t>
  </si>
  <si>
    <t>devil</t>
  </si>
  <si>
    <t>dictatorial</t>
  </si>
  <si>
    <t>die</t>
  </si>
  <si>
    <t>dies</t>
  </si>
  <si>
    <t>dim</t>
  </si>
  <si>
    <t>din</t>
  </si>
  <si>
    <t>dire</t>
  </si>
  <si>
    <t>doom</t>
  </si>
  <si>
    <t>drag</t>
  </si>
  <si>
    <t>drones</t>
  </si>
  <si>
    <t>error</t>
  </si>
  <si>
    <t>evade</t>
  </si>
  <si>
    <t>evil</t>
  </si>
  <si>
    <t>fall</t>
  </si>
  <si>
    <t>fatal</t>
  </si>
  <si>
    <t>fiasco</t>
  </si>
  <si>
    <t>freak</t>
  </si>
  <si>
    <t>fuck</t>
  </si>
  <si>
    <t>funky</t>
  </si>
  <si>
    <t>furor</t>
  </si>
  <si>
    <t>gauche</t>
  </si>
  <si>
    <t>ghetto</t>
  </si>
  <si>
    <t>gimmick</t>
  </si>
  <si>
    <t>gripe</t>
  </si>
  <si>
    <t>hack</t>
  </si>
  <si>
    <t>hard</t>
  </si>
  <si>
    <t>hell</t>
  </si>
  <si>
    <t>hoax</t>
  </si>
  <si>
    <t>hollow</t>
  </si>
  <si>
    <t>horrible</t>
  </si>
  <si>
    <t>impersonal</t>
  </si>
  <si>
    <t>implacable</t>
  </si>
  <si>
    <t>improbable</t>
  </si>
  <si>
    <t>incompatible</t>
  </si>
  <si>
    <t>inevitable</t>
  </si>
  <si>
    <t>inexorable</t>
  </si>
  <si>
    <t>inferior</t>
  </si>
  <si>
    <t>infernal</t>
  </si>
  <si>
    <t>inflexible</t>
  </si>
  <si>
    <t>insensible</t>
  </si>
  <si>
    <t>insular</t>
  </si>
  <si>
    <t>intolerable</t>
  </si>
  <si>
    <t>invisible</t>
  </si>
  <si>
    <t>irregular</t>
  </si>
  <si>
    <t>irreparable</t>
  </si>
  <si>
    <t>irreversible</t>
  </si>
  <si>
    <t>irritable</t>
  </si>
  <si>
    <t>issue</t>
  </si>
  <si>
    <t>jam</t>
  </si>
  <si>
    <t>kill</t>
  </si>
  <si>
    <t>knock</t>
  </si>
  <si>
    <t>lamentable</t>
  </si>
  <si>
    <t>lied</t>
  </si>
  <si>
    <t>lost</t>
  </si>
  <si>
    <t>mar</t>
  </si>
  <si>
    <t>marginal</t>
  </si>
  <si>
    <t>mediocre</t>
  </si>
  <si>
    <t>mire</t>
  </si>
  <si>
    <t>miserable</t>
  </si>
  <si>
    <t>miss</t>
  </si>
  <si>
    <t>monster</t>
  </si>
  <si>
    <t>moody</t>
  </si>
  <si>
    <t>noise</t>
  </si>
  <si>
    <t>object</t>
  </si>
  <si>
    <t>pain</t>
  </si>
  <si>
    <t>pan</t>
  </si>
  <si>
    <t>paranoia</t>
  </si>
  <si>
    <t>peculiar</t>
  </si>
  <si>
    <t>penalty</t>
  </si>
  <si>
    <t>problem</t>
  </si>
  <si>
    <t>propaganda</t>
  </si>
  <si>
    <t>punk</t>
  </si>
  <si>
    <t>queer</t>
  </si>
  <si>
    <t>radical</t>
  </si>
  <si>
    <t>rail</t>
  </si>
  <si>
    <t>rival</t>
  </si>
  <si>
    <t>rue</t>
  </si>
  <si>
    <t>rumor</t>
  </si>
  <si>
    <t>scratch</t>
  </si>
  <si>
    <t>shock</t>
  </si>
  <si>
    <t>sour</t>
  </si>
  <si>
    <t>split</t>
  </si>
  <si>
    <t>squash</t>
  </si>
  <si>
    <t>static</t>
  </si>
  <si>
    <t>stress</t>
  </si>
  <si>
    <t>strike</t>
  </si>
  <si>
    <t>suicide</t>
  </si>
  <si>
    <t>superficial</t>
  </si>
  <si>
    <t>susceptible</t>
  </si>
  <si>
    <t>tank</t>
  </si>
  <si>
    <t>terrible</t>
  </si>
  <si>
    <t>terror</t>
  </si>
  <si>
    <t>thrash</t>
  </si>
  <si>
    <t>torrent</t>
  </si>
  <si>
    <t>tout</t>
  </si>
  <si>
    <t>trauma</t>
  </si>
  <si>
    <t>trick</t>
  </si>
  <si>
    <t>trivial</t>
  </si>
  <si>
    <t>twist</t>
  </si>
  <si>
    <t>ulterior</t>
  </si>
  <si>
    <t>vague</t>
  </si>
  <si>
    <t>vent</t>
  </si>
  <si>
    <t>vice</t>
  </si>
  <si>
    <t>virus</t>
  </si>
  <si>
    <t>vulgar</t>
  </si>
  <si>
    <t>vulnerable</t>
  </si>
  <si>
    <t>warp</t>
  </si>
  <si>
    <t>wedge</t>
  </si>
  <si>
    <t>wild</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</si>
  <si>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</si>
  <si>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</si>
  <si>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</si>
  <si>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</si>
  <si>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</si>
  <si>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</si>
  <si>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</si>
  <si>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</si>
  <si>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</si>
  <si>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</si>
  <si>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</si>
  <si>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</si>
  <si>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</si>
  <si>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</si>
  <si>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</si>
  <si>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</si>
  <si>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</si>
  <si>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</si>
  <si>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</si>
  <si>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</si>
  <si>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</si>
  <si>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</si>
  <si>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</si>
  <si>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</si>
  <si>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</si>
  <si>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</si>
  <si>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1.0.1.511</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</si>
  <si>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</si>
  <si>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</si>
  <si>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</si>
  <si>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</si>
  <si>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</si>
  <si>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</si>
  <si>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</si>
  <si>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</si>
  <si>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</si>
  <si>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</si>
  <si>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</si>
  <si>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</si>
  <si>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</si>
  <si>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</si>
  <si>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https://t.co/zGqGA2NCQA</t>
  </si>
  <si>
    <t>https://t.co/nRZO7b7lT4</t>
  </si>
  <si>
    <t>https://t.co/CXd9y9YQfg</t>
  </si>
  <si>
    <t>https://t.co/M1EzoVAojA</t>
  </si>
  <si>
    <t>https://t.co/pOUeSeK2qW</t>
  </si>
  <si>
    <t>https://t.co/AOuVkw3hX0</t>
  </si>
  <si>
    <t>https://t.co/clSTyN9MJl</t>
  </si>
  <si>
    <t>https://t.co/dQH6WyGbPp</t>
  </si>
  <si>
    <t>https://t.co/j30W1KRywJ</t>
  </si>
  <si>
    <t>https://t.co/keuzcDU5TP</t>
  </si>
  <si>
    <t>Entire Graph Count</t>
  </si>
  <si>
    <t>Top URLs in Tweet in G1</t>
  </si>
  <si>
    <t>https://t.co/FHUt7i5Yao</t>
  </si>
  <si>
    <t>Top URLs in Tweet in G2</t>
  </si>
  <si>
    <t>G1 Count</t>
  </si>
  <si>
    <t>https://t.co/fxK5cwpTHp</t>
  </si>
  <si>
    <t>https://t.co/YHz2iY65Qn</t>
  </si>
  <si>
    <t>Top URLs in Tweet in G3</t>
  </si>
  <si>
    <t>G2 Count</t>
  </si>
  <si>
    <t>https://t.co/7m6b4c0NS3</t>
  </si>
  <si>
    <t>https://t.co/eIvrVjryp6</t>
  </si>
  <si>
    <t>G3 Count</t>
  </si>
  <si>
    <t>Top URLs in Tweet</t>
  </si>
  <si>
    <t>https://t.co/zGqGA2NCQA https://t.co/nRZO7b7lT4 https://t.co/CXd9y9YQfg https://t.co/pOUeSeK2qW https://t.co/AOuVkw3hX0 https://t.co/FHUt7i5Yao https://t.co/dQH6WyGbPp https://t.co/M1EzoVAojA</t>
  </si>
  <si>
    <t>https://t.co/CXd9y9YQfg https://t.co/M1EzoVAojA https://t.co/zGqGA2NCQA https://t.co/nRZO7b7lT4 https://t.co/j30W1KRywJ https://t.co/keuzcDU5TP https://t.co/pOUeSeK2qW https://t.co/AOuVkw3hX0 https://t.co/fxK5cwpTHp https://t.co/YHz2iY65Qn</t>
  </si>
  <si>
    <t>https://t.co/clSTyN9MJl https://t.co/zGqGA2NCQA https://t.co/nRZO7b7lT4 https://t.co/CXd9y9YQfg https://t.co/M1EzoVAojA https://t.co/pOUeSeK2qW https://t.co/AOuVkw3hX0 https://t.co/7m6b4c0NS3 https://t.co/eIvrVjryp6 https://t.co/dQH6WyGbPp</t>
  </si>
  <si>
    <t>Top Domains in Tweet in Entire Graph</t>
  </si>
  <si>
    <t>Top Domains in Tweet in G1</t>
  </si>
  <si>
    <t>Top Domains in Tweet in G2</t>
  </si>
  <si>
    <t>Top Domains in Tweet in G3</t>
  </si>
  <si>
    <t>Top Domains in Tweet</t>
  </si>
  <si>
    <t>Top Hashtags in Tweet in Entire Graph</t>
  </si>
  <si>
    <t>CorporateLATAM</t>
  </si>
  <si>
    <t>TLWEXPO2023</t>
  </si>
  <si>
    <t>Top Hashtags in Tweet in G1</t>
  </si>
  <si>
    <t>Top Hashtags in Tweet in G2</t>
  </si>
  <si>
    <t>Top Hashtags in Tweet in G3</t>
  </si>
  <si>
    <t>Top Hashtags in Tweet</t>
  </si>
  <si>
    <t>CorporateLATAM thelogisticsworld logística xadis eficiente certificaciones TLWEXPO2023 mexico talleres programas</t>
  </si>
  <si>
    <t>CorporateLATAM thelogisticsworld TLWEXPO2023 mexico logística certificaciones xadis eficiente talleres programas</t>
  </si>
  <si>
    <t>CorporateLATAM thelogisticsworld compras logística cadenadesuministro TLWEXPO2023 mexico suministros estrategicos metodologia</t>
  </si>
  <si>
    <t>Top Words in Tuit in Entire Graph</t>
  </si>
  <si>
    <t>Top Words in Tuit in G1</t>
  </si>
  <si>
    <t>Top Words in Tuit in G2</t>
  </si>
  <si>
    <t>Top Words in Tuit in G3</t>
  </si>
  <si>
    <t>Top Words in Tuit</t>
  </si>
  <si>
    <t>Top Word Pairs in Tuit in Entire Graph</t>
  </si>
  <si>
    <t>#tlwexpo2023,#thelogisticsworld</t>
  </si>
  <si>
    <t>centro,citibanamex</t>
  </si>
  <si>
    <t>#thelogisticsworld,#mexico</t>
  </si>
  <si>
    <t>invitados,lujo</t>
  </si>
  <si>
    <t>Top Word Pairs in Tuit in G1</t>
  </si>
  <si>
    <t>puestas,invitados</t>
  </si>
  <si>
    <t>#xadis,#corporatelatam</t>
  </si>
  <si>
    <t>stand,3530</t>
  </si>
  <si>
    <t>#logística,empresa</t>
  </si>
  <si>
    <t>#eficiente,rentable</t>
  </si>
  <si>
    <t>Top Word Pairs in Tuit in G2</t>
  </si>
  <si>
    <t>#talleres,#programas</t>
  </si>
  <si>
    <t>Top Word Pairs in Tuit in G3</t>
  </si>
  <si>
    <t>jessicaer81,#corporatelatam</t>
  </si>
  <si>
    <t>paso,importante</t>
  </si>
  <si>
    <t>jcamposcortes,taller</t>
  </si>
  <si>
    <t>mejores,expertos</t>
  </si>
  <si>
    <t>invita,participar</t>
  </si>
  <si>
    <t>paso,paso</t>
  </si>
  <si>
    <t>Top Word Pairs in Tuit</t>
  </si>
  <si>
    <t>URLs in Tweet by Count</t>
  </si>
  <si>
    <t>https://t.co/M1EzoVAojA https://t.co/CXd9y9YQfg https://t.co/j30W1KRywJ https://t.co/keuzcDU5TP https://t.co/dQH6WyGbPp https://t.co/zGqGA2NCQA https://t.co/nRZO7b7lT4</t>
  </si>
  <si>
    <t>https://t.co/M1EzoVAojA https://t.co/clSTyN9MJl https://t.co/dQH6WyGbPp https://t.co/zGqGA2NCQA https://t.co/nRZO7b7lT4 https://t.co/7m6b4c0NS3 https://t.co/CXd9y9YQfg https://t.co/ks028c374b https://t.co/picmhfovIO https://t.co/p08KO543Rb</t>
  </si>
  <si>
    <t>https://t.co/M1EzoVAojA https://t.co/CXd9y9YQfg https://t.co/zGqGA2NCQA https://t.co/nRZO7b7lT4 https://t.co/AyBbEOqkjm https://t.co/yJTwMYUmdu https://t.co/fxK5cwpTHp https://t.co/YHz2iY65Qn https://t.co/pOUeSeK2qW https://t.co/AOuVkw3hX0</t>
  </si>
  <si>
    <t>https://t.co/CXd9y9YQfg https://t.co/pOUeSeK2qW https://t.co/AOuVkw3hX0 https://t.co/M1EzoVAojA https://t.co/dQH6WyGbPp https://t.co/zGqGA2NCQA https://t.co/nRZO7b7lT4 https://t.co/FHUt7i5Yao</t>
  </si>
  <si>
    <t>https://t.co/clSTyN9MJl https://t.co/eIvrVjryp6</t>
  </si>
  <si>
    <t>https://t.co/CXd9y9YQfg https://t.co/zGqGA2NCQA https://t.co/nRZO7b7lT4</t>
  </si>
  <si>
    <t>https://t.co/CXd9y9YQfg https://t.co/clSTyN9MJl https://t.co/zGqGA2NCQA https://t.co/nRZO7b7lT4 https://t.co/pOUeSeK2qW https://t.co/AOuVkw3hX0 https://t.co/eIvrVjryp6 https://t.co/Yn8idDxnpW https://t.co/LQQbeLKBbK https://t.co/7m6b4c0NS3</t>
  </si>
  <si>
    <t>URLs in Tweet by Salience</t>
  </si>
  <si>
    <t>https://t.co/M1EzoVAojA https://t.co/CXd9y9YQfg https://t.co/dQH6WyGbPp https://t.co/nRZO7b7lT4 https://t.co/zGqGA2NCQA https://t.co/j30W1KRywJ https://t.co/keuzcDU5TP</t>
  </si>
  <si>
    <t>https://t.co/nRZO7b7lT4 https://t.co/zGqGA2NCQA</t>
  </si>
  <si>
    <t>https://t.co/M1EzoVAojA https://t.co/clSTyN9MJl https://t.co/7m6b4c0NS3 https://t.co/zGqGA2NCQA https://t.co/nRZO7b7lT4 https://t.co/dQH6WyGbPp https://t.co/ix9myzVo19 https://t.co/bV32xTDTcb https://t.co/fxK5cwpTHp https://t.co/ks028c374b</t>
  </si>
  <si>
    <t>https://t.co/M1EzoVAojA https://t.co/CXd9y9YQfg https://t.co/fxK5cwpTHp https://t.co/AOuVkw3hX0 https://t.co/pOUeSeK2qW https://t.co/AyBbEOqkjm https://t.co/nRZO7b7lT4 https://t.co/YHz2iY65Qn https://t.co/yJTwMYUmdu https://t.co/zGqGA2NCQA</t>
  </si>
  <si>
    <t>https://t.co/CXd9y9YQfg https://t.co/AOuVkw3hX0 https://t.co/pOUeSeK2qW https://t.co/dQH6WyGbPp https://t.co/M1EzoVAojA https://t.co/nRZO7b7lT4 https://t.co/zGqGA2NCQA https://t.co/FHUt7i5Yao</t>
  </si>
  <si>
    <t>https://t.co/nRZO7b7lT4 https://t.co/zGqGA2NCQA https://t.co/CXd9y9YQfg</t>
  </si>
  <si>
    <t>https://t.co/clSTyN9MJl https://t.co/CXd9y9YQfg https://t.co/AOuVkw3hX0 https://t.co/pOUeSeK2qW https://t.co/nRZO7b7lT4 https://t.co/eIvrVjryp6 https://t.co/zGqGA2NCQA https://t.co/s31A5Wc9Bo https://t.co/7m6b4c0NS3 https://t.co/Yn8idDxnpW</t>
  </si>
  <si>
    <t>Domains in Tweet by Count</t>
  </si>
  <si>
    <t>Domains in Tweet by Salience</t>
  </si>
  <si>
    <t>Hashtags in Tweet by Count</t>
  </si>
  <si>
    <t>thelogisticsworld CorporateLATAM logística TLWEXPO2023 mexico cadenadesuministro logistics certificaciones xadis eficiente</t>
  </si>
  <si>
    <t>CorporateLATAM cadenadesuministro thelogisticsworld logística ASCMmexico logistics compras TLWEXPO2023 mexico demanda</t>
  </si>
  <si>
    <t>CorporateLATAM thelogisticsworld TLWEXPO2023 mexico logística ASCMmexico cadenadesuministro logistics xadis eficiente</t>
  </si>
  <si>
    <t>CorporateLATAM thelogisticsworld certificaciones TLWEXPO2023 mexico talleres programas logistica logística cadenadesuministro</t>
  </si>
  <si>
    <t>CorporateLATAM compras suministros estrategicos metodologia proyectos transformaciondigital JesusCampos algoritmos tendencias</t>
  </si>
  <si>
    <t>CorporateLATAM thelogisticsworld certificaciones talleres programas TLWEXPO2023 mexico xadis logística eficiente</t>
  </si>
  <si>
    <t>CorporateLATAM negocios thelogisticsworld compras certificaciones talleres programas TLWEXPO2023 mexico supplychain</t>
  </si>
  <si>
    <t>Hashtags in Tweet by Salience</t>
  </si>
  <si>
    <t>xadis eficiente logistics cadenadesuministro certificaciones mexico TLWEXPO2023 programas talleres ASCMmexico</t>
  </si>
  <si>
    <t>thelogisticsworld eficiente logística CorporateLATAM xadis</t>
  </si>
  <si>
    <t>logística cadenadesuministro thelogisticsworld ASCMmexico logistics compras demanda TLWEXPO2023 SupplyChain Planeador</t>
  </si>
  <si>
    <t>mexico TLWEXPO2023 logística ASCMmexico programas logistics xadis cadenadesuministro talleres certificaciones</t>
  </si>
  <si>
    <t>programas logistica talleres mexico TLWEXPO2023 certificaciones logistics CadenadeSuministro TheLogisticsWorld cadenadesuministro</t>
  </si>
  <si>
    <t>metodologia estrategicos JesusCampos proyectos tendencias algoritmos suministros transformaciondigital CorporateLATAM compras</t>
  </si>
  <si>
    <t>xadis eficiente logística mexico programas TLWEXPO2023 talleres certificaciones thelogisticsworld CorporateLATAM</t>
  </si>
  <si>
    <t>negocios thelogisticsworld compras certificaciones TLWEXPO2023 suministros mexico supplychain consultores inventario</t>
  </si>
  <si>
    <t>Top Words in Tuit by Count</t>
  </si>
  <si>
    <t>Top Words in Tuit by Salience</t>
  </si>
  <si>
    <t>Top Word Pairs in Tuit by Count</t>
  </si>
  <si>
    <t>Top Word Pairs in Tuit by Salience</t>
  </si>
  <si>
    <t>Count of Fecha en UTC</t>
  </si>
  <si>
    <t>Row Labels</t>
  </si>
  <si>
    <t>Grand Total</t>
  </si>
  <si>
    <t>192, 192, 192</t>
  </si>
  <si>
    <t>213, 128, 128</t>
  </si>
  <si>
    <t>234, 64, 64</t>
  </si>
  <si>
    <t>Red</t>
  </si>
  <si>
    <t>Edge Weight▓1▓4▓0▓True▓Silver▓Red▓▓Edge Weight▓1▓4▓0▓3▓10▓False▓Edge Weight▓1▓4▓0▓32▓10▓False▓▓0▓0▓0▓True▓Black▓Black▓▓In-Degree▓0▓3▓0▓70▓1000▓False▓▓0▓0▓0▓0▓0▓False▓▓0▓0▓0▓0▓0▓False▓▓0▓0▓0▓0▓0▓False</t>
  </si>
  <si>
    <t>ImportDescription░The graph was imported from the open workbook "Book2".▓GroupingDescription░The graph's vertices were grouped by cluster using the Clauset-Newman-Moore cluster algorithm.▓LayoutAlgorithm░The graph was laid out using the Harel-Koren Fast Multiscale layout algorithm.▓GraphDirectedness░The graph is directed.</t>
  </si>
  <si>
    <t>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&lt;value&gt;TimeColumnName░Fecha en UTC▓TimeSlice░Days▓UniqueEdges░False&lt;/value&gt;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&lt;StatusColumnName&gt;Tuit&lt;/StatusColumnName&gt;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t>
  </si>
  <si>
    <t>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Tuit&lt;/value&gt;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t>
  </si>
  <si>
    <t>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</si>
  <si>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&lt;value&gt;CalculateSentiment░True▓TextColumnIsOnEdgeWorksheet░True▓TextColumnName░Tuit▓CountByGroup░True▓SkipSingleTerms░True▓WordsToSkip░actualmente acuerdo adelante ademas además adrede afirmó agregó ahi ahí ahora al algo algún alguna algunas alguno algunos alli allí alrededor ambos ampleamos añadió antano antaño ante anterior antes apenas aproximadamente aquel aquél aquella aquélla aquellas aquéllas aquello aquellos aquéllos aqui aquí arriba arribaabajo aseguró asi así atras aun aún aunque ayer bajo bastante bien breve buen buena buenas bueno buenos cada casi cerca cierta ciertas cierto ciertos cinco claro comentó como cómo con conmigo conocer conseguimos conseguir considera consideró consigo consigue consiguen consigues contigo contra cosas creo cual cuál cuales cuáles cualquier cuando cuándo cuanta cuánta cuantas cuántas cuanto cuánto cuantos cuántos cuatro cuenta da dado dan dar de debajo debe deben debido decir dejó del delante demás demasiado dentro deprisa desde despacio despues después detras detrás dia día dias días dice dicen dicho dieron diferente diferentes dijeron dijo dio donde dónde dos durante ejemplo el él ella ellas ello ellos embargo empleais emplean emplear empleas empleo en encima encuentra enfrente enseguida entonces entre era erais eramos éramos eran eras eres es esa ésa esas ésas ese ése eso esos ésos esta está ésta estaba estabais estábamos estaban estabas estad estada estadas estado estados estais estáis estamos estan están estando estar estará estarán estarás estaré estaréis estaremos estaría estaríais estaríamos estarían estarías estas estás éstas este esté éste estéis estemos estén estés esto estos éstos estoy estuve estuviera estuvierais estuviéramos estuvieran estuvieras estuvieron estuviese estuvieseis estuviésemos estuviesen estuvieses estuvimos estuviste estuvisteis estuvo ex excepto existe existen explicó expresó fin final fue fuera fuerais fuéramos fueran fueras fueron fuese fueseis fuésemos fuesen fueses fui fuimos fuiste fuisteis general gran grandes gueno ha habéis haber habia había habíais habíamos habían habías habida habidas habido habidos habiendo habla hablan habrá habrán habrás habré habréis habremos habría habríais habríamos habrían habrías hace haceis hacemos hacen hacer hacerlo haces hacia haciendo hago han has hasta hay haya hayáis hayamos hayan hayas he hecho hemos hicieron hizo horas hoy hube hubiera hubierais hubiéramos hubieran hubieras hubieron hubiese hubieseis hubiésemos hubiesen hubieses hubimos hubiste hubisteis hubo igual incluso indicó informo informó intenta intentais intentamos intentan intentar intentas intento ir junto la lado largo las le lejos les llegó lleva llevar lo los luego lugar mal manera manifestó mas más mayor me mediante medio mejor mencionó menos menudo mi mí mia mía mias mías mientras mio mío mios míos mis misma mismas mismo mismos modo momento mucha muchas mucho muchos muy n nada nadie ni ningún ninguna ningunas ninguno ningunos no nos nosotras nosotros nuestra nuestras nuestro nuestros nueva nuevas nuevo nuevos nunca ocho os otra otras otro otros pais paìs para parece parte partir pasada pasado peor pero pesar poca pocas poco pocos podeis podemos poder podrá podrán podria podría podriais podriamos podrian podrían podrias poner por porque posible primer primera primero primeros principalmente pronto propia propias propio propios proximo próximo próximos pudo pueda puede pueden puedo pues qeu que qué quedó queremos quien quién quienes quiénes quiere quiza quizá quizas quizás raras realizado realizar realizó repente respecto sabe sabeis sabemos saben saber sabes sal salvo se sé sea seáis seamos sean seas segun según segunda segundo seis señaló ser sera será serán serás seré seréis seremos sería seríais seríamos serían serías si sí sido siempre siendo siete sigue siguiente sin sino sobre sois sola solamente solas solo sólo solos somos son soy soyos su supuesto sus suya suyas suyo suyos tal tambien también tampoco tan tanto tarde te temprano tendrá tendrán tendrás tendré tendréis tendremos tendría tendríais tendríamos tendrían tendrías tened teneis tenéis tenemos tener tenga tengáis tengamos tengan tengas tengo tenía teníais teníamos tenían tenías tenida tenidas tenido tenidos teniendo tercera ti tiempo tiene tienen tienes toda todas todavia todavía todo todos total trabaja trabajais trabajamos trabajan trabajar trabajas trabajo tras trata través tres tu tú tus tuve tuviera tuvierais tuviéramos tuvieran tuvieras tuvieron tuviese tuvieseis tuviésemos tuviesen tuvieses tuvimos tuviste tuvisteis tuvo tuya tuyas tuyo tuyos u última últimas ultimo último últimos un una unas uno unos usa usais usamos usan usar usas uso usted ustedes va vais valor vamos van varias varios vaya veces ver verdad verdadera verdadero vez vosotras vosotros voy vuestra vuestras vuestro vuestros ya yo
0 1 2 3 4 5 6 7 8 9 a á à â å ä ã amp b c cc com d e é è ê f g h href html http https i ï j k l m n ñ o ó ò ö p page pages post posts q r re rt s ß t u ú ù ü url v via w www x y z▓SentimentList1Name░List1▓SentimentList2Name░List2▓SentimentList3Name░List3▓SentimentList1FriendlyName░Positive▓SentimentList2FriendlyName░Negative▓SentimentList3FriendlyName░Your keywords▓SentimentWordsInList1░abiertamente abogada abogado abogar abrazar abrazo absorbente abunda abundancia abundante acaudalado accesible acierto aclamación aclamado aclarar aclararse acogedor acoger acogida acomodado acreditado activo actualizado acuerdo adaptable adaptado adaptativo adecuada adecuado adelantamiento adelantar adinerado adivinación adivinar adjudicar ad</t>
  </si>
  <si>
    <t>mirable admirablemente admiración admirador admiradora admirar adorable adoración adorado adorando adorar adueñarse advanced afable afán afección afecto afectuosamente afectuoso afición aficionado afilado afinidad afirmación afirmativamente afirmativo afluencia afluente afortunadamente afortunado ágil agilidad agraciado agrada agradable agradecer agradecido agradecimiento agrado agudo ahínco ahorro ahorros ajustable ajustado alabando alabanza alabar alba alcanzable alcanzar alcohólico alegre alegremente alegría alentador alentar aleteo alianza alimento alistar aliviar alivio altruista alzar ama amabilidad amable amablemente amada amado amanecer amante amar ambicioso amigable amistad amistosa amistosamente amistoso amo amor amoroso amortización ampliamente amplio añadir angel ángel angelical animado animar ánimo ansia apacible apasionadamente apasionado apego apelación apelar aplaudir aplazar aplicado apogeo aporte apoya apoyado apoyar apoyarse apoyo aprecia apreciable apreciado apreciar aprobación aprobado aprobar apropiado apuesto apuntalar ardiente ardientemente armonía armoniosamente armonioso armonizar articulado articular asegurado asegurando asegurar asequible asombrado asombro asombrosamente asombroso aspiración aspiraciones aspirante aspirar atento atestiguar atónito atracción atractivo atraer atrevido atrevimiento audible auge augurio aumentar aurora auspicio auténtico autónomo autorizado autorizar available avalar avances avanzado aventurero avidez ávido aviso award ayudado ayudando ayudar ayuno azar balas barato barriendo basta bastante beato beautiful bellamente belleza bello bendecir bendición benefactor beneficiar beneficiario beneficio beneficios beneficioso benéfico benevolencia benévolo benigno best better bien bienestar bienvenida bienvenido bienvenidos bondad bondadoso bonificación bonificaciones bonito bonus boom borra bovino bravo breve brillando brillante brillantemente brillantez brillar brillo brisa bueno buey caballeresco caballería caballerosidad cabecera cabezal cable calentar cálido caliente calificado calificar callado callar calma calmado calmar calor calurosamente caluroso camote campeón capacidad capaz capturar características caramelo cargado cariño cariñoso carisma carismático caritativo cautivar celebración celebrado celebrar célebre celeste celestial cenit cerca cereza cero certero certeza certidumbre chic cielo cima claramente claridad clarificar claro clásico cláusula clear cofre coherencia coherente colorido comenzar como cómodamente comodidad cómodo compacta compasivo compatible competente competitivo complacencia complacer complacido complementado complementar complementario complemento complementos completamente completar completo comprender comprensible comprensión comprimir compromiso conciliador conciliar conciso condimento conduce conducir confiable confianza confiar confidencial confidente conforme confortable conllevar conmovedor consecuentemente conseguir considerable considerado considerar consistente consistentemente consolar consorcio constructivo consuelo consumado consumar contento continuidad contraste contrato contribución convencimiento conveniencia conveniente convenientemente convenio convincente cool cooperativa cooperativo coraje corazón cordial coronar correctamente correcto corregir cortejar cortés cortesía creativa creativo crédito creer creíble crianza crujiente cuadra cuantioso cubierta cuerdo cuerpo cumplido cumplimiento cumplir cura curación curado curar curarse cure curioso deber decencia decente decisivo declaración decretar dedicado defender defensor defensores deferencia definido deleite delgado delicadeza delicia delicioso demuestra deportivo derecha derecho derrota derrotado derrotar derrotas descansar deseable deseando designar deslumbrante desmontable desmontar despejado despejar desprendido despuntar destaca destacado destello destino destreza detenido devolución devoto diana dicha diestro dignidad digno diligencia diligente dinámica dinámico diplomático dirección disfruta disfrutado disfrutando disfrutar disfrute disminuido disolvente disponible disposición dispuesto distinción distinguido distinguirse distintivo diversificado diversión divertido divertir divino dócil domina dominado dominar dorado dotado dulce dulcemente dulzura durable durazno easy económico educación educado efectuar eficacia eficaz eficazmente eficiente eficientemente efusión ejemplar elaborado elegancia elegante elegantemente elevación elevar elite élite elitista elocuencia elocuente elogiar elogio embellecer eminencia eminente emoción emocionado emocionante emociones empatía empoderamiento emprendedor empujar empuje enamorada enamorado encantado encantador encendedor encender encomiable enderezar endeudado energético energía enérgico enhorabuena enmienda enough enriquecer enriquecimiento entendible entendido enteramente entrañable entretener entretenido entretiene entusiasmado entusiasmo entusiasta envidiable equilibrado equilibrio equitativamente equitativo erudito esbelto escénico esclarecer esmero espacioso espaldarazo espectacular espectacularmente esperanzador esperar espiritual espléndido esplendor espontáneo espumoso estabilidad estabilizar estabilizarse estable establo estelar estilizado estimula estimulante estimular estímulo estirar estupendo eternidad euforia evocador exactamente exacto exaltación exaltado exaltar excede exceder excedido excelencia excelente excelentemente excepcional excepcionalmente excita excitación excitado excitar exento exhaustivo éxito éxitos exitosamente expansivo experto expresivo exquisitamente exquisito éxtasis extenso extraordinariamente extraordinario extremadamente exuberancia exuberante fabuloso fácil facilidad facilita facilitando facilitar fácilmente factible fair fama famoso fanfarria fans fantasía fantástico fascinación fascinante fast favor favorable favorecer favorecido favorito fe feat felicidad felicitación felicitaciones felicitar feliz felizmente felpa fenomenal fermentar fértil fervien</t>
  </si>
  <si>
    <t>te fervor festejar festivo fiable fiar fideicomiso fidelidad fiduciario fiel fielmente fijo finamente fine fino firmamento firme firmemente flexibilidad flexible flor floración florecer floreciente florido fluido fomentar formalmente formidable fortaleza fortuna fragante fragilidad francamente franco franquear franqueza fraternal free fresco fructífero fun funcionar futurista galán galante galardón gana ganado ganador ganadora ganadores ganancia ganancias ganando ganar ganga garante garantía garantías garantizar geek general generosamente generosidad generoso genial genio genuino gloria glorificar glorioso gold golosina good gozar gozo grabado gracia gracias grácil gracioso gradual gran grand grande Grande grandeza grandioso granizo gratificación gratificante gratis gratitud grato gratuito great guapa guapo guiar gustar gusto gustos gustoso hábil habilidad hábilmente happy heredar hermoso hermosura héroe heroicamente heroico heroína hilarante homenaje honestidad honesto honor honorable honradez honrado honrando honrar hospitalario hot humano humildad humor humorístico ideal idealmente idílico idol ídolo igual igualmente ilimitado iluminar ilustración ilustre imaginativo imbatible imparcial imparcialidad impecable important importante impresión impresiona impresionada impresionado impresionante impresionar impulsar impulso incisivo incitar incondicionalmente increíblemente incuestionable indicado indiscutible individualizado indudable indulgencia indulgente indulto inequívocamente inequívoco inestimable inexpugnable infalibilidad infalible influencia influyente informativo ingenio ingenioso inmediatamente inmenso innovación innovador inocente inofensivo inolvidable inoxidable inquebrantable inspiración inspirador inspirar instantáneamente instructivo instrumental integrado integral integridad intelectual inteligencia inteligente inteligentemente inteligible intención interesante intereses intimidad íntimo intrépido intriga intrigante intrincado intuitivo invaluable invencible inventiva invulnerable irreal irresistible jovial joya joyas júbilo jugando juguetón justamente justicia justo juvenil laborioso laudo lead leal lealtad lean led legal legalmente legendario legible legítimamente legítimo levantar liberación liberado libertad libertades librar libre líder liderar ligero like limpiador limpiamente limpiar limpieza limpio lindo lírico liso listo llevado llevar loable lógico logrado lograr logro logros love luchadora lúcido lucio lucir lucrativo lujo lujoso luminoso lustre lustroso madrugada madurar madurez maduro maestría maestro maestros magia magic mágico magníficamente magnificencia magnífico Magno magro majestad majestuoso manada manejable maniobrable manjar maravilla maravillas maravillosamente maravilloso marchar masivo master máster masters máximo mayor mechero medido mejor mejora mejorado mejoramiento mejorar mejoras mejores mejoría melocotón melodioso memorable merced merecedor merecer mérito meritorio meticulosamente meticuloso metódico mil milagro milagros milagrosamente milagroso mina minuciosamente minucioso misericordia misericordioso modern moderno modestia modesto modo mono monumental moral moralidad morder motivado motivar moverse multa nada nata navegable negociar nitidez nítido noble notable notablemente novedad novio nuevo nutrir oasis obediente obertura obligación obra obras obsesión obsesiones oferta ofertar ofrecer ondear operar oportuno óptima optimismo optimista óptimo ordenado ordenanza orgullo orgulloso original originalidad oro osado otorgado ovación paciencia paciente pacientemente pacíficamente pacífico pacto palaciego palanca panorámico paraíso pasar pasión pastel patriota patriótico patrón paz pegadizo peluche pendiente penetración pensamiento pensativo peonza pera perdón perdurable perfección perfeccionar perfect perfectamente perfecto permisible permitirse perpendicular perseverancia personaje personajes personalizado perspicacia perspicaz piedad pináculo pintoresco placentero placer plomo poco poderosamente poderoso poético ponderar portable portátil portavoz positivo positivos potente pozo práctico precioso precisamente preciso predilecto preeminente preferencias preferible preferiblemente preferido preferir prefiere prefiriendo preguntarse premiado premiar premier premio premios prenda prendas preparado preparar presagio prestación prestigio prestigioso preventiva previsión prima primero principal principios privilegiado privilegiar privilegio probado probar prodigio prodigioso pródigo producir productiva productivo profecía profesional profundamente profundidades profundo profusamente profusión progresar progresista progreso progresos progressive prolífico promesa promesas prometedor prometedora prometer prometido prominencia prominente promotor pronto propicio propio propuesta pros prosperando prosperar prosperidad próspero protección protector proteger protuberancia provecho provechoso providencia prudencia prudente prudentemente prueba pudiente pues pulido pum puntiagudo pura purificar puro querer querido quieto ración racional radiador radiante radioactivo rápidamente rápido rapto razonable razonablemente razonada razonado razonar ready reafirmar real realce realista realizado realizar realzar reanimar rebasar receptivo recio reclamar recomendable recomendación recomendaciones recomendado recomendar recompensar reconciliación reconocido reconocimientos rectificación rectificar recto recuperación recuperar recurso redención redentor redimir reembolso reestructuración reestructurado reestructurar refinado refinamiento refinar reforma reformado reformar reformas reforzar refrescante refrescar regio regocijo regulable reintegrado relajado rematar remediar remedio remisión renacentista Renacimiento renacimiento renombrado renombre renovado representante res resguardado resistente respalda respaldar respaldo respecto respetable respetar respetuosamente respetuoso respiro resplandeciente resplandor restablecer restaurado restaurar resuelto retocar retr</t>
  </si>
  <si>
    <t>áctil revelación reverencia revitalizar revival revive revivir revolucionado revolucionar revolucionaria revolucionario ricamente rico right riqueza robusto romántica románticamente romántico rosado sabiamente sabiduría sabio saborear sabroso sagaz sagrado saint saludable saludar saludo salvador salvo sanar sancionar sano santa santo satisfacción satisface satisfacer satisfactoriamente satisfactorio satisfecho secundario seducido seductor seguidor segura seguramente seguro selectivo semejante sencillamente sencillo señor sensación sensacional sensaciones sensato sensible sensiblemente sensual sentenciar sentido serenidad servicial servicio sexy significativo silencio silencioso similar simpático simplifica simplificado simplificando simplificar sinceramente sinceridad sincero sobrepasar sobresaliente sobresalir sobreviviente sociable sofisticado soft solid sólidamente solidaridad sólido solvencia sonda sonreír sonriente sonrisa sonrisas soporte sorprendente sorprendentemente sorpresa sosiego sostener sostenibilidad sostenible sostenido stable strong suave suavemente suavizar subir sublime subsiguiente subvencionado subvencionar suceder suerte suficiente suficientemente sumo suntuoso super súper superado superar superintendente superior superioridad superó súpero supervivencia superviviente suposición support suprema supremacía supremo supuesto surrealista survival susceptible sustancial sustantivo sustentación sustentar sustento sweet talent talento talentos talentosa talentoso tallar tapa tapadera taquillera tenaz tender tentar terminantemente termonuclear tierno tolerable top trabajado trabajador trabajar trabajo tracción trance tranquilidad tranquilizar tranquilo transparente trascendental trascender trato tremendamente triunfador triunfal triunfante triunfar triunfo trofeo trompeta trompo trust unidad uniformemente útil utilizable valentía valeroso valiente valientemente valioso valor valorar variedad vencedor vencejo vencimiento venerar venia ventaja ventajas ventajoso ventilador ventiladores veracidad veraz verdad verdadero verificable versátil versatilidad vibrante victoria victorioso vigilante virtud virtuoso visible visionario vivaz vívido vivo vocero well win won work works▓SentimentWordsInList2░abandonado abandonar abandonos abarrotado abatido abatimiento abatir aberrante abertura abismo abolir abominable abortado abortar aborto abrasivo abrumado abrumador abrumadoramente abruptamente abrupto absolutamente absurdo abultado aburrido aburrimiento abusado abusador abusivo abuso abusos acantilado acaparamiento acaparar accidental accidente accidentes acelerador acento acentuar ácido acosado acosar acoso acostado acostarse acuciante acumulación acumular acuñar acusa acusación acusaciones acusando acusar adelantado adherente adicto adictos adoctrinamiento adversario adversidad adverso advertencia advertido aflicción afligido afrenta agallas agitación agitado agitar aglomeración agobiante agonía agonizante agotado agotador agotamiento agotar agravante agravar agresión agresividad agresor agujero ahogamiento ahogar ahogarse ahondar ahorcar airadamente aire aislado aislamiento aislante aislar ajedrezado alarma alarmado alarmante albergar alboroto aleatorio alegación alegaciones alegar alegato alejado alejarse alergia alergias alérgico algarabía alienación alterado alterando alterar altercado altivo alto alucinación alud amargado amargamente amargo amargura amasar ambición ambigüedad ambiguo ambivalencia ambivalente amedrentar amenaza amenazador amenazante amenazar amenazas amonestación amortiguar ampolla analfabeto anarquía anarquismo anarquista angostura angustia angustiado anhelo animadversión animosidad aniquilación aniquilamiento aniquilar ano anochecer anomalía anómalo anormal ansias ansiosamente antagónico antagonismo antagonista anticuado antipatía antojo anular anzuelo apagado apagar apartado apatía apenado apenas aplastado aplastamiento aplastante aplastar aplicar apocalipsis apocalíptico apresurado aproximadamente aproximado apuñalar apuro arbitrario arcaico arcano ardor arduo arenoso argumento arrancar arranque arrasar arrastrado arrastrando arrastrar arrebatado arrebatar arrebato arrepentimiento arresto arriesgar arrogancia arrogante arrojado arrojando arrojar arrugas arruinado arruinando arruinar artificial artimaña asaltar asalto asamblea asco asediar asedio asesina asesinar asesinato asesino aspereza áspero aspirado astucia asustado asustar atacar ataque ataques atascado atasco aterrador aterrorizar atormentado atrapado atrapar atrasado atraso atrocidades atrofia atropellado atropello atroz attack aumentado ausencia ausente austero autocrático avalancha avergonzado avería averiado aversión ax azada azotar azote babosa bad baja bajar bajo bajón baldío banal bancada bárbaro barricada barro bastardo bastardos basto basura basurero batería bebida bebido bélico belicoso beligerante bengalas bestia bicho bichos bla blasfemia bloqueado bloquear bloqueo bobo bofetada boicot boicotear bolsa bomba bombardear bombardeo bombear bombo bondage boquete borracho borrado borrosa botín bravura break breaks broma bromista bronca brote bruja bruma bruscamente brusco brutal brutalidad brutalmente bruto bufón bug bugs bullicio bullying bulo burla burlado burlándose burlarse burlas burlón busto bustos cadáver caducado caer caerse caída caídas caído calabacín calabozo calamidad calamidades calculador calumnia calvario camarilla camarote cambiar canal canalla canasta cancer cáncer candente caníbal cañoneo cansado cansancio caos caótico capitular capricho caprichoso capullo carboncillo cárcel cardenal carecer carencia carente carestía carga cargar caricatura carnada carnicería carnicero caro carpa carrera carril casi castigar castigo castrado casual cataclismo catástrofe catástrofes catastrófico categórico causado cauteloso cayado cebo cefalea cegar ceja celos celosamente celosía celoso censura censurar cepo cercar cerco cerda cerdo cerdos cesante cesta cesto chancho chantaje chantajear charco ch</t>
  </si>
  <si>
    <t>arla charlar charlatán chatarra chato chimenea chismes chiste chocante chocar choque chupa chupar cicatrices cicatriz ciega ciego cínico cinismo cisterna citación citaciones citar clamor cliché cloaca coacción cobarde cobertura coche cocido codicia codicioso coerción coger cogida cohecho coincidir cojera cojo colaboracionista colapsar colapso colar cólera colgado colgar collapse color combativo cómico cómoda comodín competitivos complex complicación cómplices complot compulsivo concede conceder concedido concesión concesiones concha concurrido condena condenación condenado condenar condensar condescendiente confesar confesión confesiones confinado confiscado conflicto conflictos confrontación confrontar confunde confundido confundiendo confundir confusión confusiones confuso congelación congelado congelar congeló congestión conmoción conmocionado consentir conservador conspicuo conspiración conspiraciones conspirador conspirar consternación contagioso contaminación contaminado contaminar contención contencioso contender contienda contradecir contradicción contradictorio contraproducente contrariedad contrario contratiempos controversia controversial controvertido contusión convulsión copa copo coqueta coquetear corriente corromper corrompido corrosión corrosivo corrupción corrupto cortante cortar corte corto costoso crack crash creído cría criada criado crimen criminal crisis crítica criticado criticando criticar crítico críticos crónico crudo cruel crueldad cruelmente cruento cry cuchillo cuelga cuestión cuestionable cuestiones cueva culo culpa culpabilidad culpable culpar cuña curandero cursi curtido curva curvatura dado dañado dañar dañino daño daños dark dead death debacle débil débiles debilidad debilidades debilitar debilitarse decadencia decadente decaer decaimiento decepción decepcionado decepcionante decepciones decreciente decrecimiento dedicar defecto defectos defectuoso defensiva defensive defensivo deficiencia deficiencias deficiente deformado deformar degeneración degenerado degradación degradante degradar dejar delatar delincuencia delincuente delirante delirio delito delitos demandar demente demoler demoníaco demonio demora demorar denegar denso dentado denuncia denunciar denuncias deplorable deposición depósito depravación depredador depresión depresiones deprimente deprimido derramamiento derramar derrame derribar derrocamiento derrocar derruido derrumbarse desacato desacreditado desacreditar desactivar desacuerdo desafiante desafío desafortunada desafortunadamente desafortunado desafuero desagradable desagrado desaguar desagüe desagües desalentar desanimado desapercibido desaprobación desarmar desasosiego desastre desastroso desazón desbaratar descansos descarada descaradamente descarado descendencia descender descenso descensos descomponer descomponerse desconcertado desconcertante desconfiado desconfianza desconfiar desconocer desconocido descontento descontrolado descrédito descuidado descuidar descuido desdén desechar desempleado desempleados desenfrenado desenfreno desequilibrio deserción desertar desértico desesperación desesperadamente desesperado desesperanza desestabilización desfasado desfavorable desfiladero desfilar desfile desglose desgracia desgraciadamente desgraciado deshacer deshecho deshizo deshonor deshonra desierto desigual desigualdad desigualdades desilusión desilusionado desintegración desintegrado desintegrarse desinterés desinteresado desleal deslealtad desmayado desmayo desmoronamiento desmoronarse desnivel desobedecer desobediencia desolado desorden desordenado desorganización desorganizado desorientado despacio despecho despectivamente despectivo despedido despedir desperdiciar desperdicio desperdicios desperfecto despertador despiadado despido despistado desplazado desplazar déspota despótico despotismo despreciable despreciado despreciar desprecio desprevenido desproporcionado desprovisto desterrado desterrar destierro destrozado destrozar destrucción destructivo destructor destruir desunión desvanecerse desventaja desventajas desviación desviarse deteriorado deteriorar deteriorarse deterioro determinante detrimento deuda deudas devastación devastado devastador devastar devil devorar diablo diablos diabólico diagrama diamante diametralmente diatriba dictador dictatorial die dies difamación difamar difícilmente dificultad dificultades dificultar dificultosa dificultoso difunto dilación dilema diluvio dim din dire discapacitado discontinuidad discontinuo discordia discrepancia discrepar discriminación discriminar discriminatorio disculpa discusión discutible discutir disensión disgustado disgusto disgustos disidencia disidente disidentes disminución disminuir disminuyendo disolución disonancia disonante dispar disparate disputa disputado disputar distanciado distensión distorsión distorsiona distorsionado distorsionar distracción disturbio disturbios disuadir divergente diverso dividido dividir dividirse división doblado doblar dogmático dolencia dolor dolores dolorosamente doloroso dominante doom dormido drag dragón drásticamente drástico drenaje drenar droga drogadicto drones duda dudar dudas dudoso duele duelo duramente dureza ebrio ebullición efigie egoísmo egoísta ejercicio eliminación eliminar embate embestir emboscada emboscar emergencia emisión emitir empeoramiento empeorar empinado empobrecido en enajenar enano encallado encarcelamiento encarcelar encenderse endeble endurecer enemigo enemigos enemistad enfadado enfado énfasis enfatizar enferma enfermedad enfermizo enfermo enfermos enfrentamiento enfrentar enfurecido engañado engañar enganchar engaño engañosa engañoso engorroso enigmático enjuiciar enloquecido enojado enojar enojo enorme enredado enredo ensangrentado entorpecer entrega entregar envenenar envío envolver envuelto epidemia equivocación equivocadamente equivocado equívoco erosión errante errar errático erróneamente erróneo error errores erupción erupciones escabroso escalofriante escama escamoso escándalo escándalos esca</t>
  </si>
  <si>
    <t xml:space="preserve">ndaloso escapatoria escape escaramuza escarcha escarnio escarpado escasa escasez escaso escepticismo escéptico escisión esclava esclavitud esclavizar esclavo esclavos escombros esconder escoria esfuerzo espantar espanto espantoso específico espejismo espeluznante espeso espinoso espionaje esporádico esqueleto esqueletos esquivar establos estaca estafa estafar estafas estallar estallido estampida estancado estancamiento estática estático estereotipada estereotipo estéril estigma estofado estorbo estrafalario estragos estrangulación estrangular estratagema estrellado estrellar estrellarse estrés estresante estrictamente estricto estridente estropeado estropear estruendo estudiante estupidez estúpido estupor evade evadir evasión evidente evil evitar exageración exagerado exagerar excedente excentricidad excéntrico exceso exclusión excusa excusas exhausto exigente exiliado exilio experimental expirado expirar explosión explosivo explotación explotar expropiación expulsar extender exterminar exterminio extinguir extorsión extrañamente extrañar extranjero extraño extravagancia extravagante extraviado extremismo extremista extremistas fabricación fabricar faena falacia falacias fall falla fallas fallecimiento fallo fallos falsamente falsear falsedad falsificación falsificado falsificar falso falta faltar fanático fanáticos fanatismo fandango fango fantasmal farsa fascismo fascista fastidiar fatal fatalmente fatídico fatiga fealdad feo ferocidad feroz fiasco ficción ficcional ficticio fiebre fiebres fiero filtración filtrar fingido fingir finta fisura fisuras flaco flagelo flagrante flojo flujo fobia forajido forastero forjado formal fracasado fracasar fracaso fractura frágil fragmentado fragor fraude fraudulento freak frenar frenesí frenéticamente frenético fríamente fricción frito fronterizo frustración frustraciones frustrado frustrante frustrar fuck fuga fugarse fugas fugaz fugitivo fumar fundamentalismo fundir fúnebre funesto funky furia furiosamente furioso furor furtivamente furtivo gángster gánster garfio gastado gauche genocidio ghetto gigantesco gimmick giros golfo golpe golpeado golpear golpes gordo goteo gótico gráfica grasa graso gravar grave gravedad gravemente grieta grietas gripe grito grotesco gruesa grueso gruñón guardado guarida guerrero guerrillero gueto guisado hacha hack hambre hambruna hard hebilla hedonista hedor hegemonía helada helado hell hematomas herederos hereje herejía herético herida heridas herir hervir heterodoxo hierba hinchado hinchazón hipocresía hipócrita hirviendo histeria hoax hollow horda horrendo horrible horrorizado hostigamiento hostil hostilidad hostilidades hueco huelga huérfana huérfano huevo huir húmedo humildemente humillación humillante humo humorista humos hundido hundimiento hundir hundirse huye huyendo idear idiota idiotas ignorancia ignorante ignorar ilegal ilegalmente ilegible ilegítimo ilícito ilógico ilusión ilusiones ilusorio imaginado imaginar imaginario imitar impar impasible impedancia impedimento impedir impenetrable impensable imperfección imperfecciones imperfecto imperialista impersonal impetuoso implacable implicación implicar imponente imponer impopular imposible imposición impostor impotencia impotente impotentes impracticable imprecisiones impreciso impredecible imprevisible imprevisto improbable impropio imprudencia imprudente imprudentemente impulsivo impunidad impureza impuro inacabado inaccesible inacción inaceptable inactivo inadecuado inadvertido inalcanzable inamovible inanición inapropiado inaudito incansable incapacidad incapaz incendiario incertidumbre incesante incesantemente incidente incienso incierto incitación inclinación inclinado incógnita incoherente incomodidad incómodo incompatibilidad incompatible incompetencia incompetente incompleto incomprendido incomprensible inconcebible inconcluso inconsistencia inconsistencias inconsistente inconstitucional incontrolable inconveniente inconvenientes incorrectamente incorrecto incredulidad inculcar incumplimiento indebido indecente indecisión indeciso indefenso indefinido indeseable indeterminado índice indiferencia indiferente indigente indignación indignado indiscriminadamente indiscriminado indistinguible indocumentados ineficacia ineficaz ineficiente ineludible ineptitud inepto inerte inesperadamente inesperado inestabilidad inestable inevitable inevitablemente inexacta inexactitud inexacto inexistente inexorable inexorablemente inexperiencia inexperto inexplicable infame infamia infantil infección infecciones infectado infelicidad infeliz inferior inferioridad infernal infestado infiel infieles infierno infiltrados inflado inflamación inflamatorio inflexible infligir influir infortunio infracción infracciones infringir infructuoso ingenuo inhibición inhibir inhóspito inhumano inimaginable ininteligible injerto injustamente injusticia injusticias injustificado injusto inmaduro inmaterial inminente inmiscuirse inmoral inmoralidad inmóvil inmovilizado innecesariamente innecesario innecesarios inquietante inquieto inquietud insaciable insalubre insalvable insatisfacción insatisfecho inseguridad inseguro insensibilidad insensible inservible insignificante insinuación insolente insólito insoportable insostenible instigador instigadores instigar instinto insuficiencia insuficiente insuficientemente insular insultado insultante insultar insulto insultos insuperable insurrección intenso interés interesado interferencia interferir interfiere intermitente interrumpieron interrumpir interrupción interrupciones intimidación intimidante intimidar intolerable intolerancia intransigente intrusión intruso inundado inundar inusual inútil inutilizable inutilizar invadir invalidar inválido invasión invasivo invasor invasora invención inventar invisible involuntariamente involuntario ir ira ironía irónicamente irónico irracional irracionalidad irregular irregularidad irrelevante irreparable irrespetuoso irresponsable irreversible irritable irritación irritado irritante irritar issue </t>
  </si>
  <si>
    <t>izquierdo jam jerga jugar junco kill knock ladrón ladrona ladrones lagunas lamenta lamentable lamentablemente lamentar lamento lamentó lapso lapsos largo lasca lástima lastimado lastimar lata latencia latente látigo látigos lazo legato lego lejos lentamente lento lesión lesionar letal letargo libertinaje libertino licenciar lied ligar ligeramente limitación limitaciones limitado limitar límite límites limo limón lío líos litera llamarada llanto llorar loba locamente loco locura lost lote lucha luchado luchando luchar luchas lúgubre luto macabro machacar macizo maestra mal maldad maldecir maldición maldiciones maldito malentendido malentendidos males malestar malévolo maleza malhumorado malicia malicioso maligno malo maltratado maltrato malvado mancha manchado manchas mandado manía maníaco manipulación manipulador manipular manufactura mar maraña marginada marginado marginal marioneta marionetas marrón martirio masacrar masacre masacres mata matadero matador matanza matar mate matón matones mazmorra mazmorras mediocre mediocridad melancolía melancólica melancólico mella mendicidad mendigo menguante menguar menospreciar mentir mentira mentiras mentiroso mentirosos mercenario mermelada metido mezclar miedo mierda militancia minado minar mire miserable miseria miss misterio misteriosamente misterioso mito moco moderar mofa moho moler molesta molestado molestar molestia molesto monotonía monótono monster monstruo monstruos monstruoso Moody moribundo morir mortal mortalmente mortífero mote mucho mudo muere muerte muerto muertos mujeriego mulato mundano musaraña nalgas naufragar naufragio neblina necesitado negación negado negando negar negarse negativa negativo negativos negligencia negligente negro némesis nepotismo nerviosismo nervioso neurótico niebla nieblas niega nihilista niños nocivo noise notoriamente notoriedad notorio nube nubes nublado obeso objeción objeciones object objetar objeto oblicuo obligar obscenidad obsceno obscuro obsesivo obsoleto obstaculizado obstáculos obstinado obstrucción obstruir obtuso ocioso ocultar odia odiado odiar odio odiosa ofender ofendido ofensa ofensiva ofensivo oler olfato olor olores omisión omitir oneroso opaco oponente oponer oponerse oportunista oposición oposiciones opresión opresivo opresor opresores opuesto ortiga oscurece oscurecer oscurecido oscuridad oscuro ostensible oxidado óxido padecer padecimiento pagano pain paja pala pálido paliza palo paloma pan pánico pantanoso papelera para parada paradójicamente paradójico paralizado páramo paranoia paranoico parar pararse parásito parcela parcial parcialidad pardusco parecer paria parir parodia parodiar parpadeo parrilla particularmente partidario partidarios partidista partisano pasado pasarse pasivo paso patético payaso peaje pecado pecar pecio peculiar pedante pega pegado pegajoso pegar pelado pelar pelea pelear pelearse peleas peligrar peligro peligroso pena penalti penalty pendular penitenciaría penoso penumbra penuria peor pequeño percance perdedor perdedores perder perdición pérdida pérdidas perdido perecer pereza perezoso perforación perforado perforar perjudicado perjudicar perjudicial perplejo perra perro persecución perseguir persistente persuadir perturbación perturbado perturbador perturbar perversidad perversión perverso pervertido pesadilla pesado pesar pesimismo pesimista pésimo peste petrificado pica picado picadura picar picardía pícaro picazón pico picor piedra pierde pillaje pinchar pinchazo pipe piquete piquetes piso pito pizca plaga plano plantear plebeyo pobre pobreza podredumbre podrido polarización polémico polvo pomposo ponche popa portado poste posturas precario precaución precipitadamente precipitado precipitar predeterminado predicamento predilección predisposición preferencia prejuicio prejuicios preliminar premeditado preocupación preocupaciones preocupado preocupante preocupar preocuparse prescripción presentimiento preso presumido presunción pretencioso pretender pretensión prevenido prevenir primitivo prisa prisión prisionero privación privado privar problem problema problemas problemático proceder procesar profano prohibido prohibiendo prohibir prolijo prolongada prolongado prolongar promiscuo promocionado propaganda propenso propiedad propietario proponer proscrito prostituta protesta protestado protestar protestas provisional provisorio provocación provocador provocar provocativo puerco puerto puertos puesto pulir puñal puñalada puñetazo punk puño puntal punzante purgar puta quebrada quebradizo quebrado quebrantar quebranto quebrar queer quehacer queja quejado quejarse quejas quemado quemadura quemaduras quemar quitar rabia rabioso racismo racista racistas radical radicales radicalización radicalmente rail ralentizar rampante rareza rarezas raro rasgado rayado reaccionario reacio rebatir rebelarse rebelde rebelión recaer recaída recargar recelo recelos recesión rechaza rechazado rechazar rechazo recibir recorrer redondear redundancia redundante referirse refuta refutación refutado refutar regla regresión regreso rehén rehusar rejilla relajarse rematado remordimiento remover rencor rencores rendición rendija rendirse renegar renuencia renuente renuncia renunciar renuncio reparos repartir repeler repentino repetitivo represión represivo reprimenda reprimir reprobación reproche repudiar repudio repugnancia repugnante repulsa repulsión resentido resentimiento resfriado residuos resignado resistencia resonante responsabilidad resto restos restricción restrictivo restringido restringir resultar retar retardado retardar reticente retirado retirarse retiro retorcido retórica retórico retrasada retrasado retrasar retrasarse retraso retrasos retroceder retroceso revancha reventar revertir revés revestimiento revocar revolver revuelta revuelto rezagado ridiculiza ridiculizar ridículo riesgo riesgos riesgoso rígida rigidez rígido riguroso riña riñas rival rivalidad robada robadas robado robados robar robo robos rocoso rogar rojizo romo romper romperse rompió rondar roscado r</t>
  </si>
  <si>
    <t>oto rotundamente rotura roza ruda rudo rue rugido ruido ruidos ruidoso ruina ruinas ruinoso rumor rumores ruptura rupturas rústico rutina sabotaje sabotear sabueso saciar saco sacrificado sacrificados sacrificar sacrificio sacudida sacudir salvaje salvajemente salvajes salvajismo sangra sangrado sangrante sangrar sangría sangriento sanguinario saquear saqueo sarcasmo sarcásticamente sarcástico sartén satírico satirizar savia scratch secreto sed sedentario seducir senil señorita sentir señuelo separar sequía servidumbre servil sesgado sesgo sesgos seto severidad severo shock sicario sifón silbido sima simplista simulado sin síndrome siniestro síntoma síntomas sirvienta sitiar sitio situación soberbia soberbio soborno sobras sobrecargado sobrepeso sobrio socavar sofocante sofocar solar soldar soledad solemne solitario solo soltar solterona sombreado sombrío someter sometido sonar sopa soplar sórdido sordo sorprendido sospecha sospechar sospechas sospechosamente sospechoso sour split squash static stress strike subastado subestimar súbito subordinado subordinados subraya subrayar subversión subversivo subyugación subyugar suciedad sucio sucumbir sudario suelto sufre sufrido sufrimiento sufrimientos sufrir suicida suicide suicidio sujeción sumamente sumergir sumiso superficial superficialmente superfluo superstición supersticioso súplica súplicas supresión suprimir surgimiento suscitar suspendido susto sustraer tablas tabú tacha tachar táctica tajante taladros talar tank tanque tanques tanteo tapado tapar tapón tardío tarea tartamudez taxista tedioso temer temerario temeroso temible temores temperamento tempestad templado temple tendencia tendencioso tensión tenso tentación tentativamente tentativo terco ternura terreno terrible terriblemente terror terrorismo thrash tibio tiburón tic tiempo tierra timbre tímido tipo tiranía tiránico tirano tirante tirar tirarse tirón títere tocar tocino tontería tonterías tonto torcer torcida torcido tormento torpe torpeza torrent torrente tortuoso tortura torturado torturar torturas tosco totalitaria totalitario tout tóxico tragedia trágicamente trágico traición traiciona traicionar traicionero traidor traidora traidores trama trampa tramposo transcurrido transgresión trasero traste trastes trastorno trauma traumático traumatizado travesura travieso trazador trazar trazas tributaria trick trío triste tristemente tristeza trivial tropezar tropiezos trucha truco trucos trunca tumulto tupido turbio turbulencia turbulento turca twist ulterior ultimátum ultraje untar urdimbre urgencia urgente urogallo usado usados usurpación usurpador usurpar vacilante vacío vagabundo vago vague vándalo vanidad vanidoso vano varado varios vehemente vehementemente veneno venenoso venganza vengar vengarse vengativo vent ventosa verde vergonzoso vergüenza vertedero vertederos vertiginoso vestigio vestigios vetar víbora vibración vibrar vice vicio vicioso víctima vil villano villanos violación violada violador violadores violar violentamente violento virgen virulencia virulento virus volátil volatilidad volcar voluble voluminoso vomitar vómito vómitos vulgar vulnerable warp wedge wild yermo zapallo zombi zombie zorra zumbido▓AddVertexContent░True▓AddWordList░True&lt;/value&gt;
      &lt;/setting&gt;
      &lt;setting name="TimeSeriesUserSettings" serializeAs="String"&gt;
        &lt;value&gt;TimeColumnName░Fecha en UTC▓TimeSlice░Days▓UniqueEdges░False&lt;/value&gt;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&lt;StatusColumnName&gt;Tuit&lt;/StatusColumnName&gt;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t>
  </si>
  <si>
    <t>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Tuit&lt;/value&gt;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t>
  </si>
  <si>
    <t>actualmente</t>
  </si>
  <si>
    <t>adelante</t>
  </si>
  <si>
    <t>ademas</t>
  </si>
  <si>
    <t>además</t>
  </si>
  <si>
    <t>adrede</t>
  </si>
  <si>
    <t>afirmó</t>
  </si>
  <si>
    <t>agregó</t>
  </si>
  <si>
    <t>ahi</t>
  </si>
  <si>
    <t>ahí</t>
  </si>
  <si>
    <t>algo</t>
  </si>
  <si>
    <t>algún</t>
  </si>
  <si>
    <t>alguna</t>
  </si>
  <si>
    <t>algunas</t>
  </si>
  <si>
    <t>alguno</t>
  </si>
  <si>
    <t>algunos</t>
  </si>
  <si>
    <t>alli</t>
  </si>
  <si>
    <t>allí</t>
  </si>
  <si>
    <t>alrededor</t>
  </si>
  <si>
    <t>ambos</t>
  </si>
  <si>
    <t>ampleamos</t>
  </si>
  <si>
    <t>añadió</t>
  </si>
  <si>
    <t>antano</t>
  </si>
  <si>
    <t>antaño</t>
  </si>
  <si>
    <t>ante</t>
  </si>
  <si>
    <t>anterior</t>
  </si>
  <si>
    <t>antes</t>
  </si>
  <si>
    <t>apenas</t>
  </si>
  <si>
    <t>aproximadamente</t>
  </si>
  <si>
    <t>aquel</t>
  </si>
  <si>
    <t>aquél</t>
  </si>
  <si>
    <t>aquella</t>
  </si>
  <si>
    <t>aquélla</t>
  </si>
  <si>
    <t>aquellas</t>
  </si>
  <si>
    <t>aquéllas</t>
  </si>
  <si>
    <t>aquello</t>
  </si>
  <si>
    <t>aquellos</t>
  </si>
  <si>
    <t>aquéllos</t>
  </si>
  <si>
    <t>arriba</t>
  </si>
  <si>
    <t>arribaabajo</t>
  </si>
  <si>
    <t>aseguró</t>
  </si>
  <si>
    <t>asi</t>
  </si>
  <si>
    <t>atras</t>
  </si>
  <si>
    <t>aun</t>
  </si>
  <si>
    <t>aún</t>
  </si>
  <si>
    <t>ayer</t>
  </si>
  <si>
    <t>bastante</t>
  </si>
  <si>
    <t>bien</t>
  </si>
  <si>
    <t>breve</t>
  </si>
  <si>
    <t>buena</t>
  </si>
  <si>
    <t>buenas</t>
  </si>
  <si>
    <t>bueno</t>
  </si>
  <si>
    <t>buenos</t>
  </si>
  <si>
    <t>casi</t>
  </si>
  <si>
    <t>cerca</t>
  </si>
  <si>
    <t>cierta</t>
  </si>
  <si>
    <t>ciertas</t>
  </si>
  <si>
    <t>cierto</t>
  </si>
  <si>
    <t>ciertos</t>
  </si>
  <si>
    <t>cinco</t>
  </si>
  <si>
    <t>claro</t>
  </si>
  <si>
    <t>comentó</t>
  </si>
  <si>
    <t>conmigo</t>
  </si>
  <si>
    <t>conseguimos</t>
  </si>
  <si>
    <t>conseguir</t>
  </si>
  <si>
    <t>considera</t>
  </si>
  <si>
    <t>consideró</t>
  </si>
  <si>
    <t>consigo</t>
  </si>
  <si>
    <t>consigue</t>
  </si>
  <si>
    <t>consiguen</t>
  </si>
  <si>
    <t>consigues</t>
  </si>
  <si>
    <t>contigo</t>
  </si>
  <si>
    <t>contra</t>
  </si>
  <si>
    <t>cosas</t>
  </si>
  <si>
    <t>creo</t>
  </si>
  <si>
    <t>cual</t>
  </si>
  <si>
    <t>cuál</t>
  </si>
  <si>
    <t>cuales</t>
  </si>
  <si>
    <t>cuáles</t>
  </si>
  <si>
    <t>cualquier</t>
  </si>
  <si>
    <t>cuándo</t>
  </si>
  <si>
    <t>cuanta</t>
  </si>
  <si>
    <t>cuánta</t>
  </si>
  <si>
    <t>cuantas</t>
  </si>
  <si>
    <t>cuántas</t>
  </si>
  <si>
    <t>cuanto</t>
  </si>
  <si>
    <t>cuánto</t>
  </si>
  <si>
    <t>cuantos</t>
  </si>
  <si>
    <t>cuántos</t>
  </si>
  <si>
    <t>cuatro</t>
  </si>
  <si>
    <t>cuenta</t>
  </si>
  <si>
    <t>dado</t>
  </si>
  <si>
    <t>dan</t>
  </si>
  <si>
    <t>dar</t>
  </si>
  <si>
    <t>debajo</t>
  </si>
  <si>
    <t>debe</t>
  </si>
  <si>
    <t>deben</t>
  </si>
  <si>
    <t>debido</t>
  </si>
  <si>
    <t>decir</t>
  </si>
  <si>
    <t>dejó</t>
  </si>
  <si>
    <t>delante</t>
  </si>
  <si>
    <t>demás</t>
  </si>
  <si>
    <t>demasiado</t>
  </si>
  <si>
    <t>dentro</t>
  </si>
  <si>
    <t>deprisa</t>
  </si>
  <si>
    <t>despacio</t>
  </si>
  <si>
    <t>despues</t>
  </si>
  <si>
    <t>detras</t>
  </si>
  <si>
    <t>detrás</t>
  </si>
  <si>
    <t>dia</t>
  </si>
  <si>
    <t>día</t>
  </si>
  <si>
    <t>dias</t>
  </si>
  <si>
    <t>días</t>
  </si>
  <si>
    <t>dice</t>
  </si>
  <si>
    <t>dicen</t>
  </si>
  <si>
    <t>dicho</t>
  </si>
  <si>
    <t>dieron</t>
  </si>
  <si>
    <t>diferente</t>
  </si>
  <si>
    <t>diferentes</t>
  </si>
  <si>
    <t>dijeron</t>
  </si>
  <si>
    <t>dio</t>
  </si>
  <si>
    <t>dónde</t>
  </si>
  <si>
    <t>ejemplo</t>
  </si>
  <si>
    <t>ellas</t>
  </si>
  <si>
    <t>ello</t>
  </si>
  <si>
    <t>ellos</t>
  </si>
  <si>
    <t>embargo</t>
  </si>
  <si>
    <t>empleais</t>
  </si>
  <si>
    <t>emplean</t>
  </si>
  <si>
    <t>emplear</t>
  </si>
  <si>
    <t>empleas</t>
  </si>
  <si>
    <t>empleo</t>
  </si>
  <si>
    <t>encima</t>
  </si>
  <si>
    <t>encuentra</t>
  </si>
  <si>
    <t>enfrente</t>
  </si>
  <si>
    <t>enseguida</t>
  </si>
  <si>
    <t>entonces</t>
  </si>
  <si>
    <t>erais</t>
  </si>
  <si>
    <t>eramos</t>
  </si>
  <si>
    <t>éramos</t>
  </si>
  <si>
    <t>eran</t>
  </si>
  <si>
    <t>eras</t>
  </si>
  <si>
    <t>eres</t>
  </si>
  <si>
    <t>ésa</t>
  </si>
  <si>
    <t>esas</t>
  </si>
  <si>
    <t>ésas</t>
  </si>
  <si>
    <t>ése</t>
  </si>
  <si>
    <t>esos</t>
  </si>
  <si>
    <t>ésos</t>
  </si>
  <si>
    <t>ésta</t>
  </si>
  <si>
    <t>estaba</t>
  </si>
  <si>
    <t>estabais</t>
  </si>
  <si>
    <t>estábamos</t>
  </si>
  <si>
    <t>estaban</t>
  </si>
  <si>
    <t>estabas</t>
  </si>
  <si>
    <t>estad</t>
  </si>
  <si>
    <t>estada</t>
  </si>
  <si>
    <t>estadas</t>
  </si>
  <si>
    <t>estado</t>
  </si>
  <si>
    <t>estados</t>
  </si>
  <si>
    <t>estais</t>
  </si>
  <si>
    <t>estáis</t>
  </si>
  <si>
    <t>estan</t>
  </si>
  <si>
    <t>están</t>
  </si>
  <si>
    <t>estando</t>
  </si>
  <si>
    <t>estar</t>
  </si>
  <si>
    <t>estará</t>
  </si>
  <si>
    <t>estarán</t>
  </si>
  <si>
    <t>estarás</t>
  </si>
  <si>
    <t>estaré</t>
  </si>
  <si>
    <t>estaréis</t>
  </si>
  <si>
    <t>estaremos</t>
  </si>
  <si>
    <t>estaría</t>
  </si>
  <si>
    <t>estaríais</t>
  </si>
  <si>
    <t>estaríamos</t>
  </si>
  <si>
    <t>estarían</t>
  </si>
  <si>
    <t>estarías</t>
  </si>
  <si>
    <t>estas</t>
  </si>
  <si>
    <t>éstas</t>
  </si>
  <si>
    <t>esté</t>
  </si>
  <si>
    <t>éste</t>
  </si>
  <si>
    <t>estéis</t>
  </si>
  <si>
    <t>estemos</t>
  </si>
  <si>
    <t>estén</t>
  </si>
  <si>
    <t>estés</t>
  </si>
  <si>
    <t>éstos</t>
  </si>
  <si>
    <t>estoy</t>
  </si>
  <si>
    <t>estuve</t>
  </si>
  <si>
    <t>estuviera</t>
  </si>
  <si>
    <t>estuvierais</t>
  </si>
  <si>
    <t>estuviéramos</t>
  </si>
  <si>
    <t>estuvieran</t>
  </si>
  <si>
    <t>estuvieras</t>
  </si>
  <si>
    <t>estuvieron</t>
  </si>
  <si>
    <t>estuviese</t>
  </si>
  <si>
    <t>estuvieseis</t>
  </si>
  <si>
    <t>estuviésemos</t>
  </si>
  <si>
    <t>estuviesen</t>
  </si>
  <si>
    <t>estuvieses</t>
  </si>
  <si>
    <t>estuvimos</t>
  </si>
  <si>
    <t>estuviste</t>
  </si>
  <si>
    <t>estuvisteis</t>
  </si>
  <si>
    <t>estuvo</t>
  </si>
  <si>
    <t>ex</t>
  </si>
  <si>
    <t>excepto</t>
  </si>
  <si>
    <t>existe</t>
  </si>
  <si>
    <t>existen</t>
  </si>
  <si>
    <t>explicó</t>
  </si>
  <si>
    <t>expresó</t>
  </si>
  <si>
    <t>fin</t>
  </si>
  <si>
    <t>final</t>
  </si>
  <si>
    <t>fuera</t>
  </si>
  <si>
    <t>fuerais</t>
  </si>
  <si>
    <t>fuéramos</t>
  </si>
  <si>
    <t>fueran</t>
  </si>
  <si>
    <t>fueras</t>
  </si>
  <si>
    <t>fueron</t>
  </si>
  <si>
    <t>fuese</t>
  </si>
  <si>
    <t>fueseis</t>
  </si>
  <si>
    <t>fuésemos</t>
  </si>
  <si>
    <t>fuesen</t>
  </si>
  <si>
    <t>fueses</t>
  </si>
  <si>
    <t>fui</t>
  </si>
  <si>
    <t>fuimos</t>
  </si>
  <si>
    <t>fuiste</t>
  </si>
  <si>
    <t>fuisteis</t>
  </si>
  <si>
    <t>general</t>
  </si>
  <si>
    <t>gran</t>
  </si>
  <si>
    <t>grandes</t>
  </si>
  <si>
    <t>gueno</t>
  </si>
  <si>
    <t>habéis</t>
  </si>
  <si>
    <t>haber</t>
  </si>
  <si>
    <t>habia</t>
  </si>
  <si>
    <t>habíais</t>
  </si>
  <si>
    <t>habíamos</t>
  </si>
  <si>
    <t>habían</t>
  </si>
  <si>
    <t>habías</t>
  </si>
  <si>
    <t>habida</t>
  </si>
  <si>
    <t>habidas</t>
  </si>
  <si>
    <t>habido</t>
  </si>
  <si>
    <t>habidos</t>
  </si>
  <si>
    <t>habiendo</t>
  </si>
  <si>
    <t>habla</t>
  </si>
  <si>
    <t>hablan</t>
  </si>
  <si>
    <t>habrá</t>
  </si>
  <si>
    <t>habrán</t>
  </si>
  <si>
    <t>habrás</t>
  </si>
  <si>
    <t>habré</t>
  </si>
  <si>
    <t>habréis</t>
  </si>
  <si>
    <t>habremos</t>
  </si>
  <si>
    <t>habría</t>
  </si>
  <si>
    <t>habríais</t>
  </si>
  <si>
    <t>habríamos</t>
  </si>
  <si>
    <t>habrían</t>
  </si>
  <si>
    <t>habrías</t>
  </si>
  <si>
    <t>haceis</t>
  </si>
  <si>
    <t>hacemos</t>
  </si>
  <si>
    <t>hacen</t>
  </si>
  <si>
    <t>hacerlo</t>
  </si>
  <si>
    <t>haces</t>
  </si>
  <si>
    <t>hacia</t>
  </si>
  <si>
    <t>haciendo</t>
  </si>
  <si>
    <t>hago</t>
  </si>
  <si>
    <t>haya</t>
  </si>
  <si>
    <t>hayáis</t>
  </si>
  <si>
    <t>hayamos</t>
  </si>
  <si>
    <t>hayan</t>
  </si>
  <si>
    <t>hayas</t>
  </si>
  <si>
    <t>hecho</t>
  </si>
  <si>
    <t>hemos</t>
  </si>
  <si>
    <t>hicieron</t>
  </si>
  <si>
    <t>hizo</t>
  </si>
  <si>
    <t>horas</t>
  </si>
  <si>
    <t>hube</t>
  </si>
  <si>
    <t>hubiera</t>
  </si>
  <si>
    <t>hubierais</t>
  </si>
  <si>
    <t>hubiéramos</t>
  </si>
  <si>
    <t>hubieran</t>
  </si>
  <si>
    <t>hubieras</t>
  </si>
  <si>
    <t>hubieron</t>
  </si>
  <si>
    <t>hubiese</t>
  </si>
  <si>
    <t>hubieseis</t>
  </si>
  <si>
    <t>hubiésemos</t>
  </si>
  <si>
    <t>hubiesen</t>
  </si>
  <si>
    <t>hubieses</t>
  </si>
  <si>
    <t>hubimos</t>
  </si>
  <si>
    <t>hubiste</t>
  </si>
  <si>
    <t>hubisteis</t>
  </si>
  <si>
    <t>hubo</t>
  </si>
  <si>
    <t>igual</t>
  </si>
  <si>
    <t>incluso</t>
  </si>
  <si>
    <t>indicó</t>
  </si>
  <si>
    <t>informo</t>
  </si>
  <si>
    <t>informó</t>
  </si>
  <si>
    <t>intenta</t>
  </si>
  <si>
    <t>intentais</t>
  </si>
  <si>
    <t>intentamos</t>
  </si>
  <si>
    <t>intentan</t>
  </si>
  <si>
    <t>intentar</t>
  </si>
  <si>
    <t>intentas</t>
  </si>
  <si>
    <t>intento</t>
  </si>
  <si>
    <t>ir</t>
  </si>
  <si>
    <t>junto</t>
  </si>
  <si>
    <t>lado</t>
  </si>
  <si>
    <t>largo</t>
  </si>
  <si>
    <t>lejos</t>
  </si>
  <si>
    <t>llegó</t>
  </si>
  <si>
    <t>lleva</t>
  </si>
  <si>
    <t>llevar</t>
  </si>
  <si>
    <t>luego</t>
  </si>
  <si>
    <t>lugar</t>
  </si>
  <si>
    <t>mal</t>
  </si>
  <si>
    <t>manera</t>
  </si>
  <si>
    <t>manifestó</t>
  </si>
  <si>
    <t>mediante</t>
  </si>
  <si>
    <t>medio</t>
  </si>
  <si>
    <t>mencionó</t>
  </si>
  <si>
    <t>menudo</t>
  </si>
  <si>
    <t>mí</t>
  </si>
  <si>
    <t>mia</t>
  </si>
  <si>
    <t>mía</t>
  </si>
  <si>
    <t>mias</t>
  </si>
  <si>
    <t>mías</t>
  </si>
  <si>
    <t>mientras</t>
  </si>
  <si>
    <t>mio</t>
  </si>
  <si>
    <t>mío</t>
  </si>
  <si>
    <t>mios</t>
  </si>
  <si>
    <t>míos</t>
  </si>
  <si>
    <t>mis</t>
  </si>
  <si>
    <t>misma</t>
  </si>
  <si>
    <t>mismas</t>
  </si>
  <si>
    <t>mismos</t>
  </si>
  <si>
    <t>modo</t>
  </si>
  <si>
    <t>momento</t>
  </si>
  <si>
    <t>mucha</t>
  </si>
  <si>
    <t>muchas</t>
  </si>
  <si>
    <t>mucho</t>
  </si>
  <si>
    <t>muchos</t>
  </si>
  <si>
    <t>nada</t>
  </si>
  <si>
    <t>nadie</t>
  </si>
  <si>
    <t>ningún</t>
  </si>
  <si>
    <t>ninguna</t>
  </si>
  <si>
    <t>ningunas</t>
  </si>
  <si>
    <t>ninguno</t>
  </si>
  <si>
    <t>ningunos</t>
  </si>
  <si>
    <t>nosotras</t>
  </si>
  <si>
    <t>nuestra</t>
  </si>
  <si>
    <t>nuestras</t>
  </si>
  <si>
    <t>nueva</t>
  </si>
  <si>
    <t>nuevos</t>
  </si>
  <si>
    <t>nunca</t>
  </si>
  <si>
    <t>ocho</t>
  </si>
  <si>
    <t>os</t>
  </si>
  <si>
    <t>otras</t>
  </si>
  <si>
    <t>pais</t>
  </si>
  <si>
    <t>paìs</t>
  </si>
  <si>
    <t>parece</t>
  </si>
  <si>
    <t>partir</t>
  </si>
  <si>
    <t>pasada</t>
  </si>
  <si>
    <t>pasado</t>
  </si>
  <si>
    <t>peor</t>
  </si>
  <si>
    <t>pesar</t>
  </si>
  <si>
    <t>poca</t>
  </si>
  <si>
    <t>pocas</t>
  </si>
  <si>
    <t>poco</t>
  </si>
  <si>
    <t>pocos</t>
  </si>
  <si>
    <t>podeis</t>
  </si>
  <si>
    <t>podemos</t>
  </si>
  <si>
    <t>poder</t>
  </si>
  <si>
    <t>podrá</t>
  </si>
  <si>
    <t>podrán</t>
  </si>
  <si>
    <t>podria</t>
  </si>
  <si>
    <t>podría</t>
  </si>
  <si>
    <t>podriais</t>
  </si>
  <si>
    <t>podriamos</t>
  </si>
  <si>
    <t>podrian</t>
  </si>
  <si>
    <t>podrían</t>
  </si>
  <si>
    <t>podrias</t>
  </si>
  <si>
    <t>poner</t>
  </si>
  <si>
    <t>posible</t>
  </si>
  <si>
    <t>primer</t>
  </si>
  <si>
    <t>primero</t>
  </si>
  <si>
    <t>primeros</t>
  </si>
  <si>
    <t>principalmente</t>
  </si>
  <si>
    <t>pronto</t>
  </si>
  <si>
    <t>propia</t>
  </si>
  <si>
    <t>propias</t>
  </si>
  <si>
    <t>propio</t>
  </si>
  <si>
    <t>propios</t>
  </si>
  <si>
    <t>proximo</t>
  </si>
  <si>
    <t>próximo</t>
  </si>
  <si>
    <t>próximos</t>
  </si>
  <si>
    <t>pudo</t>
  </si>
  <si>
    <t>pueda</t>
  </si>
  <si>
    <t>pueden</t>
  </si>
  <si>
    <t>puedo</t>
  </si>
  <si>
    <t>pues</t>
  </si>
  <si>
    <t>qeu</t>
  </si>
  <si>
    <t>quedó</t>
  </si>
  <si>
    <t>queremos</t>
  </si>
  <si>
    <t>quien</t>
  </si>
  <si>
    <t>quién</t>
  </si>
  <si>
    <t>quienes</t>
  </si>
  <si>
    <t>quiénes</t>
  </si>
  <si>
    <t>quiere</t>
  </si>
  <si>
    <t>quiza</t>
  </si>
  <si>
    <t>quizá</t>
  </si>
  <si>
    <t>quizas</t>
  </si>
  <si>
    <t>quizás</t>
  </si>
  <si>
    <t>raras</t>
  </si>
  <si>
    <t>realizado</t>
  </si>
  <si>
    <t>realizó</t>
  </si>
  <si>
    <t>repente</t>
  </si>
  <si>
    <t>respecto</t>
  </si>
  <si>
    <t>sabe</t>
  </si>
  <si>
    <t>sabeis</t>
  </si>
  <si>
    <t>sabemos</t>
  </si>
  <si>
    <t>saben</t>
  </si>
  <si>
    <t>saber</t>
  </si>
  <si>
    <t>sabes</t>
  </si>
  <si>
    <t>sal</t>
  </si>
  <si>
    <t>salvo</t>
  </si>
  <si>
    <t>sé</t>
  </si>
  <si>
    <t>sea</t>
  </si>
  <si>
    <t>seáis</t>
  </si>
  <si>
    <t>seamos</t>
  </si>
  <si>
    <t>sean</t>
  </si>
  <si>
    <t>seas</t>
  </si>
  <si>
    <t>segun</t>
  </si>
  <si>
    <t>segunda</t>
  </si>
  <si>
    <t>segundo</t>
  </si>
  <si>
    <t>seis</t>
  </si>
  <si>
    <t>señaló</t>
  </si>
  <si>
    <t>sera</t>
  </si>
  <si>
    <t>será</t>
  </si>
  <si>
    <t>serán</t>
  </si>
  <si>
    <t>serás</t>
  </si>
  <si>
    <t>seré</t>
  </si>
  <si>
    <t>seréis</t>
  </si>
  <si>
    <t>seremos</t>
  </si>
  <si>
    <t>sería</t>
  </si>
  <si>
    <t>seríais</t>
  </si>
  <si>
    <t>seríamos</t>
  </si>
  <si>
    <t>serían</t>
  </si>
  <si>
    <t>serías</t>
  </si>
  <si>
    <t>siendo</t>
  </si>
  <si>
    <t>siete</t>
  </si>
  <si>
    <t>sigue</t>
  </si>
  <si>
    <t>sino</t>
  </si>
  <si>
    <t>sois</t>
  </si>
  <si>
    <t>sola</t>
  </si>
  <si>
    <t>solamente</t>
  </si>
  <si>
    <t>solas</t>
  </si>
  <si>
    <t>solos</t>
  </si>
  <si>
    <t>soyos</t>
  </si>
  <si>
    <t>supuesto</t>
  </si>
  <si>
    <t>suya</t>
  </si>
  <si>
    <t>suyas</t>
  </si>
  <si>
    <t>suyo</t>
  </si>
  <si>
    <t>suyos</t>
  </si>
  <si>
    <t>tal</t>
  </si>
  <si>
    <t>tambien</t>
  </si>
  <si>
    <t>tampoco</t>
  </si>
  <si>
    <t>tarde</t>
  </si>
  <si>
    <t>temprano</t>
  </si>
  <si>
    <t>tendrá</t>
  </si>
  <si>
    <t>tendrán</t>
  </si>
  <si>
    <t>tendrás</t>
  </si>
  <si>
    <t>tendré</t>
  </si>
  <si>
    <t>tendréis</t>
  </si>
  <si>
    <t>tendremos</t>
  </si>
  <si>
    <t>tendría</t>
  </si>
  <si>
    <t>tendríais</t>
  </si>
  <si>
    <t>tendríamos</t>
  </si>
  <si>
    <t>tendrían</t>
  </si>
  <si>
    <t>tendrías</t>
  </si>
  <si>
    <t>tened</t>
  </si>
  <si>
    <t>teneis</t>
  </si>
  <si>
    <t>tenéis</t>
  </si>
  <si>
    <t>tener</t>
  </si>
  <si>
    <t>tenga</t>
  </si>
  <si>
    <t>tengáis</t>
  </si>
  <si>
    <t>tengamos</t>
  </si>
  <si>
    <t>tengan</t>
  </si>
  <si>
    <t>tengas</t>
  </si>
  <si>
    <t>tengo</t>
  </si>
  <si>
    <t>tenía</t>
  </si>
  <si>
    <t>teníais</t>
  </si>
  <si>
    <t>teníamos</t>
  </si>
  <si>
    <t>tenían</t>
  </si>
  <si>
    <t>tenías</t>
  </si>
  <si>
    <t>tenida</t>
  </si>
  <si>
    <t>tenidas</t>
  </si>
  <si>
    <t>tenido</t>
  </si>
  <si>
    <t>tenidos</t>
  </si>
  <si>
    <t>teniendo</t>
  </si>
  <si>
    <t>tercera</t>
  </si>
  <si>
    <t>tienen</t>
  </si>
  <si>
    <t>tienes</t>
  </si>
  <si>
    <t>toda</t>
  </si>
  <si>
    <t>todas</t>
  </si>
  <si>
    <t>todavia</t>
  </si>
  <si>
    <t>todavía</t>
  </si>
  <si>
    <t>total</t>
  </si>
  <si>
    <t>trabaja</t>
  </si>
  <si>
    <t>trabajais</t>
  </si>
  <si>
    <t>trabajamos</t>
  </si>
  <si>
    <t>trabajan</t>
  </si>
  <si>
    <t>trabajar</t>
  </si>
  <si>
    <t>trabajas</t>
  </si>
  <si>
    <t>trabajo</t>
  </si>
  <si>
    <t>tras</t>
  </si>
  <si>
    <t>trata</t>
  </si>
  <si>
    <t>través</t>
  </si>
  <si>
    <t>tú</t>
  </si>
  <si>
    <t>tuve</t>
  </si>
  <si>
    <t>tuviera</t>
  </si>
  <si>
    <t>tuvierais</t>
  </si>
  <si>
    <t>tuviéramos</t>
  </si>
  <si>
    <t>tuvieran</t>
  </si>
  <si>
    <t>tuvieras</t>
  </si>
  <si>
    <t>tuvieron</t>
  </si>
  <si>
    <t>tuviese</t>
  </si>
  <si>
    <t>tuvieseis</t>
  </si>
  <si>
    <t>tuviésemos</t>
  </si>
  <si>
    <t>tuviesen</t>
  </si>
  <si>
    <t>tuvieses</t>
  </si>
  <si>
    <t>tuvimos</t>
  </si>
  <si>
    <t>tuviste</t>
  </si>
  <si>
    <t>tuvisteis</t>
  </si>
  <si>
    <t>tuvo</t>
  </si>
  <si>
    <t>tuya</t>
  </si>
  <si>
    <t>tuyas</t>
  </si>
  <si>
    <t>tuyo</t>
  </si>
  <si>
    <t>tuyos</t>
  </si>
  <si>
    <t>última</t>
  </si>
  <si>
    <t>últimas</t>
  </si>
  <si>
    <t>ultimo</t>
  </si>
  <si>
    <t>último</t>
  </si>
  <si>
    <t>últimos</t>
  </si>
  <si>
    <t>unas</t>
  </si>
  <si>
    <t>unos</t>
  </si>
  <si>
    <t>usa</t>
  </si>
  <si>
    <t>usais</t>
  </si>
  <si>
    <t>usamos</t>
  </si>
  <si>
    <t>usan</t>
  </si>
  <si>
    <t>usar</t>
  </si>
  <si>
    <t>usas</t>
  </si>
  <si>
    <t>uso</t>
  </si>
  <si>
    <t>usted</t>
  </si>
  <si>
    <t>ustedes</t>
  </si>
  <si>
    <t>vais</t>
  </si>
  <si>
    <t>vamos</t>
  </si>
  <si>
    <t>varias</t>
  </si>
  <si>
    <t>varios</t>
  </si>
  <si>
    <t>vaya</t>
  </si>
  <si>
    <t>veces</t>
  </si>
  <si>
    <t>ver</t>
  </si>
  <si>
    <t>verdad</t>
  </si>
  <si>
    <t>verdadera</t>
  </si>
  <si>
    <t>verdadero</t>
  </si>
  <si>
    <t>vosotras</t>
  </si>
  <si>
    <t>vosotros</t>
  </si>
  <si>
    <t>voy</t>
  </si>
  <si>
    <t>vuestra</t>
  </si>
  <si>
    <t>vuestras</t>
  </si>
  <si>
    <t>vuestro</t>
  </si>
  <si>
    <t>vuestros</t>
  </si>
  <si>
    <t>á</t>
  </si>
  <si>
    <t>cc</t>
  </si>
  <si>
    <t>ê</t>
  </si>
  <si>
    <t>href</t>
  </si>
  <si>
    <t>html</t>
  </si>
  <si>
    <t>ò</t>
  </si>
  <si>
    <t>re</t>
  </si>
  <si>
    <t>ú</t>
  </si>
  <si>
    <t>ù</t>
  </si>
  <si>
    <t>url</t>
  </si>
  <si>
    <t>x</t>
  </si>
  <si>
    <t>abiertamente</t>
  </si>
  <si>
    <t>abogada</t>
  </si>
  <si>
    <t>abogado</t>
  </si>
  <si>
    <t>abogar</t>
  </si>
  <si>
    <t>abrazar</t>
  </si>
  <si>
    <t>abrazo</t>
  </si>
  <si>
    <t>absorbente</t>
  </si>
  <si>
    <t>abunda</t>
  </si>
  <si>
    <t>abundancia</t>
  </si>
  <si>
    <t>abundante</t>
  </si>
  <si>
    <t>acaudalado</t>
  </si>
  <si>
    <t>accesible</t>
  </si>
  <si>
    <t>acierto</t>
  </si>
  <si>
    <t>aclamación</t>
  </si>
  <si>
    <t>aclamado</t>
  </si>
  <si>
    <t>aclarar</t>
  </si>
  <si>
    <t>aclararse</t>
  </si>
  <si>
    <t>acogedor</t>
  </si>
  <si>
    <t>acoger</t>
  </si>
  <si>
    <t>acogida</t>
  </si>
  <si>
    <t>acomodado</t>
  </si>
  <si>
    <t>acreditado</t>
  </si>
  <si>
    <t>activo</t>
  </si>
  <si>
    <t>actualizado</t>
  </si>
  <si>
    <t>adaptado</t>
  </si>
  <si>
    <t>adaptativo</t>
  </si>
  <si>
    <t>adecuado</t>
  </si>
  <si>
    <t>adelantamiento</t>
  </si>
  <si>
    <t>adelantar</t>
  </si>
  <si>
    <t>adinerado</t>
  </si>
  <si>
    <t>adivinación</t>
  </si>
  <si>
    <t>adivinar</t>
  </si>
  <si>
    <t>adjudicar</t>
  </si>
  <si>
    <t>admirablemente</t>
  </si>
  <si>
    <t>admiración</t>
  </si>
  <si>
    <t>admirador</t>
  </si>
  <si>
    <t>admiradora</t>
  </si>
  <si>
    <t>admirar</t>
  </si>
  <si>
    <t>adoración</t>
  </si>
  <si>
    <t>adorado</t>
  </si>
  <si>
    <t>adorando</t>
  </si>
  <si>
    <t>adorar</t>
  </si>
  <si>
    <t>adueñarse</t>
  </si>
  <si>
    <t>afable</t>
  </si>
  <si>
    <t>afán</t>
  </si>
  <si>
    <t>afección</t>
  </si>
  <si>
    <t>afecto</t>
  </si>
  <si>
    <t>afectuosamente</t>
  </si>
  <si>
    <t>afectuoso</t>
  </si>
  <si>
    <t>afición</t>
  </si>
  <si>
    <t>aficionado</t>
  </si>
  <si>
    <t>afilado</t>
  </si>
  <si>
    <t>afinidad</t>
  </si>
  <si>
    <t>afirmación</t>
  </si>
  <si>
    <t>afirmativamente</t>
  </si>
  <si>
    <t>afirmativo</t>
  </si>
  <si>
    <t>afluencia</t>
  </si>
  <si>
    <t>afluente</t>
  </si>
  <si>
    <t>afortunadamente</t>
  </si>
  <si>
    <t>afortunado</t>
  </si>
  <si>
    <t>ágil</t>
  </si>
  <si>
    <t>agilidad</t>
  </si>
  <si>
    <t>agraciado</t>
  </si>
  <si>
    <t>agrada</t>
  </si>
  <si>
    <t>agradable</t>
  </si>
  <si>
    <t>agradecer</t>
  </si>
  <si>
    <t>agradecido</t>
  </si>
  <si>
    <t>agradecimiento</t>
  </si>
  <si>
    <t>agrado</t>
  </si>
  <si>
    <t>agudo</t>
  </si>
  <si>
    <t>ahínco</t>
  </si>
  <si>
    <t>ahorro</t>
  </si>
  <si>
    <t>ahorros</t>
  </si>
  <si>
    <t>ajustable</t>
  </si>
  <si>
    <t>ajustado</t>
  </si>
  <si>
    <t>alabando</t>
  </si>
  <si>
    <t>alabanza</t>
  </si>
  <si>
    <t>alabar</t>
  </si>
  <si>
    <t>alba</t>
  </si>
  <si>
    <t>alcanzable</t>
  </si>
  <si>
    <t>alcohólico</t>
  </si>
  <si>
    <t>alegre</t>
  </si>
  <si>
    <t>alegremente</t>
  </si>
  <si>
    <t>alegría</t>
  </si>
  <si>
    <t>alentador</t>
  </si>
  <si>
    <t>alentar</t>
  </si>
  <si>
    <t>aleteo</t>
  </si>
  <si>
    <t>alianza</t>
  </si>
  <si>
    <t>alimento</t>
  </si>
  <si>
    <t>alistar</t>
  </si>
  <si>
    <t>aliviar</t>
  </si>
  <si>
    <t>alivio</t>
  </si>
  <si>
    <t>altruista</t>
  </si>
  <si>
    <t>alzar</t>
  </si>
  <si>
    <t>ama</t>
  </si>
  <si>
    <t>amabilidad</t>
  </si>
  <si>
    <t>amable</t>
  </si>
  <si>
    <t>amablemente</t>
  </si>
  <si>
    <t>amada</t>
  </si>
  <si>
    <t>amado</t>
  </si>
  <si>
    <t>amanecer</t>
  </si>
  <si>
    <t>amante</t>
  </si>
  <si>
    <t>amar</t>
  </si>
  <si>
    <t>ambicioso</t>
  </si>
  <si>
    <t>amigable</t>
  </si>
  <si>
    <t>amistad</t>
  </si>
  <si>
    <t>amistosa</t>
  </si>
  <si>
    <t>amistosamente</t>
  </si>
  <si>
    <t>amistoso</t>
  </si>
  <si>
    <t>amo</t>
  </si>
  <si>
    <t>amor</t>
  </si>
  <si>
    <t>amoroso</t>
  </si>
  <si>
    <t>amortización</t>
  </si>
  <si>
    <t>ampliamente</t>
  </si>
  <si>
    <t>amplio</t>
  </si>
  <si>
    <t>añadir</t>
  </si>
  <si>
    <t>ángel</t>
  </si>
  <si>
    <t>angelical</t>
  </si>
  <si>
    <t>animado</t>
  </si>
  <si>
    <t>animar</t>
  </si>
  <si>
    <t>ánimo</t>
  </si>
  <si>
    <t>ansia</t>
  </si>
  <si>
    <t>apacible</t>
  </si>
  <si>
    <t>apasionadamente</t>
  </si>
  <si>
    <t>apasionado</t>
  </si>
  <si>
    <t>apego</t>
  </si>
  <si>
    <t>apelación</t>
  </si>
  <si>
    <t>apelar</t>
  </si>
  <si>
    <t>aplaudir</t>
  </si>
  <si>
    <t>aplazar</t>
  </si>
  <si>
    <t>aplicado</t>
  </si>
  <si>
    <t>apogeo</t>
  </si>
  <si>
    <t>aporte</t>
  </si>
  <si>
    <t>apoya</t>
  </si>
  <si>
    <t>apoyado</t>
  </si>
  <si>
    <t>apoyar</t>
  </si>
  <si>
    <t>apoyarse</t>
  </si>
  <si>
    <t>apoyo</t>
  </si>
  <si>
    <t>aprecia</t>
  </si>
  <si>
    <t>apreciable</t>
  </si>
  <si>
    <t>apreciado</t>
  </si>
  <si>
    <t>apreciar</t>
  </si>
  <si>
    <t>aprobación</t>
  </si>
  <si>
    <t>aprobado</t>
  </si>
  <si>
    <t>aprobar</t>
  </si>
  <si>
    <t>apropiado</t>
  </si>
  <si>
    <t>apuesto</t>
  </si>
  <si>
    <t>apuntalar</t>
  </si>
  <si>
    <t>ardiente</t>
  </si>
  <si>
    <t>ardientemente</t>
  </si>
  <si>
    <t>armonía</t>
  </si>
  <si>
    <t>armoniosamente</t>
  </si>
  <si>
    <t>armonioso</t>
  </si>
  <si>
    <t>armonizar</t>
  </si>
  <si>
    <t>articulado</t>
  </si>
  <si>
    <t>articular</t>
  </si>
  <si>
    <t>asegurado</t>
  </si>
  <si>
    <t>asegurando</t>
  </si>
  <si>
    <t>asegurar</t>
  </si>
  <si>
    <t>asequible</t>
  </si>
  <si>
    <t>asombrado</t>
  </si>
  <si>
    <t>asombro</t>
  </si>
  <si>
    <t>asombrosamente</t>
  </si>
  <si>
    <t>asombroso</t>
  </si>
  <si>
    <t>aspiración</t>
  </si>
  <si>
    <t>aspiraciones</t>
  </si>
  <si>
    <t>aspirante</t>
  </si>
  <si>
    <t>aspirar</t>
  </si>
  <si>
    <t>atento</t>
  </si>
  <si>
    <t>atestiguar</t>
  </si>
  <si>
    <t>atónito</t>
  </si>
  <si>
    <t>atracción</t>
  </si>
  <si>
    <t>atractivo</t>
  </si>
  <si>
    <t>atraer</t>
  </si>
  <si>
    <t>atrevido</t>
  </si>
  <si>
    <t>atrevimiento</t>
  </si>
  <si>
    <t>auge</t>
  </si>
  <si>
    <t>augurio</t>
  </si>
  <si>
    <t>aurora</t>
  </si>
  <si>
    <t>auspicio</t>
  </si>
  <si>
    <t>auténtico</t>
  </si>
  <si>
    <t>autónomo</t>
  </si>
  <si>
    <t>autorizado</t>
  </si>
  <si>
    <t>autorizar</t>
  </si>
  <si>
    <t>avalar</t>
  </si>
  <si>
    <t>avances</t>
  </si>
  <si>
    <t>avanzado</t>
  </si>
  <si>
    <t>aventurero</t>
  </si>
  <si>
    <t>avidez</t>
  </si>
  <si>
    <t>ávido</t>
  </si>
  <si>
    <t>aviso</t>
  </si>
  <si>
    <t>ayudado</t>
  </si>
  <si>
    <t>ayudando</t>
  </si>
  <si>
    <t>ayuno</t>
  </si>
  <si>
    <t>azar</t>
  </si>
  <si>
    <t>balas</t>
  </si>
  <si>
    <t>barato</t>
  </si>
  <si>
    <t>barriendo</t>
  </si>
  <si>
    <t>basta</t>
  </si>
  <si>
    <t>beato</t>
  </si>
  <si>
    <t>bellamente</t>
  </si>
  <si>
    <t>belleza</t>
  </si>
  <si>
    <t>bello</t>
  </si>
  <si>
    <t>bendecir</t>
  </si>
  <si>
    <t>bendición</t>
  </si>
  <si>
    <t>beneficiar</t>
  </si>
  <si>
    <t>beneficiario</t>
  </si>
  <si>
    <t>beneficio</t>
  </si>
  <si>
    <t>beneficios</t>
  </si>
  <si>
    <t>beneficioso</t>
  </si>
  <si>
    <t>benéfico</t>
  </si>
  <si>
    <t>benevolencia</t>
  </si>
  <si>
    <t>benévolo</t>
  </si>
  <si>
    <t>benigno</t>
  </si>
  <si>
    <t>bienestar</t>
  </si>
  <si>
    <t>bienvenida</t>
  </si>
  <si>
    <t>bienvenido</t>
  </si>
  <si>
    <t>bienvenidos</t>
  </si>
  <si>
    <t>bondad</t>
  </si>
  <si>
    <t>bondadoso</t>
  </si>
  <si>
    <t>bonificación</t>
  </si>
  <si>
    <t>bonificaciones</t>
  </si>
  <si>
    <t>bonito</t>
  </si>
  <si>
    <t>borra</t>
  </si>
  <si>
    <t>bovino</t>
  </si>
  <si>
    <t>brillando</t>
  </si>
  <si>
    <t>brillante</t>
  </si>
  <si>
    <t>brillantemente</t>
  </si>
  <si>
    <t>brillantez</t>
  </si>
  <si>
    <t>brillar</t>
  </si>
  <si>
    <t>brillo</t>
  </si>
  <si>
    <t>brisa</t>
  </si>
  <si>
    <t>buey</t>
  </si>
  <si>
    <t>caballeresco</t>
  </si>
  <si>
    <t>caballería</t>
  </si>
  <si>
    <t>caballerosidad</t>
  </si>
  <si>
    <t>cabecera</t>
  </si>
  <si>
    <t>cabezal</t>
  </si>
  <si>
    <t>cable</t>
  </si>
  <si>
    <t>calentar</t>
  </si>
  <si>
    <t>cálido</t>
  </si>
  <si>
    <t>caliente</t>
  </si>
  <si>
    <t>calificado</t>
  </si>
  <si>
    <t>calificar</t>
  </si>
  <si>
    <t>callado</t>
  </si>
  <si>
    <t>callar</t>
  </si>
  <si>
    <t>calma</t>
  </si>
  <si>
    <t>calmado</t>
  </si>
  <si>
    <t>calmar</t>
  </si>
  <si>
    <t>calor</t>
  </si>
  <si>
    <t>calurosamente</t>
  </si>
  <si>
    <t>caluroso</t>
  </si>
  <si>
    <t>camote</t>
  </si>
  <si>
    <t>campeón</t>
  </si>
  <si>
    <t>capacidad</t>
  </si>
  <si>
    <t>capaz</t>
  </si>
  <si>
    <t>capturar</t>
  </si>
  <si>
    <t>características</t>
  </si>
  <si>
    <t>caramelo</t>
  </si>
  <si>
    <t>cargado</t>
  </si>
  <si>
    <t>cariño</t>
  </si>
  <si>
    <t>cariñoso</t>
  </si>
  <si>
    <t>carisma</t>
  </si>
  <si>
    <t>carismático</t>
  </si>
  <si>
    <t>caritativo</t>
  </si>
  <si>
    <t>cautivar</t>
  </si>
  <si>
    <t>celebración</t>
  </si>
  <si>
    <t>celebrado</t>
  </si>
  <si>
    <t>celebrar</t>
  </si>
  <si>
    <t>célebre</t>
  </si>
  <si>
    <t>celeste</t>
  </si>
  <si>
    <t>celestial</t>
  </si>
  <si>
    <t>cenit</t>
  </si>
  <si>
    <t>cereza</t>
  </si>
  <si>
    <t>cero</t>
  </si>
  <si>
    <t>certero</t>
  </si>
  <si>
    <t>certeza</t>
  </si>
  <si>
    <t>certidumbre</t>
  </si>
  <si>
    <t>cielo</t>
  </si>
  <si>
    <t>cima</t>
  </si>
  <si>
    <t>claramente</t>
  </si>
  <si>
    <t>claridad</t>
  </si>
  <si>
    <t>clarificar</t>
  </si>
  <si>
    <t>clásico</t>
  </si>
  <si>
    <t>cláusula</t>
  </si>
  <si>
    <t>cofre</t>
  </si>
  <si>
    <t>coherencia</t>
  </si>
  <si>
    <t>coherente</t>
  </si>
  <si>
    <t>colorido</t>
  </si>
  <si>
    <t>comenzar</t>
  </si>
  <si>
    <t>cómodamente</t>
  </si>
  <si>
    <t>comodidad</t>
  </si>
  <si>
    <t>cómodo</t>
  </si>
  <si>
    <t>compacta</t>
  </si>
  <si>
    <t>compasivo</t>
  </si>
  <si>
    <t>competente</t>
  </si>
  <si>
    <t>competitivo</t>
  </si>
  <si>
    <t>complacencia</t>
  </si>
  <si>
    <t>complacer</t>
  </si>
  <si>
    <t>complacido</t>
  </si>
  <si>
    <t>complementado</t>
  </si>
  <si>
    <t>complementar</t>
  </si>
  <si>
    <t>complementario</t>
  </si>
  <si>
    <t>complemento</t>
  </si>
  <si>
    <t>complementos</t>
  </si>
  <si>
    <t>completamente</t>
  </si>
  <si>
    <t>completar</t>
  </si>
  <si>
    <t>comprensible</t>
  </si>
  <si>
    <t>comprensión</t>
  </si>
  <si>
    <t>comprimir</t>
  </si>
  <si>
    <t>compromiso</t>
  </si>
  <si>
    <t>conciliador</t>
  </si>
  <si>
    <t>conciliar</t>
  </si>
  <si>
    <t>conciso</t>
  </si>
  <si>
    <t>condimento</t>
  </si>
  <si>
    <t>conduce</t>
  </si>
  <si>
    <t>conducir</t>
  </si>
  <si>
    <t>confiable</t>
  </si>
  <si>
    <t>confianza</t>
  </si>
  <si>
    <t>confiar</t>
  </si>
  <si>
    <t>confidencial</t>
  </si>
  <si>
    <t>confidente</t>
  </si>
  <si>
    <t>conforme</t>
  </si>
  <si>
    <t>confortable</t>
  </si>
  <si>
    <t>conllevar</t>
  </si>
  <si>
    <t>conmovedor</t>
  </si>
  <si>
    <t>consecuentemente</t>
  </si>
  <si>
    <t>considerable</t>
  </si>
  <si>
    <t>considerado</t>
  </si>
  <si>
    <t>consistente</t>
  </si>
  <si>
    <t>consistentemente</t>
  </si>
  <si>
    <t>consolar</t>
  </si>
  <si>
    <t>consorcio</t>
  </si>
  <si>
    <t>constructivo</t>
  </si>
  <si>
    <t>consuelo</t>
  </si>
  <si>
    <t>consumado</t>
  </si>
  <si>
    <t>consumar</t>
  </si>
  <si>
    <t>contento</t>
  </si>
  <si>
    <t>continuidad</t>
  </si>
  <si>
    <t>contraste</t>
  </si>
  <si>
    <t>contrato</t>
  </si>
  <si>
    <t>contribución</t>
  </si>
  <si>
    <t>convencimiento</t>
  </si>
  <si>
    <t>conveniencia</t>
  </si>
  <si>
    <t>conveniente</t>
  </si>
  <si>
    <t>convenientemente</t>
  </si>
  <si>
    <t>convenio</t>
  </si>
  <si>
    <t>convincente</t>
  </si>
  <si>
    <t>cooperativa</t>
  </si>
  <si>
    <t>cooperativo</t>
  </si>
  <si>
    <t>coraje</t>
  </si>
  <si>
    <t>corazón</t>
  </si>
  <si>
    <t>cordial</t>
  </si>
  <si>
    <t>coronar</t>
  </si>
  <si>
    <t>correctamente</t>
  </si>
  <si>
    <t>correcto</t>
  </si>
  <si>
    <t>corregir</t>
  </si>
  <si>
    <t>cortejar</t>
  </si>
  <si>
    <t>cortés</t>
  </si>
  <si>
    <t>cortesía</t>
  </si>
  <si>
    <t>creativa</t>
  </si>
  <si>
    <t>creativo</t>
  </si>
  <si>
    <t>crédito</t>
  </si>
  <si>
    <t>creer</t>
  </si>
  <si>
    <t>creíble</t>
  </si>
  <si>
    <t>crianza</t>
  </si>
  <si>
    <t>crujiente</t>
  </si>
  <si>
    <t>cuadra</t>
  </si>
  <si>
    <t>cuantioso</t>
  </si>
  <si>
    <t>cubierta</t>
  </si>
  <si>
    <t>cuerdo</t>
  </si>
  <si>
    <t>cuerpo</t>
  </si>
  <si>
    <t>cumplido</t>
  </si>
  <si>
    <t>cumplimiento</t>
  </si>
  <si>
    <t>cumplir</t>
  </si>
  <si>
    <t>cura</t>
  </si>
  <si>
    <t>curación</t>
  </si>
  <si>
    <t>curado</t>
  </si>
  <si>
    <t>curar</t>
  </si>
  <si>
    <t>curarse</t>
  </si>
  <si>
    <t>curioso</t>
  </si>
  <si>
    <t>deber</t>
  </si>
  <si>
    <t>decencia</t>
  </si>
  <si>
    <t>decente</t>
  </si>
  <si>
    <t>decisivo</t>
  </si>
  <si>
    <t>declaración</t>
  </si>
  <si>
    <t>decretar</t>
  </si>
  <si>
    <t>dedicado</t>
  </si>
  <si>
    <t>defensor</t>
  </si>
  <si>
    <t>defensores</t>
  </si>
  <si>
    <t>deferencia</t>
  </si>
  <si>
    <t>definido</t>
  </si>
  <si>
    <t>deleite</t>
  </si>
  <si>
    <t>delgado</t>
  </si>
  <si>
    <t>delicadeza</t>
  </si>
  <si>
    <t>delicia</t>
  </si>
  <si>
    <t>delicioso</t>
  </si>
  <si>
    <t>demuestra</t>
  </si>
  <si>
    <t>deportivo</t>
  </si>
  <si>
    <t>derecha</t>
  </si>
  <si>
    <t>derecho</t>
  </si>
  <si>
    <t>derrota</t>
  </si>
  <si>
    <t>derrotado</t>
  </si>
  <si>
    <t>derrotar</t>
  </si>
  <si>
    <t>derrotas</t>
  </si>
  <si>
    <t>descansar</t>
  </si>
  <si>
    <t>deseable</t>
  </si>
  <si>
    <t>deseando</t>
  </si>
  <si>
    <t>designar</t>
  </si>
  <si>
    <t>deslumbrante</t>
  </si>
  <si>
    <t>desmontable</t>
  </si>
  <si>
    <t>desmontar</t>
  </si>
  <si>
    <t>despejado</t>
  </si>
  <si>
    <t>despejar</t>
  </si>
  <si>
    <t>desprendido</t>
  </si>
  <si>
    <t>despuntar</t>
  </si>
  <si>
    <t>destaca</t>
  </si>
  <si>
    <t>destacado</t>
  </si>
  <si>
    <t>destello</t>
  </si>
  <si>
    <t>destino</t>
  </si>
  <si>
    <t>destreza</t>
  </si>
  <si>
    <t>detenido</t>
  </si>
  <si>
    <t>devolución</t>
  </si>
  <si>
    <t>devoto</t>
  </si>
  <si>
    <t>diana</t>
  </si>
  <si>
    <t>dicha</t>
  </si>
  <si>
    <t>diestro</t>
  </si>
  <si>
    <t>dignidad</t>
  </si>
  <si>
    <t>digno</t>
  </si>
  <si>
    <t>diligencia</t>
  </si>
  <si>
    <t>diligente</t>
  </si>
  <si>
    <t>dinámica</t>
  </si>
  <si>
    <t>dinámico</t>
  </si>
  <si>
    <t>diplomático</t>
  </si>
  <si>
    <t>dirección</t>
  </si>
  <si>
    <t>disfruta</t>
  </si>
  <si>
    <t>disfrutado</t>
  </si>
  <si>
    <t>disfrutando</t>
  </si>
  <si>
    <t>disfrutar</t>
  </si>
  <si>
    <t>disfrute</t>
  </si>
  <si>
    <t>disminuido</t>
  </si>
  <si>
    <t>disolvente</t>
  </si>
  <si>
    <t>disponible</t>
  </si>
  <si>
    <t>disposición</t>
  </si>
  <si>
    <t>dispuesto</t>
  </si>
  <si>
    <t>distinción</t>
  </si>
  <si>
    <t>distinguido</t>
  </si>
  <si>
    <t>distinguirse</t>
  </si>
  <si>
    <t>distintivo</t>
  </si>
  <si>
    <t>diversificado</t>
  </si>
  <si>
    <t>diversión</t>
  </si>
  <si>
    <t>divertido</t>
  </si>
  <si>
    <t>divertir</t>
  </si>
  <si>
    <t>divino</t>
  </si>
  <si>
    <t>dócil</t>
  </si>
  <si>
    <t>domina</t>
  </si>
  <si>
    <t>dominado</t>
  </si>
  <si>
    <t>dominar</t>
  </si>
  <si>
    <t>dorado</t>
  </si>
  <si>
    <t>dotado</t>
  </si>
  <si>
    <t>dulce</t>
  </si>
  <si>
    <t>dulcemente</t>
  </si>
  <si>
    <t>dulzura</t>
  </si>
  <si>
    <t>durazno</t>
  </si>
  <si>
    <t>económico</t>
  </si>
  <si>
    <t>educación</t>
  </si>
  <si>
    <t>educado</t>
  </si>
  <si>
    <t>efectuar</t>
  </si>
  <si>
    <t>eficaz</t>
  </si>
  <si>
    <t>eficazmente</t>
  </si>
  <si>
    <t>eficientemente</t>
  </si>
  <si>
    <t>efusión</t>
  </si>
  <si>
    <t>ejemplar</t>
  </si>
  <si>
    <t>elaborado</t>
  </si>
  <si>
    <t>elegancia</t>
  </si>
  <si>
    <t>elegante</t>
  </si>
  <si>
    <t>elegantemente</t>
  </si>
  <si>
    <t>elevación</t>
  </si>
  <si>
    <t>elevar</t>
  </si>
  <si>
    <t>élite</t>
  </si>
  <si>
    <t>elitista</t>
  </si>
  <si>
    <t>elocuencia</t>
  </si>
  <si>
    <t>elocuente</t>
  </si>
  <si>
    <t>elogiar</t>
  </si>
  <si>
    <t>elogio</t>
  </si>
  <si>
    <t>embellecer</t>
  </si>
  <si>
    <t>eminencia</t>
  </si>
  <si>
    <t>eminente</t>
  </si>
  <si>
    <t>emoción</t>
  </si>
  <si>
    <t>emocionado</t>
  </si>
  <si>
    <t>emocionante</t>
  </si>
  <si>
    <t>emociones</t>
  </si>
  <si>
    <t>empatía</t>
  </si>
  <si>
    <t>empoderamiento</t>
  </si>
  <si>
    <t>emprendedor</t>
  </si>
  <si>
    <t>empujar</t>
  </si>
  <si>
    <t>empuje</t>
  </si>
  <si>
    <t>enamorada</t>
  </si>
  <si>
    <t>enamorado</t>
  </si>
  <si>
    <t>encantado</t>
  </si>
  <si>
    <t>encantador</t>
  </si>
  <si>
    <t>encendedor</t>
  </si>
  <si>
    <t>encender</t>
  </si>
  <si>
    <t>encomiable</t>
  </si>
  <si>
    <t>enderezar</t>
  </si>
  <si>
    <t>endeudado</t>
  </si>
  <si>
    <t>energético</t>
  </si>
  <si>
    <t>energía</t>
  </si>
  <si>
    <t>enérgico</t>
  </si>
  <si>
    <t>enhorabuena</t>
  </si>
  <si>
    <t>enmienda</t>
  </si>
  <si>
    <t>enriquecer</t>
  </si>
  <si>
    <t>enriquecimiento</t>
  </si>
  <si>
    <t>entendible</t>
  </si>
  <si>
    <t>entendido</t>
  </si>
  <si>
    <t>enteramente</t>
  </si>
  <si>
    <t>entrañable</t>
  </si>
  <si>
    <t>entretener</t>
  </si>
  <si>
    <t>entretenido</t>
  </si>
  <si>
    <t>entretiene</t>
  </si>
  <si>
    <t>entusiasmado</t>
  </si>
  <si>
    <t>entusiasmo</t>
  </si>
  <si>
    <t>entusiasta</t>
  </si>
  <si>
    <t>envidiable</t>
  </si>
  <si>
    <t>equilibrado</t>
  </si>
  <si>
    <t>equilibrio</t>
  </si>
  <si>
    <t>equitativamente</t>
  </si>
  <si>
    <t>equitativo</t>
  </si>
  <si>
    <t>erudito</t>
  </si>
  <si>
    <t>esbelto</t>
  </si>
  <si>
    <t>escénico</t>
  </si>
  <si>
    <t>esclarecer</t>
  </si>
  <si>
    <t>esmero</t>
  </si>
  <si>
    <t>espacioso</t>
  </si>
  <si>
    <t>espaldarazo</t>
  </si>
  <si>
    <t>espectacular</t>
  </si>
  <si>
    <t>espectacularmente</t>
  </si>
  <si>
    <t>esperanzador</t>
  </si>
  <si>
    <t>esperar</t>
  </si>
  <si>
    <t>espiritual</t>
  </si>
  <si>
    <t>espléndido</t>
  </si>
  <si>
    <t>esplendor</t>
  </si>
  <si>
    <t>espontáneo</t>
  </si>
  <si>
    <t>espumoso</t>
  </si>
  <si>
    <t>estabilidad</t>
  </si>
  <si>
    <t>estabilizar</t>
  </si>
  <si>
    <t>estabilizarse</t>
  </si>
  <si>
    <t>estable</t>
  </si>
  <si>
    <t>establo</t>
  </si>
  <si>
    <t>estelar</t>
  </si>
  <si>
    <t>estilizado</t>
  </si>
  <si>
    <t>estimula</t>
  </si>
  <si>
    <t>estimulante</t>
  </si>
  <si>
    <t>estimular</t>
  </si>
  <si>
    <t>estímulo</t>
  </si>
  <si>
    <t>estirar</t>
  </si>
  <si>
    <t>estupendo</t>
  </si>
  <si>
    <t>eternidad</t>
  </si>
  <si>
    <t>euforia</t>
  </si>
  <si>
    <t>evocador</t>
  </si>
  <si>
    <t>exactamente</t>
  </si>
  <si>
    <t>exacto</t>
  </si>
  <si>
    <t>exaltación</t>
  </si>
  <si>
    <t>exaltado</t>
  </si>
  <si>
    <t>exaltar</t>
  </si>
  <si>
    <t>excede</t>
  </si>
  <si>
    <t>exceder</t>
  </si>
  <si>
    <t>excedido</t>
  </si>
  <si>
    <t>excelencia</t>
  </si>
  <si>
    <t>excelente</t>
  </si>
  <si>
    <t>excelentemente</t>
  </si>
  <si>
    <t>excepcional</t>
  </si>
  <si>
    <t>excepcionalmente</t>
  </si>
  <si>
    <t>excita</t>
  </si>
  <si>
    <t>excitación</t>
  </si>
  <si>
    <t>excitado</t>
  </si>
  <si>
    <t>excitar</t>
  </si>
  <si>
    <t>exento</t>
  </si>
  <si>
    <t>exhaustivo</t>
  </si>
  <si>
    <t>éxito</t>
  </si>
  <si>
    <t>éxitos</t>
  </si>
  <si>
    <t>exitosamente</t>
  </si>
  <si>
    <t>expansivo</t>
  </si>
  <si>
    <t>experto</t>
  </si>
  <si>
    <t>expresivo</t>
  </si>
  <si>
    <t>exquisitamente</t>
  </si>
  <si>
    <t>exquisito</t>
  </si>
  <si>
    <t>éxtasis</t>
  </si>
  <si>
    <t>extenso</t>
  </si>
  <si>
    <t>extraordinariamente</t>
  </si>
  <si>
    <t>extraordinario</t>
  </si>
  <si>
    <t>extremadamente</t>
  </si>
  <si>
    <t>exuberancia</t>
  </si>
  <si>
    <t>exuberante</t>
  </si>
  <si>
    <t>fabuloso</t>
  </si>
  <si>
    <t>fácil</t>
  </si>
  <si>
    <t>facilidad</t>
  </si>
  <si>
    <t>facilita</t>
  </si>
  <si>
    <t>facilitando</t>
  </si>
  <si>
    <t>facilitar</t>
  </si>
  <si>
    <t>fácilmente</t>
  </si>
  <si>
    <t>factible</t>
  </si>
  <si>
    <t>fama</t>
  </si>
  <si>
    <t>famoso</t>
  </si>
  <si>
    <t>fanfarria</t>
  </si>
  <si>
    <t>fantasía</t>
  </si>
  <si>
    <t>fantástico</t>
  </si>
  <si>
    <t>fascinación</t>
  </si>
  <si>
    <t>fascinante</t>
  </si>
  <si>
    <t>favorecer</t>
  </si>
  <si>
    <t>favorecido</t>
  </si>
  <si>
    <t>favorito</t>
  </si>
  <si>
    <t>fe</t>
  </si>
  <si>
    <t>felicidad</t>
  </si>
  <si>
    <t>felicitación</t>
  </si>
  <si>
    <t>felicitaciones</t>
  </si>
  <si>
    <t>felicitar</t>
  </si>
  <si>
    <t>feliz</t>
  </si>
  <si>
    <t>felizmente</t>
  </si>
  <si>
    <t>felpa</t>
  </si>
  <si>
    <t>fenomenal</t>
  </si>
  <si>
    <t>fermentar</t>
  </si>
  <si>
    <t>fértil</t>
  </si>
  <si>
    <t>ferviente</t>
  </si>
  <si>
    <t>festejar</t>
  </si>
  <si>
    <t>festivo</t>
  </si>
  <si>
    <t>fiable</t>
  </si>
  <si>
    <t>fiar</t>
  </si>
  <si>
    <t>fideicomiso</t>
  </si>
  <si>
    <t>fidelidad</t>
  </si>
  <si>
    <t>fiduciario</t>
  </si>
  <si>
    <t>fiel</t>
  </si>
  <si>
    <t>fielmente</t>
  </si>
  <si>
    <t>fijo</t>
  </si>
  <si>
    <t>finamente</t>
  </si>
  <si>
    <t>fino</t>
  </si>
  <si>
    <t>firmamento</t>
  </si>
  <si>
    <t>firme</t>
  </si>
  <si>
    <t>firmemente</t>
  </si>
  <si>
    <t>flexibilidad</t>
  </si>
  <si>
    <t>flor</t>
  </si>
  <si>
    <t>floración</t>
  </si>
  <si>
    <t>florecer</t>
  </si>
  <si>
    <t>floreciente</t>
  </si>
  <si>
    <t>florido</t>
  </si>
  <si>
    <t>fluido</t>
  </si>
  <si>
    <t>fomentar</t>
  </si>
  <si>
    <t>formalmente</t>
  </si>
  <si>
    <t>fortaleza</t>
  </si>
  <si>
    <t>fortuna</t>
  </si>
  <si>
    <t>fragante</t>
  </si>
  <si>
    <t>fragilidad</t>
  </si>
  <si>
    <t>francamente</t>
  </si>
  <si>
    <t>franco</t>
  </si>
  <si>
    <t>franquear</t>
  </si>
  <si>
    <t>franqueza</t>
  </si>
  <si>
    <t>fraternal</t>
  </si>
  <si>
    <t>fresco</t>
  </si>
  <si>
    <t>fructífero</t>
  </si>
  <si>
    <t>funcionar</t>
  </si>
  <si>
    <t>futurista</t>
  </si>
  <si>
    <t>galán</t>
  </si>
  <si>
    <t>galante</t>
  </si>
  <si>
    <t>galardón</t>
  </si>
  <si>
    <t>gana</t>
  </si>
  <si>
    <t>ganado</t>
  </si>
  <si>
    <t>ganador</t>
  </si>
  <si>
    <t>ganadora</t>
  </si>
  <si>
    <t>ganadores</t>
  </si>
  <si>
    <t>ganancia</t>
  </si>
  <si>
    <t>ganancias</t>
  </si>
  <si>
    <t>ganando</t>
  </si>
  <si>
    <t>ganar</t>
  </si>
  <si>
    <t>ganga</t>
  </si>
  <si>
    <t>garante</t>
  </si>
  <si>
    <t>garantía</t>
  </si>
  <si>
    <t>garantías</t>
  </si>
  <si>
    <t>garantizar</t>
  </si>
  <si>
    <t>geek</t>
  </si>
  <si>
    <t>generosamente</t>
  </si>
  <si>
    <t>generosidad</t>
  </si>
  <si>
    <t>generoso</t>
  </si>
  <si>
    <t>genio</t>
  </si>
  <si>
    <t>genuino</t>
  </si>
  <si>
    <t>gloria</t>
  </si>
  <si>
    <t>glorificar</t>
  </si>
  <si>
    <t>glorioso</t>
  </si>
  <si>
    <t>golosina</t>
  </si>
  <si>
    <t>gozar</t>
  </si>
  <si>
    <t>gozo</t>
  </si>
  <si>
    <t>grabado</t>
  </si>
  <si>
    <t>gracia</t>
  </si>
  <si>
    <t>gracias</t>
  </si>
  <si>
    <t>grácil</t>
  </si>
  <si>
    <t>gracioso</t>
  </si>
  <si>
    <t>gradual</t>
  </si>
  <si>
    <t>grande</t>
  </si>
  <si>
    <t>grandeza</t>
  </si>
  <si>
    <t>grandioso</t>
  </si>
  <si>
    <t>granizo</t>
  </si>
  <si>
    <t>gratificación</t>
  </si>
  <si>
    <t>gratificante</t>
  </si>
  <si>
    <t>gratis</t>
  </si>
  <si>
    <t>gratitud</t>
  </si>
  <si>
    <t>grato</t>
  </si>
  <si>
    <t>guapa</t>
  </si>
  <si>
    <t>guapo</t>
  </si>
  <si>
    <t>guiar</t>
  </si>
  <si>
    <t>gustar</t>
  </si>
  <si>
    <t>gustos</t>
  </si>
  <si>
    <t>gustoso</t>
  </si>
  <si>
    <t>hábil</t>
  </si>
  <si>
    <t>habilidad</t>
  </si>
  <si>
    <t>hábilmente</t>
  </si>
  <si>
    <t>heredar</t>
  </si>
  <si>
    <t>hermoso</t>
  </si>
  <si>
    <t>hermosura</t>
  </si>
  <si>
    <t>héroe</t>
  </si>
  <si>
    <t>heroicamente</t>
  </si>
  <si>
    <t>heroico</t>
  </si>
  <si>
    <t>heroína</t>
  </si>
  <si>
    <t>hilarante</t>
  </si>
  <si>
    <t>homenaje</t>
  </si>
  <si>
    <t>honestidad</t>
  </si>
  <si>
    <t>honesto</t>
  </si>
  <si>
    <t>honradez</t>
  </si>
  <si>
    <t>honrado</t>
  </si>
  <si>
    <t>honrando</t>
  </si>
  <si>
    <t>honrar</t>
  </si>
  <si>
    <t>hospitalario</t>
  </si>
  <si>
    <t>humano</t>
  </si>
  <si>
    <t>humildad</t>
  </si>
  <si>
    <t>humorístico</t>
  </si>
  <si>
    <t>idealmente</t>
  </si>
  <si>
    <t>idílico</t>
  </si>
  <si>
    <t>ídolo</t>
  </si>
  <si>
    <t>igualmente</t>
  </si>
  <si>
    <t>ilimitado</t>
  </si>
  <si>
    <t>iluminar</t>
  </si>
  <si>
    <t>ilustración</t>
  </si>
  <si>
    <t>ilustre</t>
  </si>
  <si>
    <t>imaginativo</t>
  </si>
  <si>
    <t>imbatible</t>
  </si>
  <si>
    <t>imparcial</t>
  </si>
  <si>
    <t>imparcialidad</t>
  </si>
  <si>
    <t>impecable</t>
  </si>
  <si>
    <t>impresión</t>
  </si>
  <si>
    <t>impresiona</t>
  </si>
  <si>
    <t>impresionada</t>
  </si>
  <si>
    <t>impresionado</t>
  </si>
  <si>
    <t>impresionante</t>
  </si>
  <si>
    <t>impresionar</t>
  </si>
  <si>
    <t>impulso</t>
  </si>
  <si>
    <t>incisivo</t>
  </si>
  <si>
    <t>incitar</t>
  </si>
  <si>
    <t>incondicionalmente</t>
  </si>
  <si>
    <t>increíblemente</t>
  </si>
  <si>
    <t>incuestionable</t>
  </si>
  <si>
    <t>indicado</t>
  </si>
  <si>
    <t>indiscutible</t>
  </si>
  <si>
    <t>individualizado</t>
  </si>
  <si>
    <t>indudable</t>
  </si>
  <si>
    <t>indulgencia</t>
  </si>
  <si>
    <t>indulgente</t>
  </si>
  <si>
    <t>indulto</t>
  </si>
  <si>
    <t>inequívocamente</t>
  </si>
  <si>
    <t>inequívoco</t>
  </si>
  <si>
    <t>inexpugnable</t>
  </si>
  <si>
    <t>infalibilidad</t>
  </si>
  <si>
    <t>infalible</t>
  </si>
  <si>
    <t>influencia</t>
  </si>
  <si>
    <t>influyente</t>
  </si>
  <si>
    <t>informativo</t>
  </si>
  <si>
    <t>ingenio</t>
  </si>
  <si>
    <t>ingenioso</t>
  </si>
  <si>
    <t>inmediatamente</t>
  </si>
  <si>
    <t>inmenso</t>
  </si>
  <si>
    <t>innovación</t>
  </si>
  <si>
    <t>innovador</t>
  </si>
  <si>
    <t>inocente</t>
  </si>
  <si>
    <t>inofensivo</t>
  </si>
  <si>
    <t>inolvidable</t>
  </si>
  <si>
    <t>inoxidable</t>
  </si>
  <si>
    <t>inquebrantable</t>
  </si>
  <si>
    <t>inspiración</t>
  </si>
  <si>
    <t>inspirador</t>
  </si>
  <si>
    <t>inspirar</t>
  </si>
  <si>
    <t>instantáneamente</t>
  </si>
  <si>
    <t>instructivo</t>
  </si>
  <si>
    <t>integrado</t>
  </si>
  <si>
    <t>integridad</t>
  </si>
  <si>
    <t>intelectual</t>
  </si>
  <si>
    <t>inteligentemente</t>
  </si>
  <si>
    <t>inteligible</t>
  </si>
  <si>
    <t>intención</t>
  </si>
  <si>
    <t>intereses</t>
  </si>
  <si>
    <t>intimidad</t>
  </si>
  <si>
    <t>íntimo</t>
  </si>
  <si>
    <t>intrépido</t>
  </si>
  <si>
    <t>intriga</t>
  </si>
  <si>
    <t>intrigante</t>
  </si>
  <si>
    <t>intrincado</t>
  </si>
  <si>
    <t>intuitivo</t>
  </si>
  <si>
    <t>invencible</t>
  </si>
  <si>
    <t>inventiva</t>
  </si>
  <si>
    <t>irreal</t>
  </si>
  <si>
    <t>joya</t>
  </si>
  <si>
    <t>joyas</t>
  </si>
  <si>
    <t>júbilo</t>
  </si>
  <si>
    <t>jugando</t>
  </si>
  <si>
    <t>juguetón</t>
  </si>
  <si>
    <t>justamente</t>
  </si>
  <si>
    <t>justicia</t>
  </si>
  <si>
    <t>justo</t>
  </si>
  <si>
    <t>juvenil</t>
  </si>
  <si>
    <t>laborioso</t>
  </si>
  <si>
    <t>laudo</t>
  </si>
  <si>
    <t>leal</t>
  </si>
  <si>
    <t>lealtad</t>
  </si>
  <si>
    <t>legal</t>
  </si>
  <si>
    <t>legalmente</t>
  </si>
  <si>
    <t>legendario</t>
  </si>
  <si>
    <t>legible</t>
  </si>
  <si>
    <t>legítimamente</t>
  </si>
  <si>
    <t>legítimo</t>
  </si>
  <si>
    <t>levantar</t>
  </si>
  <si>
    <t>liberación</t>
  </si>
  <si>
    <t>liberado</t>
  </si>
  <si>
    <t>libertad</t>
  </si>
  <si>
    <t>libertades</t>
  </si>
  <si>
    <t>librar</t>
  </si>
  <si>
    <t>libre</t>
  </si>
  <si>
    <t>líder</t>
  </si>
  <si>
    <t>liderar</t>
  </si>
  <si>
    <t>ligero</t>
  </si>
  <si>
    <t>limpiador</t>
  </si>
  <si>
    <t>limpiamente</t>
  </si>
  <si>
    <t>limpiar</t>
  </si>
  <si>
    <t>limpieza</t>
  </si>
  <si>
    <t>limpio</t>
  </si>
  <si>
    <t>lindo</t>
  </si>
  <si>
    <t>lírico</t>
  </si>
  <si>
    <t>liso</t>
  </si>
  <si>
    <t>listo</t>
  </si>
  <si>
    <t>llevado</t>
  </si>
  <si>
    <t>loable</t>
  </si>
  <si>
    <t>lógico</t>
  </si>
  <si>
    <t>logrado</t>
  </si>
  <si>
    <t>lograr</t>
  </si>
  <si>
    <t>logro</t>
  </si>
  <si>
    <t>logros</t>
  </si>
  <si>
    <t>luchadora</t>
  </si>
  <si>
    <t>lúcido</t>
  </si>
  <si>
    <t>lucio</t>
  </si>
  <si>
    <t>lucir</t>
  </si>
  <si>
    <t>lucrativo</t>
  </si>
  <si>
    <t>lujoso</t>
  </si>
  <si>
    <t>luminoso</t>
  </si>
  <si>
    <t>lustre</t>
  </si>
  <si>
    <t>lustroso</t>
  </si>
  <si>
    <t>madrugada</t>
  </si>
  <si>
    <t>madurar</t>
  </si>
  <si>
    <t>madurez</t>
  </si>
  <si>
    <t>maduro</t>
  </si>
  <si>
    <t>maestría</t>
  </si>
  <si>
    <t>maestro</t>
  </si>
  <si>
    <t>maestros</t>
  </si>
  <si>
    <t>magia</t>
  </si>
  <si>
    <t>mágico</t>
  </si>
  <si>
    <t>magníficamente</t>
  </si>
  <si>
    <t>magnificencia</t>
  </si>
  <si>
    <t>magnífico</t>
  </si>
  <si>
    <t>magno</t>
  </si>
  <si>
    <t>magro</t>
  </si>
  <si>
    <t>majestad</t>
  </si>
  <si>
    <t>majestuoso</t>
  </si>
  <si>
    <t>manada</t>
  </si>
  <si>
    <t>manejable</t>
  </si>
  <si>
    <t>maniobrable</t>
  </si>
  <si>
    <t>manjar</t>
  </si>
  <si>
    <t>maravilla</t>
  </si>
  <si>
    <t>maravillas</t>
  </si>
  <si>
    <t>maravillosamente</t>
  </si>
  <si>
    <t>maravilloso</t>
  </si>
  <si>
    <t>marchar</t>
  </si>
  <si>
    <t>masivo</t>
  </si>
  <si>
    <t>máster</t>
  </si>
  <si>
    <t>máximo</t>
  </si>
  <si>
    <t>mechero</t>
  </si>
  <si>
    <t>medido</t>
  </si>
  <si>
    <t>mejorado</t>
  </si>
  <si>
    <t>mejoramiento</t>
  </si>
  <si>
    <t>mejoras</t>
  </si>
  <si>
    <t>mejoría</t>
  </si>
  <si>
    <t>melocotón</t>
  </si>
  <si>
    <t>melodioso</t>
  </si>
  <si>
    <t>merced</t>
  </si>
  <si>
    <t>merecedor</t>
  </si>
  <si>
    <t>merecer</t>
  </si>
  <si>
    <t>mérito</t>
  </si>
  <si>
    <t>meritorio</t>
  </si>
  <si>
    <t>meticulosamente</t>
  </si>
  <si>
    <t>meticuloso</t>
  </si>
  <si>
    <t>metódico</t>
  </si>
  <si>
    <t>mil</t>
  </si>
  <si>
    <t>milagro</t>
  </si>
  <si>
    <t>milagros</t>
  </si>
  <si>
    <t>milagrosamente</t>
  </si>
  <si>
    <t>milagroso</t>
  </si>
  <si>
    <t>mina</t>
  </si>
  <si>
    <t>minuciosamente</t>
  </si>
  <si>
    <t>minucioso</t>
  </si>
  <si>
    <t>misericordia</t>
  </si>
  <si>
    <t>misericordioso</t>
  </si>
  <si>
    <t>moderno</t>
  </si>
  <si>
    <t>modestia</t>
  </si>
  <si>
    <t>modesto</t>
  </si>
  <si>
    <t>mono</t>
  </si>
  <si>
    <t>moral</t>
  </si>
  <si>
    <t>moralidad</t>
  </si>
  <si>
    <t>morder</t>
  </si>
  <si>
    <t>motivado</t>
  </si>
  <si>
    <t>motivar</t>
  </si>
  <si>
    <t>moverse</t>
  </si>
  <si>
    <t>multa</t>
  </si>
  <si>
    <t>nata</t>
  </si>
  <si>
    <t>navegable</t>
  </si>
  <si>
    <t>negociar</t>
  </si>
  <si>
    <t>nitidez</t>
  </si>
  <si>
    <t>nítido</t>
  </si>
  <si>
    <t>notable</t>
  </si>
  <si>
    <t>notablemente</t>
  </si>
  <si>
    <t>novedad</t>
  </si>
  <si>
    <t>novio</t>
  </si>
  <si>
    <t>nutrir</t>
  </si>
  <si>
    <t>obediente</t>
  </si>
  <si>
    <t>obertura</t>
  </si>
  <si>
    <t>obligación</t>
  </si>
  <si>
    <t>obra</t>
  </si>
  <si>
    <t>obras</t>
  </si>
  <si>
    <t>obsesión</t>
  </si>
  <si>
    <t>obsesiones</t>
  </si>
  <si>
    <t>ofertar</t>
  </si>
  <si>
    <t>ofrecer</t>
  </si>
  <si>
    <t>ondear</t>
  </si>
  <si>
    <t>operar</t>
  </si>
  <si>
    <t>oportuno</t>
  </si>
  <si>
    <t>óptima</t>
  </si>
  <si>
    <t>optimismo</t>
  </si>
  <si>
    <t>optimista</t>
  </si>
  <si>
    <t>óptimo</t>
  </si>
  <si>
    <t>ordenado</t>
  </si>
  <si>
    <t>ordenanza</t>
  </si>
  <si>
    <t>orgullo</t>
  </si>
  <si>
    <t>orgulloso</t>
  </si>
  <si>
    <t>original</t>
  </si>
  <si>
    <t>originalidad</t>
  </si>
  <si>
    <t>oro</t>
  </si>
  <si>
    <t>osado</t>
  </si>
  <si>
    <t>otorgado</t>
  </si>
  <si>
    <t>ovación</t>
  </si>
  <si>
    <t>paciencia</t>
  </si>
  <si>
    <t>paciente</t>
  </si>
  <si>
    <t>pacientemente</t>
  </si>
  <si>
    <t>pacíficamente</t>
  </si>
  <si>
    <t>pacífico</t>
  </si>
  <si>
    <t>pacto</t>
  </si>
  <si>
    <t>palaciego</t>
  </si>
  <si>
    <t>palanca</t>
  </si>
  <si>
    <t>panorámico</t>
  </si>
  <si>
    <t>paraíso</t>
  </si>
  <si>
    <t>pasar</t>
  </si>
  <si>
    <t>pasión</t>
  </si>
  <si>
    <t>pastel</t>
  </si>
  <si>
    <t>patriota</t>
  </si>
  <si>
    <t>patriótico</t>
  </si>
  <si>
    <t>patrón</t>
  </si>
  <si>
    <t>paz</t>
  </si>
  <si>
    <t>pegadizo</t>
  </si>
  <si>
    <t>peluche</t>
  </si>
  <si>
    <t>pendiente</t>
  </si>
  <si>
    <t>penetración</t>
  </si>
  <si>
    <t>pensamiento</t>
  </si>
  <si>
    <t>pensativo</t>
  </si>
  <si>
    <t>peonza</t>
  </si>
  <si>
    <t>pera</t>
  </si>
  <si>
    <t>perdón</t>
  </si>
  <si>
    <t>perdurable</t>
  </si>
  <si>
    <t>perfección</t>
  </si>
  <si>
    <t>perfeccionar</t>
  </si>
  <si>
    <t>perfectamente</t>
  </si>
  <si>
    <t>perfecto</t>
  </si>
  <si>
    <t>permisible</t>
  </si>
  <si>
    <t>permitirse</t>
  </si>
  <si>
    <t>perpendicular</t>
  </si>
  <si>
    <t>perseverancia</t>
  </si>
  <si>
    <t>personaje</t>
  </si>
  <si>
    <t>personajes</t>
  </si>
  <si>
    <t>personalizado</t>
  </si>
  <si>
    <t>perspicacia</t>
  </si>
  <si>
    <t>perspicaz</t>
  </si>
  <si>
    <t>piedad</t>
  </si>
  <si>
    <t>pináculo</t>
  </si>
  <si>
    <t>pintoresco</t>
  </si>
  <si>
    <t>placentero</t>
  </si>
  <si>
    <t>placer</t>
  </si>
  <si>
    <t>plomo</t>
  </si>
  <si>
    <t>poderosamente</t>
  </si>
  <si>
    <t>poderoso</t>
  </si>
  <si>
    <t>poético</t>
  </si>
  <si>
    <t>ponderar</t>
  </si>
  <si>
    <t>portátil</t>
  </si>
  <si>
    <t>portavoz</t>
  </si>
  <si>
    <t>positivo</t>
  </si>
  <si>
    <t>positivos</t>
  </si>
  <si>
    <t>potente</t>
  </si>
  <si>
    <t>pozo</t>
  </si>
  <si>
    <t>práctico</t>
  </si>
  <si>
    <t>precioso</t>
  </si>
  <si>
    <t>precisamente</t>
  </si>
  <si>
    <t>preciso</t>
  </si>
  <si>
    <t>predilecto</t>
  </si>
  <si>
    <t>preeminente</t>
  </si>
  <si>
    <t>preferencias</t>
  </si>
  <si>
    <t>preferible</t>
  </si>
  <si>
    <t>preferiblemente</t>
  </si>
  <si>
    <t>preferido</t>
  </si>
  <si>
    <t>preferir</t>
  </si>
  <si>
    <t>prefiere</t>
  </si>
  <si>
    <t>prefiriendo</t>
  </si>
  <si>
    <t>preguntarse</t>
  </si>
  <si>
    <t>premiado</t>
  </si>
  <si>
    <t>premiar</t>
  </si>
  <si>
    <t>premio</t>
  </si>
  <si>
    <t>premios</t>
  </si>
  <si>
    <t>prenda</t>
  </si>
  <si>
    <t>prendas</t>
  </si>
  <si>
    <t>preparado</t>
  </si>
  <si>
    <t>preparar</t>
  </si>
  <si>
    <t>presagio</t>
  </si>
  <si>
    <t>prestación</t>
  </si>
  <si>
    <t>prestigio</t>
  </si>
  <si>
    <t>prestigioso</t>
  </si>
  <si>
    <t>preventiva</t>
  </si>
  <si>
    <t>previsión</t>
  </si>
  <si>
    <t>prima</t>
  </si>
  <si>
    <t>principal</t>
  </si>
  <si>
    <t>privilegiado</t>
  </si>
  <si>
    <t>privilegiar</t>
  </si>
  <si>
    <t>privilegio</t>
  </si>
  <si>
    <t>probado</t>
  </si>
  <si>
    <t>probar</t>
  </si>
  <si>
    <t>prodigio</t>
  </si>
  <si>
    <t>prodigioso</t>
  </si>
  <si>
    <t>pródigo</t>
  </si>
  <si>
    <t>producir</t>
  </si>
  <si>
    <t>productiva</t>
  </si>
  <si>
    <t>productivo</t>
  </si>
  <si>
    <t>profecía</t>
  </si>
  <si>
    <t>profundamente</t>
  </si>
  <si>
    <t>profundidades</t>
  </si>
  <si>
    <t>profundo</t>
  </si>
  <si>
    <t>profusamente</t>
  </si>
  <si>
    <t>profusión</t>
  </si>
  <si>
    <t>progresar</t>
  </si>
  <si>
    <t>progresista</t>
  </si>
  <si>
    <t>progreso</t>
  </si>
  <si>
    <t>progresos</t>
  </si>
  <si>
    <t>prolífico</t>
  </si>
  <si>
    <t>promesa</t>
  </si>
  <si>
    <t>promesas</t>
  </si>
  <si>
    <t>prometedor</t>
  </si>
  <si>
    <t>prometedora</t>
  </si>
  <si>
    <t>prometer</t>
  </si>
  <si>
    <t>prometido</t>
  </si>
  <si>
    <t>prominencia</t>
  </si>
  <si>
    <t>prominente</t>
  </si>
  <si>
    <t>promotor</t>
  </si>
  <si>
    <t>propicio</t>
  </si>
  <si>
    <t>propuesta</t>
  </si>
  <si>
    <t>prosperando</t>
  </si>
  <si>
    <t>prosperar</t>
  </si>
  <si>
    <t>prosperidad</t>
  </si>
  <si>
    <t>próspero</t>
  </si>
  <si>
    <t>protección</t>
  </si>
  <si>
    <t>protector</t>
  </si>
  <si>
    <t>proteger</t>
  </si>
  <si>
    <t>protuberancia</t>
  </si>
  <si>
    <t>provecho</t>
  </si>
  <si>
    <t>provechoso</t>
  </si>
  <si>
    <t>providencia</t>
  </si>
  <si>
    <t>prudencia</t>
  </si>
  <si>
    <t>prudente</t>
  </si>
  <si>
    <t>prudentemente</t>
  </si>
  <si>
    <t>prueba</t>
  </si>
  <si>
    <t>pudiente</t>
  </si>
  <si>
    <t>pulido</t>
  </si>
  <si>
    <t>pum</t>
  </si>
  <si>
    <t>puntiagudo</t>
  </si>
  <si>
    <t>pura</t>
  </si>
  <si>
    <t>purificar</t>
  </si>
  <si>
    <t>puro</t>
  </si>
  <si>
    <t>querer</t>
  </si>
  <si>
    <t>querido</t>
  </si>
  <si>
    <t>quieto</t>
  </si>
  <si>
    <t>ración</t>
  </si>
  <si>
    <t>racional</t>
  </si>
  <si>
    <t>radiador</t>
  </si>
  <si>
    <t>radiante</t>
  </si>
  <si>
    <t>radioactivo</t>
  </si>
  <si>
    <t>rápidamente</t>
  </si>
  <si>
    <t>rápido</t>
  </si>
  <si>
    <t>rapto</t>
  </si>
  <si>
    <t>razonable</t>
  </si>
  <si>
    <t>razonablemente</t>
  </si>
  <si>
    <t>razonada</t>
  </si>
  <si>
    <t>razonado</t>
  </si>
  <si>
    <t>razonar</t>
  </si>
  <si>
    <t>reafirmar</t>
  </si>
  <si>
    <t>realce</t>
  </si>
  <si>
    <t>realista</t>
  </si>
  <si>
    <t>realzar</t>
  </si>
  <si>
    <t>reanimar</t>
  </si>
  <si>
    <t>rebasar</t>
  </si>
  <si>
    <t>receptivo</t>
  </si>
  <si>
    <t>recio</t>
  </si>
  <si>
    <t>reclamar</t>
  </si>
  <si>
    <t>recomendable</t>
  </si>
  <si>
    <t>recomendación</t>
  </si>
  <si>
    <t>recomendaciones</t>
  </si>
  <si>
    <t>recomendado</t>
  </si>
  <si>
    <t>recomendar</t>
  </si>
  <si>
    <t>recompensar</t>
  </si>
  <si>
    <t>reconciliación</t>
  </si>
  <si>
    <t>reconocido</t>
  </si>
  <si>
    <t>reconocimientos</t>
  </si>
  <si>
    <t>rectificación</t>
  </si>
  <si>
    <t>rectificar</t>
  </si>
  <si>
    <t>recto</t>
  </si>
  <si>
    <t>recuperación</t>
  </si>
  <si>
    <t>recuperar</t>
  </si>
  <si>
    <t>recurso</t>
  </si>
  <si>
    <t>redención</t>
  </si>
  <si>
    <t>redentor</t>
  </si>
  <si>
    <t>redimir</t>
  </si>
  <si>
    <t>reembolso</t>
  </si>
  <si>
    <t>reestructuración</t>
  </si>
  <si>
    <t>reestructurado</t>
  </si>
  <si>
    <t>reestructurar</t>
  </si>
  <si>
    <t>refinado</t>
  </si>
  <si>
    <t>refinamiento</t>
  </si>
  <si>
    <t>refinar</t>
  </si>
  <si>
    <t>reforma</t>
  </si>
  <si>
    <t>reformado</t>
  </si>
  <si>
    <t>reformar</t>
  </si>
  <si>
    <t>reformas</t>
  </si>
  <si>
    <t>reforzar</t>
  </si>
  <si>
    <t>refrescante</t>
  </si>
  <si>
    <t>refrescar</t>
  </si>
  <si>
    <t>regio</t>
  </si>
  <si>
    <t>regocijo</t>
  </si>
  <si>
    <t>regulable</t>
  </si>
  <si>
    <t>reintegrado</t>
  </si>
  <si>
    <t>relajado</t>
  </si>
  <si>
    <t>rematar</t>
  </si>
  <si>
    <t>remediar</t>
  </si>
  <si>
    <t>remedio</t>
  </si>
  <si>
    <t>remisión</t>
  </si>
  <si>
    <t>renacentista</t>
  </si>
  <si>
    <t>renacimiento</t>
  </si>
  <si>
    <t>renombrado</t>
  </si>
  <si>
    <t>renombre</t>
  </si>
  <si>
    <t>renovado</t>
  </si>
  <si>
    <t>representante</t>
  </si>
  <si>
    <t>res</t>
  </si>
  <si>
    <t>resguardado</t>
  </si>
  <si>
    <t>resistente</t>
  </si>
  <si>
    <t>respalda</t>
  </si>
  <si>
    <t>respaldar</t>
  </si>
  <si>
    <t>respaldo</t>
  </si>
  <si>
    <t>respetable</t>
  </si>
  <si>
    <t>respetar</t>
  </si>
  <si>
    <t>respetuosamente</t>
  </si>
  <si>
    <t>respetuoso</t>
  </si>
  <si>
    <t>respiro</t>
  </si>
  <si>
    <t>resplandeciente</t>
  </si>
  <si>
    <t>resplandor</t>
  </si>
  <si>
    <t>restablecer</t>
  </si>
  <si>
    <t>restaurado</t>
  </si>
  <si>
    <t>restaurar</t>
  </si>
  <si>
    <t>resuelto</t>
  </si>
  <si>
    <t>retocar</t>
  </si>
  <si>
    <t>retráctil</t>
  </si>
  <si>
    <t>revelación</t>
  </si>
  <si>
    <t>reverencia</t>
  </si>
  <si>
    <t>revitalizar</t>
  </si>
  <si>
    <t>revivir</t>
  </si>
  <si>
    <t>revolucionado</t>
  </si>
  <si>
    <t>revolucionar</t>
  </si>
  <si>
    <t>revolucionaria</t>
  </si>
  <si>
    <t>revolucionario</t>
  </si>
  <si>
    <t>ricamente</t>
  </si>
  <si>
    <t>rico</t>
  </si>
  <si>
    <t>riqueza</t>
  </si>
  <si>
    <t>robusto</t>
  </si>
  <si>
    <t>romántica</t>
  </si>
  <si>
    <t>románticamente</t>
  </si>
  <si>
    <t>romántico</t>
  </si>
  <si>
    <t>rosado</t>
  </si>
  <si>
    <t>sabiamente</t>
  </si>
  <si>
    <t>sabiduría</t>
  </si>
  <si>
    <t>sabio</t>
  </si>
  <si>
    <t>saborear</t>
  </si>
  <si>
    <t>sabroso</t>
  </si>
  <si>
    <t>sagaz</t>
  </si>
  <si>
    <t>sagrado</t>
  </si>
  <si>
    <t>saludable</t>
  </si>
  <si>
    <t>saludar</t>
  </si>
  <si>
    <t>saludo</t>
  </si>
  <si>
    <t>salvador</t>
  </si>
  <si>
    <t>sanar</t>
  </si>
  <si>
    <t>sancionar</t>
  </si>
  <si>
    <t>sano</t>
  </si>
  <si>
    <t>santa</t>
  </si>
  <si>
    <t>santo</t>
  </si>
  <si>
    <t>satisfacción</t>
  </si>
  <si>
    <t>satisface</t>
  </si>
  <si>
    <t>satisfacer</t>
  </si>
  <si>
    <t>satisfactoriamente</t>
  </si>
  <si>
    <t>satisfactorio</t>
  </si>
  <si>
    <t>satisfecho</t>
  </si>
  <si>
    <t>secundario</t>
  </si>
  <si>
    <t>seducido</t>
  </si>
  <si>
    <t>seductor</t>
  </si>
  <si>
    <t>seguidor</t>
  </si>
  <si>
    <t>segura</t>
  </si>
  <si>
    <t>seguramente</t>
  </si>
  <si>
    <t>seguro</t>
  </si>
  <si>
    <t>selectivo</t>
  </si>
  <si>
    <t>semejante</t>
  </si>
  <si>
    <t>sencillamente</t>
  </si>
  <si>
    <t>sencillo</t>
  </si>
  <si>
    <t>señor</t>
  </si>
  <si>
    <t>sensación</t>
  </si>
  <si>
    <t>sensacional</t>
  </si>
  <si>
    <t>sensaciones</t>
  </si>
  <si>
    <t>sensato</t>
  </si>
  <si>
    <t>sensiblemente</t>
  </si>
  <si>
    <t>sensual</t>
  </si>
  <si>
    <t>sentenciar</t>
  </si>
  <si>
    <t>sentido</t>
  </si>
  <si>
    <t>serenidad</t>
  </si>
  <si>
    <t>servicial</t>
  </si>
  <si>
    <t>servicio</t>
  </si>
  <si>
    <t>significativo</t>
  </si>
  <si>
    <t>silencio</t>
  </si>
  <si>
    <t>silencioso</t>
  </si>
  <si>
    <t>similar</t>
  </si>
  <si>
    <t>simpático</t>
  </si>
  <si>
    <t>simplifica</t>
  </si>
  <si>
    <t>simplificado</t>
  </si>
  <si>
    <t>simplificar</t>
  </si>
  <si>
    <t>sinceramente</t>
  </si>
  <si>
    <t>sinceridad</t>
  </si>
  <si>
    <t>sincero</t>
  </si>
  <si>
    <t>sobrepasar</t>
  </si>
  <si>
    <t>sobresaliente</t>
  </si>
  <si>
    <t>sobresalir</t>
  </si>
  <si>
    <t>sobreviviente</t>
  </si>
  <si>
    <t>sofisticado</t>
  </si>
  <si>
    <t>sólidamente</t>
  </si>
  <si>
    <t>solidaridad</t>
  </si>
  <si>
    <t>sólido</t>
  </si>
  <si>
    <t>solvencia</t>
  </si>
  <si>
    <t>sonda</t>
  </si>
  <si>
    <t>sonreír</t>
  </si>
  <si>
    <t>sonriente</t>
  </si>
  <si>
    <t>sonrisa</t>
  </si>
  <si>
    <t>sonrisas</t>
  </si>
  <si>
    <t>soporte</t>
  </si>
  <si>
    <t>sorprendente</t>
  </si>
  <si>
    <t>sorprendentemente</t>
  </si>
  <si>
    <t>sorpresa</t>
  </si>
  <si>
    <t>sosiego</t>
  </si>
  <si>
    <t>sostener</t>
  </si>
  <si>
    <t>sostenibilidad</t>
  </si>
  <si>
    <t>sostenible</t>
  </si>
  <si>
    <t>sostenido</t>
  </si>
  <si>
    <t>suavemente</t>
  </si>
  <si>
    <t>suavizar</t>
  </si>
  <si>
    <t>subir</t>
  </si>
  <si>
    <t>subsiguiente</t>
  </si>
  <si>
    <t>subvencionado</t>
  </si>
  <si>
    <t>subvencionar</t>
  </si>
  <si>
    <t>suceder</t>
  </si>
  <si>
    <t>suerte</t>
  </si>
  <si>
    <t>suficiente</t>
  </si>
  <si>
    <t>suficientemente</t>
  </si>
  <si>
    <t>sumo</t>
  </si>
  <si>
    <t>suntuoso</t>
  </si>
  <si>
    <t>súper</t>
  </si>
  <si>
    <t>superado</t>
  </si>
  <si>
    <t>superar</t>
  </si>
  <si>
    <t>superintendente</t>
  </si>
  <si>
    <t>superioridad</t>
  </si>
  <si>
    <t>superó</t>
  </si>
  <si>
    <t>súpero</t>
  </si>
  <si>
    <t>supervivencia</t>
  </si>
  <si>
    <t>superviviente</t>
  </si>
  <si>
    <t>suposición</t>
  </si>
  <si>
    <t>suprema</t>
  </si>
  <si>
    <t>supremacía</t>
  </si>
  <si>
    <t>supremo</t>
  </si>
  <si>
    <t>surrealista</t>
  </si>
  <si>
    <t>sustancial</t>
  </si>
  <si>
    <t>sustantivo</t>
  </si>
  <si>
    <t>sustentación</t>
  </si>
  <si>
    <t>sustentar</t>
  </si>
  <si>
    <t>sustento</t>
  </si>
  <si>
    <t>talento</t>
  </si>
  <si>
    <t>talentos</t>
  </si>
  <si>
    <t>talentosa</t>
  </si>
  <si>
    <t>talentoso</t>
  </si>
  <si>
    <t>tallar</t>
  </si>
  <si>
    <t>tapa</t>
  </si>
  <si>
    <t>tapadera</t>
  </si>
  <si>
    <t>taquillera</t>
  </si>
  <si>
    <t>tenaz</t>
  </si>
  <si>
    <t>tentar</t>
  </si>
  <si>
    <t>terminantemente</t>
  </si>
  <si>
    <t>termonuclear</t>
  </si>
  <si>
    <t>tierno</t>
  </si>
  <si>
    <t>trabajado</t>
  </si>
  <si>
    <t>trabajador</t>
  </si>
  <si>
    <t>tracción</t>
  </si>
  <si>
    <t>trance</t>
  </si>
  <si>
    <t>tranquilidad</t>
  </si>
  <si>
    <t>tranquilizar</t>
  </si>
  <si>
    <t>tranquilo</t>
  </si>
  <si>
    <t>transparente</t>
  </si>
  <si>
    <t>trascendental</t>
  </si>
  <si>
    <t>trascender</t>
  </si>
  <si>
    <t>trato</t>
  </si>
  <si>
    <t>tremendamente</t>
  </si>
  <si>
    <t>triunfador</t>
  </si>
  <si>
    <t>triunfal</t>
  </si>
  <si>
    <t>triunfante</t>
  </si>
  <si>
    <t>triunfar</t>
  </si>
  <si>
    <t>triunfo</t>
  </si>
  <si>
    <t>trofeo</t>
  </si>
  <si>
    <t>trompeta</t>
  </si>
  <si>
    <t>trompo</t>
  </si>
  <si>
    <t>unidad</t>
  </si>
  <si>
    <t>uniformemente</t>
  </si>
  <si>
    <t>útil</t>
  </si>
  <si>
    <t>utilizable</t>
  </si>
  <si>
    <t>valentía</t>
  </si>
  <si>
    <t>valeroso</t>
  </si>
  <si>
    <t>valiente</t>
  </si>
  <si>
    <t>valientemente</t>
  </si>
  <si>
    <t>valioso</t>
  </si>
  <si>
    <t>valorar</t>
  </si>
  <si>
    <t>variedad</t>
  </si>
  <si>
    <t>vencedor</t>
  </si>
  <si>
    <t>vencejo</t>
  </si>
  <si>
    <t>vencimiento</t>
  </si>
  <si>
    <t>venerar</t>
  </si>
  <si>
    <t>venia</t>
  </si>
  <si>
    <t>ventaja</t>
  </si>
  <si>
    <t>ventajas</t>
  </si>
  <si>
    <t>ventajoso</t>
  </si>
  <si>
    <t>ventilador</t>
  </si>
  <si>
    <t>ventiladores</t>
  </si>
  <si>
    <t>veracidad</t>
  </si>
  <si>
    <t>veraz</t>
  </si>
  <si>
    <t>verificable</t>
  </si>
  <si>
    <t>versátil</t>
  </si>
  <si>
    <t>versatilidad</t>
  </si>
  <si>
    <t>vibrante</t>
  </si>
  <si>
    <t>victoria</t>
  </si>
  <si>
    <t>victorioso</t>
  </si>
  <si>
    <t>vigilante</t>
  </si>
  <si>
    <t>virtud</t>
  </si>
  <si>
    <t>virtuoso</t>
  </si>
  <si>
    <t>visible</t>
  </si>
  <si>
    <t>visionario</t>
  </si>
  <si>
    <t>vivaz</t>
  </si>
  <si>
    <t>vívido</t>
  </si>
  <si>
    <t>vivo</t>
  </si>
  <si>
    <t>vocero</t>
  </si>
  <si>
    <t>abandonado</t>
  </si>
  <si>
    <t>abandonar</t>
  </si>
  <si>
    <t>abandonos</t>
  </si>
  <si>
    <t>abarrotado</t>
  </si>
  <si>
    <t>abatido</t>
  </si>
  <si>
    <t>abatimiento</t>
  </si>
  <si>
    <t>abatir</t>
  </si>
  <si>
    <t>aberrante</t>
  </si>
  <si>
    <t>abertura</t>
  </si>
  <si>
    <t>abismo</t>
  </si>
  <si>
    <t>abolir</t>
  </si>
  <si>
    <t>abortado</t>
  </si>
  <si>
    <t>abortar</t>
  </si>
  <si>
    <t>aborto</t>
  </si>
  <si>
    <t>abrasivo</t>
  </si>
  <si>
    <t>abrumado</t>
  </si>
  <si>
    <t>abrumador</t>
  </si>
  <si>
    <t>abrumadoramente</t>
  </si>
  <si>
    <t>abruptamente</t>
  </si>
  <si>
    <t>abrupto</t>
  </si>
  <si>
    <t>absolutamente</t>
  </si>
  <si>
    <t>absurdo</t>
  </si>
  <si>
    <t>abultado</t>
  </si>
  <si>
    <t>aburrido</t>
  </si>
  <si>
    <t>aburrimiento</t>
  </si>
  <si>
    <t>abusado</t>
  </si>
  <si>
    <t>abusador</t>
  </si>
  <si>
    <t>abusivo</t>
  </si>
  <si>
    <t>abuso</t>
  </si>
  <si>
    <t>abusos</t>
  </si>
  <si>
    <t>acantilado</t>
  </si>
  <si>
    <t>acaparamiento</t>
  </si>
  <si>
    <t>acaparar</t>
  </si>
  <si>
    <t>accidente</t>
  </si>
  <si>
    <t>accidentes</t>
  </si>
  <si>
    <t>acelerador</t>
  </si>
  <si>
    <t>acento</t>
  </si>
  <si>
    <t>acentuar</t>
  </si>
  <si>
    <t>ácido</t>
  </si>
  <si>
    <t>acosado</t>
  </si>
  <si>
    <t>acosar</t>
  </si>
  <si>
    <t>acoso</t>
  </si>
  <si>
    <t>acostado</t>
  </si>
  <si>
    <t>acostarse</t>
  </si>
  <si>
    <t>acuciante</t>
  </si>
  <si>
    <t>acumulación</t>
  </si>
  <si>
    <t>acumular</t>
  </si>
  <si>
    <t>acuñar</t>
  </si>
  <si>
    <t>acusa</t>
  </si>
  <si>
    <t>acusación</t>
  </si>
  <si>
    <t>acusaciones</t>
  </si>
  <si>
    <t>acusando</t>
  </si>
  <si>
    <t>acusar</t>
  </si>
  <si>
    <t>adelantado</t>
  </si>
  <si>
    <t>adherente</t>
  </si>
  <si>
    <t>adicto</t>
  </si>
  <si>
    <t>adictos</t>
  </si>
  <si>
    <t>adoctrinamiento</t>
  </si>
  <si>
    <t>adversario</t>
  </si>
  <si>
    <t>adversidad</t>
  </si>
  <si>
    <t>adverso</t>
  </si>
  <si>
    <t>advertencia</t>
  </si>
  <si>
    <t>advertido</t>
  </si>
  <si>
    <t>aflicción</t>
  </si>
  <si>
    <t>afligido</t>
  </si>
  <si>
    <t>afrenta</t>
  </si>
  <si>
    <t>agallas</t>
  </si>
  <si>
    <t>agitación</t>
  </si>
  <si>
    <t>agitado</t>
  </si>
  <si>
    <t>agitar</t>
  </si>
  <si>
    <t>aglomeración</t>
  </si>
  <si>
    <t>agobiante</t>
  </si>
  <si>
    <t>agonía</t>
  </si>
  <si>
    <t>agonizante</t>
  </si>
  <si>
    <t>agotado</t>
  </si>
  <si>
    <t>agotador</t>
  </si>
  <si>
    <t>agotamiento</t>
  </si>
  <si>
    <t>agotar</t>
  </si>
  <si>
    <t>agravante</t>
  </si>
  <si>
    <t>agravar</t>
  </si>
  <si>
    <t>agresión</t>
  </si>
  <si>
    <t>agresividad</t>
  </si>
  <si>
    <t>agresor</t>
  </si>
  <si>
    <t>agujero</t>
  </si>
  <si>
    <t>ahogamiento</t>
  </si>
  <si>
    <t>ahogar</t>
  </si>
  <si>
    <t>ahogarse</t>
  </si>
  <si>
    <t>ahondar</t>
  </si>
  <si>
    <t>ahorcar</t>
  </si>
  <si>
    <t>airadamente</t>
  </si>
  <si>
    <t>aire</t>
  </si>
  <si>
    <t>aislado</t>
  </si>
  <si>
    <t>aislamiento</t>
  </si>
  <si>
    <t>aislante</t>
  </si>
  <si>
    <t>aislar</t>
  </si>
  <si>
    <t>ajedrezado</t>
  </si>
  <si>
    <t>alarma</t>
  </si>
  <si>
    <t>alarmado</t>
  </si>
  <si>
    <t>alarmante</t>
  </si>
  <si>
    <t>albergar</t>
  </si>
  <si>
    <t>alboroto</t>
  </si>
  <si>
    <t>aleatorio</t>
  </si>
  <si>
    <t>alegación</t>
  </si>
  <si>
    <t>alegaciones</t>
  </si>
  <si>
    <t>alegar</t>
  </si>
  <si>
    <t>alegato</t>
  </si>
  <si>
    <t>alejado</t>
  </si>
  <si>
    <t>alejarse</t>
  </si>
  <si>
    <t>alergia</t>
  </si>
  <si>
    <t>alergias</t>
  </si>
  <si>
    <t>alérgico</t>
  </si>
  <si>
    <t>algarabía</t>
  </si>
  <si>
    <t>alienación</t>
  </si>
  <si>
    <t>alterado</t>
  </si>
  <si>
    <t>alterando</t>
  </si>
  <si>
    <t>alterar</t>
  </si>
  <si>
    <t>altercado</t>
  </si>
  <si>
    <t>altivo</t>
  </si>
  <si>
    <t>alto</t>
  </si>
  <si>
    <t>alucinación</t>
  </si>
  <si>
    <t>alud</t>
  </si>
  <si>
    <t>amargado</t>
  </si>
  <si>
    <t>amargamente</t>
  </si>
  <si>
    <t>amargo</t>
  </si>
  <si>
    <t>amargura</t>
  </si>
  <si>
    <t>amasar</t>
  </si>
  <si>
    <t>ambición</t>
  </si>
  <si>
    <t>ambigüedad</t>
  </si>
  <si>
    <t>ambiguo</t>
  </si>
  <si>
    <t>ambivalencia</t>
  </si>
  <si>
    <t>ambivalente</t>
  </si>
  <si>
    <t>amedrentar</t>
  </si>
  <si>
    <t>amenaza</t>
  </si>
  <si>
    <t>amenazador</t>
  </si>
  <si>
    <t>amenazante</t>
  </si>
  <si>
    <t>amenazar</t>
  </si>
  <si>
    <t>amenazas</t>
  </si>
  <si>
    <t>amonestación</t>
  </si>
  <si>
    <t>amortiguar</t>
  </si>
  <si>
    <t>ampolla</t>
  </si>
  <si>
    <t>analfabeto</t>
  </si>
  <si>
    <t>anarquía</t>
  </si>
  <si>
    <t>anarquismo</t>
  </si>
  <si>
    <t>anarquista</t>
  </si>
  <si>
    <t>angostura</t>
  </si>
  <si>
    <t>angustia</t>
  </si>
  <si>
    <t>angustiado</t>
  </si>
  <si>
    <t>anhelo</t>
  </si>
  <si>
    <t>animadversión</t>
  </si>
  <si>
    <t>animosidad</t>
  </si>
  <si>
    <t>aniquilación</t>
  </si>
  <si>
    <t>aniquilamiento</t>
  </si>
  <si>
    <t>aniquilar</t>
  </si>
  <si>
    <t>ano</t>
  </si>
  <si>
    <t>anochecer</t>
  </si>
  <si>
    <t>anomalía</t>
  </si>
  <si>
    <t>anómalo</t>
  </si>
  <si>
    <t>anormal</t>
  </si>
  <si>
    <t>ansias</t>
  </si>
  <si>
    <t>ansiosamente</t>
  </si>
  <si>
    <t>antagónico</t>
  </si>
  <si>
    <t>antagonismo</t>
  </si>
  <si>
    <t>antagonista</t>
  </si>
  <si>
    <t>anticuado</t>
  </si>
  <si>
    <t>antipatía</t>
  </si>
  <si>
    <t>antojo</t>
  </si>
  <si>
    <t>anular</t>
  </si>
  <si>
    <t>anzuelo</t>
  </si>
  <si>
    <t>apagado</t>
  </si>
  <si>
    <t>apagar</t>
  </si>
  <si>
    <t>apartado</t>
  </si>
  <si>
    <t>apatía</t>
  </si>
  <si>
    <t>apenado</t>
  </si>
  <si>
    <t>aplastado</t>
  </si>
  <si>
    <t>aplastamiento</t>
  </si>
  <si>
    <t>aplastante</t>
  </si>
  <si>
    <t>aplastar</t>
  </si>
  <si>
    <t>apocalipsis</t>
  </si>
  <si>
    <t>apocalíptico</t>
  </si>
  <si>
    <t>apresurado</t>
  </si>
  <si>
    <t>aproximado</t>
  </si>
  <si>
    <t>apuñalar</t>
  </si>
  <si>
    <t>apuro</t>
  </si>
  <si>
    <t>arbitrario</t>
  </si>
  <si>
    <t>arcaico</t>
  </si>
  <si>
    <t>arcano</t>
  </si>
  <si>
    <t>arduo</t>
  </si>
  <si>
    <t>arenoso</t>
  </si>
  <si>
    <t>argumento</t>
  </si>
  <si>
    <t>arrancar</t>
  </si>
  <si>
    <t>arranque</t>
  </si>
  <si>
    <t>arrasar</t>
  </si>
  <si>
    <t>arrastrado</t>
  </si>
  <si>
    <t>arrastrando</t>
  </si>
  <si>
    <t>arrastrar</t>
  </si>
  <si>
    <t>arrebatado</t>
  </si>
  <si>
    <t>arrebatar</t>
  </si>
  <si>
    <t>arrebato</t>
  </si>
  <si>
    <t>arrepentimiento</t>
  </si>
  <si>
    <t>arresto</t>
  </si>
  <si>
    <t>arriesgar</t>
  </si>
  <si>
    <t>arrogancia</t>
  </si>
  <si>
    <t>arrogante</t>
  </si>
  <si>
    <t>arrojado</t>
  </si>
  <si>
    <t>arrojando</t>
  </si>
  <si>
    <t>arrojar</t>
  </si>
  <si>
    <t>arrugas</t>
  </si>
  <si>
    <t>arruinado</t>
  </si>
  <si>
    <t>arruinando</t>
  </si>
  <si>
    <t>arruinar</t>
  </si>
  <si>
    <t>artificial</t>
  </si>
  <si>
    <t>artimaña</t>
  </si>
  <si>
    <t>asaltar</t>
  </si>
  <si>
    <t>asalto</t>
  </si>
  <si>
    <t>asamblea</t>
  </si>
  <si>
    <t>asco</t>
  </si>
  <si>
    <t>asediar</t>
  </si>
  <si>
    <t>asedio</t>
  </si>
  <si>
    <t>asesina</t>
  </si>
  <si>
    <t>asesinar</t>
  </si>
  <si>
    <t>asesinato</t>
  </si>
  <si>
    <t>asesino</t>
  </si>
  <si>
    <t>aspereza</t>
  </si>
  <si>
    <t>áspero</t>
  </si>
  <si>
    <t>aspirado</t>
  </si>
  <si>
    <t>astucia</t>
  </si>
  <si>
    <t>asustado</t>
  </si>
  <si>
    <t>asustar</t>
  </si>
  <si>
    <t>atacar</t>
  </si>
  <si>
    <t>ataque</t>
  </si>
  <si>
    <t>ataques</t>
  </si>
  <si>
    <t>atascado</t>
  </si>
  <si>
    <t>atasco</t>
  </si>
  <si>
    <t>aterrador</t>
  </si>
  <si>
    <t>aterrorizar</t>
  </si>
  <si>
    <t>atormentado</t>
  </si>
  <si>
    <t>atrapado</t>
  </si>
  <si>
    <t>atrapar</t>
  </si>
  <si>
    <t>atrasado</t>
  </si>
  <si>
    <t>atraso</t>
  </si>
  <si>
    <t>atrocidades</t>
  </si>
  <si>
    <t>atrofia</t>
  </si>
  <si>
    <t>atropellado</t>
  </si>
  <si>
    <t>atropello</t>
  </si>
  <si>
    <t>atroz</t>
  </si>
  <si>
    <t>aumentado</t>
  </si>
  <si>
    <t>ausencia</t>
  </si>
  <si>
    <t>ausente</t>
  </si>
  <si>
    <t>austero</t>
  </si>
  <si>
    <t>autocrático</t>
  </si>
  <si>
    <t>avalancha</t>
  </si>
  <si>
    <t>avergonzado</t>
  </si>
  <si>
    <t>avería</t>
  </si>
  <si>
    <t>averiado</t>
  </si>
  <si>
    <t>aversión</t>
  </si>
  <si>
    <t>azada</t>
  </si>
  <si>
    <t>azotar</t>
  </si>
  <si>
    <t>azote</t>
  </si>
  <si>
    <t>babosa</t>
  </si>
  <si>
    <t>baja</t>
  </si>
  <si>
    <t>bajar</t>
  </si>
  <si>
    <t>bajón</t>
  </si>
  <si>
    <t>baldío</t>
  </si>
  <si>
    <t>bancada</t>
  </si>
  <si>
    <t>bárbaro</t>
  </si>
  <si>
    <t>barricada</t>
  </si>
  <si>
    <t>barro</t>
  </si>
  <si>
    <t>bastardo</t>
  </si>
  <si>
    <t>bastardos</t>
  </si>
  <si>
    <t>basto</t>
  </si>
  <si>
    <t>basura</t>
  </si>
  <si>
    <t>basurero</t>
  </si>
  <si>
    <t>batería</t>
  </si>
  <si>
    <t>bebida</t>
  </si>
  <si>
    <t>bebido</t>
  </si>
  <si>
    <t>bélico</t>
  </si>
  <si>
    <t>belicoso</t>
  </si>
  <si>
    <t>beligerante</t>
  </si>
  <si>
    <t>bengalas</t>
  </si>
  <si>
    <t>bestia</t>
  </si>
  <si>
    <t>bicho</t>
  </si>
  <si>
    <t>bichos</t>
  </si>
  <si>
    <t>bla</t>
  </si>
  <si>
    <t>blasfemia</t>
  </si>
  <si>
    <t>bloqueado</t>
  </si>
  <si>
    <t>bloquear</t>
  </si>
  <si>
    <t>bloqueo</t>
  </si>
  <si>
    <t>bobo</t>
  </si>
  <si>
    <t>bofetada</t>
  </si>
  <si>
    <t>boicot</t>
  </si>
  <si>
    <t>boicotear</t>
  </si>
  <si>
    <t>bolsa</t>
  </si>
  <si>
    <t>bomba</t>
  </si>
  <si>
    <t>bombardear</t>
  </si>
  <si>
    <t>bombardeo</t>
  </si>
  <si>
    <t>bombear</t>
  </si>
  <si>
    <t>bombo</t>
  </si>
  <si>
    <t>boquete</t>
  </si>
  <si>
    <t>borracho</t>
  </si>
  <si>
    <t>borrado</t>
  </si>
  <si>
    <t>borrosa</t>
  </si>
  <si>
    <t>botín</t>
  </si>
  <si>
    <t>bravura</t>
  </si>
  <si>
    <t>broma</t>
  </si>
  <si>
    <t>bromista</t>
  </si>
  <si>
    <t>bronca</t>
  </si>
  <si>
    <t>brote</t>
  </si>
  <si>
    <t>bruja</t>
  </si>
  <si>
    <t>bruma</t>
  </si>
  <si>
    <t>bruscamente</t>
  </si>
  <si>
    <t>brusco</t>
  </si>
  <si>
    <t>brutalidad</t>
  </si>
  <si>
    <t>brutalmente</t>
  </si>
  <si>
    <t>bruto</t>
  </si>
  <si>
    <t>bufón</t>
  </si>
  <si>
    <t>bullicio</t>
  </si>
  <si>
    <t>bulo</t>
  </si>
  <si>
    <t>burla</t>
  </si>
  <si>
    <t>burlado</t>
  </si>
  <si>
    <t>burlándose</t>
  </si>
  <si>
    <t>burlarse</t>
  </si>
  <si>
    <t>burlas</t>
  </si>
  <si>
    <t>burlón</t>
  </si>
  <si>
    <t>busto</t>
  </si>
  <si>
    <t>bustos</t>
  </si>
  <si>
    <t>cadáver</t>
  </si>
  <si>
    <t>caducado</t>
  </si>
  <si>
    <t>caer</t>
  </si>
  <si>
    <t>caerse</t>
  </si>
  <si>
    <t>caída</t>
  </si>
  <si>
    <t>caídas</t>
  </si>
  <si>
    <t>caído</t>
  </si>
  <si>
    <t>calabacín</t>
  </si>
  <si>
    <t>calabozo</t>
  </si>
  <si>
    <t>calamidad</t>
  </si>
  <si>
    <t>calamidades</t>
  </si>
  <si>
    <t>calculador</t>
  </si>
  <si>
    <t>calumnia</t>
  </si>
  <si>
    <t>calvario</t>
  </si>
  <si>
    <t>camarilla</t>
  </si>
  <si>
    <t>camarote</t>
  </si>
  <si>
    <t>cambiar</t>
  </si>
  <si>
    <t>canal</t>
  </si>
  <si>
    <t>canalla</t>
  </si>
  <si>
    <t>canasta</t>
  </si>
  <si>
    <t>cáncer</t>
  </si>
  <si>
    <t>candente</t>
  </si>
  <si>
    <t>caníbal</t>
  </si>
  <si>
    <t>cañoneo</t>
  </si>
  <si>
    <t>cansado</t>
  </si>
  <si>
    <t>cansancio</t>
  </si>
  <si>
    <t>caos</t>
  </si>
  <si>
    <t>caótico</t>
  </si>
  <si>
    <t>capitular</t>
  </si>
  <si>
    <t>capricho</t>
  </si>
  <si>
    <t>caprichoso</t>
  </si>
  <si>
    <t>capullo</t>
  </si>
  <si>
    <t>carboncillo</t>
  </si>
  <si>
    <t>cárcel</t>
  </si>
  <si>
    <t>cardenal</t>
  </si>
  <si>
    <t>carecer</t>
  </si>
  <si>
    <t>carencia</t>
  </si>
  <si>
    <t>carente</t>
  </si>
  <si>
    <t>carestía</t>
  </si>
  <si>
    <t>carga</t>
  </si>
  <si>
    <t>cargar</t>
  </si>
  <si>
    <t>caricatura</t>
  </si>
  <si>
    <t>carnada</t>
  </si>
  <si>
    <t>carnicería</t>
  </si>
  <si>
    <t>carnicero</t>
  </si>
  <si>
    <t>caro</t>
  </si>
  <si>
    <t>carpa</t>
  </si>
  <si>
    <t>carrera</t>
  </si>
  <si>
    <t>carril</t>
  </si>
  <si>
    <t>castigar</t>
  </si>
  <si>
    <t>castigo</t>
  </si>
  <si>
    <t>castrado</t>
  </si>
  <si>
    <t>casual</t>
  </si>
  <si>
    <t>cataclismo</t>
  </si>
  <si>
    <t>catástrofe</t>
  </si>
  <si>
    <t>catástrofes</t>
  </si>
  <si>
    <t>catastrófico</t>
  </si>
  <si>
    <t>categórico</t>
  </si>
  <si>
    <t>causado</t>
  </si>
  <si>
    <t>cauteloso</t>
  </si>
  <si>
    <t>cayado</t>
  </si>
  <si>
    <t>cebo</t>
  </si>
  <si>
    <t>cefalea</t>
  </si>
  <si>
    <t>cegar</t>
  </si>
  <si>
    <t>ceja</t>
  </si>
  <si>
    <t>celos</t>
  </si>
  <si>
    <t>celosamente</t>
  </si>
  <si>
    <t>celosía</t>
  </si>
  <si>
    <t>celoso</t>
  </si>
  <si>
    <t>censura</t>
  </si>
  <si>
    <t>censurar</t>
  </si>
  <si>
    <t>cepo</t>
  </si>
  <si>
    <t>cercar</t>
  </si>
  <si>
    <t>cerco</t>
  </si>
  <si>
    <t>cerda</t>
  </si>
  <si>
    <t>cerdo</t>
  </si>
  <si>
    <t>cerdos</t>
  </si>
  <si>
    <t>cesante</t>
  </si>
  <si>
    <t>cesta</t>
  </si>
  <si>
    <t>cesto</t>
  </si>
  <si>
    <t>chancho</t>
  </si>
  <si>
    <t>chantaje</t>
  </si>
  <si>
    <t>chantajear</t>
  </si>
  <si>
    <t>charco</t>
  </si>
  <si>
    <t>charla</t>
  </si>
  <si>
    <t>charlar</t>
  </si>
  <si>
    <t>charlatán</t>
  </si>
  <si>
    <t>chatarra</t>
  </si>
  <si>
    <t>chato</t>
  </si>
  <si>
    <t>chimenea</t>
  </si>
  <si>
    <t>chismes</t>
  </si>
  <si>
    <t>chiste</t>
  </si>
  <si>
    <t>chocante</t>
  </si>
  <si>
    <t>chocar</t>
  </si>
  <si>
    <t>choque</t>
  </si>
  <si>
    <t>chupa</t>
  </si>
  <si>
    <t>chupar</t>
  </si>
  <si>
    <t>cicatrices</t>
  </si>
  <si>
    <t>cicatriz</t>
  </si>
  <si>
    <t>ciega</t>
  </si>
  <si>
    <t>ciego</t>
  </si>
  <si>
    <t>cínico</t>
  </si>
  <si>
    <t>cinismo</t>
  </si>
  <si>
    <t>cisterna</t>
  </si>
  <si>
    <t>citación</t>
  </si>
  <si>
    <t>citaciones</t>
  </si>
  <si>
    <t>citar</t>
  </si>
  <si>
    <t>cliché</t>
  </si>
  <si>
    <t>cloaca</t>
  </si>
  <si>
    <t>coacción</t>
  </si>
  <si>
    <t>cobarde</t>
  </si>
  <si>
    <t>cobertura</t>
  </si>
  <si>
    <t>coche</t>
  </si>
  <si>
    <t>cocido</t>
  </si>
  <si>
    <t>codicia</t>
  </si>
  <si>
    <t>codicioso</t>
  </si>
  <si>
    <t>coerción</t>
  </si>
  <si>
    <t>coger</t>
  </si>
  <si>
    <t>cogida</t>
  </si>
  <si>
    <t>cohecho</t>
  </si>
  <si>
    <t>coincidir</t>
  </si>
  <si>
    <t>cojera</t>
  </si>
  <si>
    <t>cojo</t>
  </si>
  <si>
    <t>colaboracionista</t>
  </si>
  <si>
    <t>colapsar</t>
  </si>
  <si>
    <t>colapso</t>
  </si>
  <si>
    <t>colar</t>
  </si>
  <si>
    <t>cólera</t>
  </si>
  <si>
    <t>colgado</t>
  </si>
  <si>
    <t>colgar</t>
  </si>
  <si>
    <t>color</t>
  </si>
  <si>
    <t>combativo</t>
  </si>
  <si>
    <t>cómico</t>
  </si>
  <si>
    <t>cómoda</t>
  </si>
  <si>
    <t>comodín</t>
  </si>
  <si>
    <t>competitivos</t>
  </si>
  <si>
    <t>complicación</t>
  </si>
  <si>
    <t>cómplices</t>
  </si>
  <si>
    <t>complot</t>
  </si>
  <si>
    <t>compulsivo</t>
  </si>
  <si>
    <t>conceder</t>
  </si>
  <si>
    <t>concedido</t>
  </si>
  <si>
    <t>concesión</t>
  </si>
  <si>
    <t>concesiones</t>
  </si>
  <si>
    <t>concha</t>
  </si>
  <si>
    <t>concurrido</t>
  </si>
  <si>
    <t>condena</t>
  </si>
  <si>
    <t>condenación</t>
  </si>
  <si>
    <t>condenado</t>
  </si>
  <si>
    <t>condenar</t>
  </si>
  <si>
    <t>condensar</t>
  </si>
  <si>
    <t>condescendiente</t>
  </si>
  <si>
    <t>confesar</t>
  </si>
  <si>
    <t>confesión</t>
  </si>
  <si>
    <t>confesiones</t>
  </si>
  <si>
    <t>confinado</t>
  </si>
  <si>
    <t>confiscado</t>
  </si>
  <si>
    <t>conflicto</t>
  </si>
  <si>
    <t>conflictos</t>
  </si>
  <si>
    <t>confrontación</t>
  </si>
  <si>
    <t>confrontar</t>
  </si>
  <si>
    <t>confunde</t>
  </si>
  <si>
    <t>confundido</t>
  </si>
  <si>
    <t>confundiendo</t>
  </si>
  <si>
    <t>confundir</t>
  </si>
  <si>
    <t>confusión</t>
  </si>
  <si>
    <t>confusiones</t>
  </si>
  <si>
    <t>confuso</t>
  </si>
  <si>
    <t>congelación</t>
  </si>
  <si>
    <t>congelado</t>
  </si>
  <si>
    <t>congelar</t>
  </si>
  <si>
    <t>congeló</t>
  </si>
  <si>
    <t>congestión</t>
  </si>
  <si>
    <t>conmoción</t>
  </si>
  <si>
    <t>conmocionado</t>
  </si>
  <si>
    <t>consentir</t>
  </si>
  <si>
    <t>conservador</t>
  </si>
  <si>
    <t>conspicuo</t>
  </si>
  <si>
    <t>conspiración</t>
  </si>
  <si>
    <t>conspiraciones</t>
  </si>
  <si>
    <t>conspirador</t>
  </si>
  <si>
    <t>conspirar</t>
  </si>
  <si>
    <t>consternación</t>
  </si>
  <si>
    <t>contagioso</t>
  </si>
  <si>
    <t>contaminación</t>
  </si>
  <si>
    <t>contaminado</t>
  </si>
  <si>
    <t>contaminar</t>
  </si>
  <si>
    <t>contención</t>
  </si>
  <si>
    <t>contencioso</t>
  </si>
  <si>
    <t>contender</t>
  </si>
  <si>
    <t>contienda</t>
  </si>
  <si>
    <t>contradecir</t>
  </si>
  <si>
    <t>contradicción</t>
  </si>
  <si>
    <t>contradictorio</t>
  </si>
  <si>
    <t>contraproducente</t>
  </si>
  <si>
    <t>contrariedad</t>
  </si>
  <si>
    <t>contrario</t>
  </si>
  <si>
    <t>contratiempos</t>
  </si>
  <si>
    <t>controversia</t>
  </si>
  <si>
    <t>controvertido</t>
  </si>
  <si>
    <t>contusión</t>
  </si>
  <si>
    <t>convulsión</t>
  </si>
  <si>
    <t>copa</t>
  </si>
  <si>
    <t>copo</t>
  </si>
  <si>
    <t>coqueta</t>
  </si>
  <si>
    <t>coquetear</t>
  </si>
  <si>
    <t>corriente</t>
  </si>
  <si>
    <t>corromper</t>
  </si>
  <si>
    <t>corrompido</t>
  </si>
  <si>
    <t>corrosión</t>
  </si>
  <si>
    <t>corrosivo</t>
  </si>
  <si>
    <t>corrupción</t>
  </si>
  <si>
    <t>corrupto</t>
  </si>
  <si>
    <t>cortante</t>
  </si>
  <si>
    <t>cortar</t>
  </si>
  <si>
    <t>corte</t>
  </si>
  <si>
    <t>corto</t>
  </si>
  <si>
    <t>costoso</t>
  </si>
  <si>
    <t>creído</t>
  </si>
  <si>
    <t>cría</t>
  </si>
  <si>
    <t>criada</t>
  </si>
  <si>
    <t>criado</t>
  </si>
  <si>
    <t>crimen</t>
  </si>
  <si>
    <t>crítica</t>
  </si>
  <si>
    <t>criticado</t>
  </si>
  <si>
    <t>criticando</t>
  </si>
  <si>
    <t>criticar</t>
  </si>
  <si>
    <t>crítico</t>
  </si>
  <si>
    <t>críticos</t>
  </si>
  <si>
    <t>crónico</t>
  </si>
  <si>
    <t>crudo</t>
  </si>
  <si>
    <t>crueldad</t>
  </si>
  <si>
    <t>cruelmente</t>
  </si>
  <si>
    <t>cruento</t>
  </si>
  <si>
    <t>cuchillo</t>
  </si>
  <si>
    <t>cuelga</t>
  </si>
  <si>
    <t>cuestión</t>
  </si>
  <si>
    <t>cuestionable</t>
  </si>
  <si>
    <t>cuestiones</t>
  </si>
  <si>
    <t>cueva</t>
  </si>
  <si>
    <t>culo</t>
  </si>
  <si>
    <t>culpa</t>
  </si>
  <si>
    <t>culpabilidad</t>
  </si>
  <si>
    <t>culpar</t>
  </si>
  <si>
    <t>cuña</t>
  </si>
  <si>
    <t>curandero</t>
  </si>
  <si>
    <t>cursi</t>
  </si>
  <si>
    <t>curtido</t>
  </si>
  <si>
    <t>curva</t>
  </si>
  <si>
    <t>curvatura</t>
  </si>
  <si>
    <t>dañado</t>
  </si>
  <si>
    <t>dañar</t>
  </si>
  <si>
    <t>dañino</t>
  </si>
  <si>
    <t>daño</t>
  </si>
  <si>
    <t>daños</t>
  </si>
  <si>
    <t>débil</t>
  </si>
  <si>
    <t>débiles</t>
  </si>
  <si>
    <t>debilidad</t>
  </si>
  <si>
    <t>debilidades</t>
  </si>
  <si>
    <t>debilitar</t>
  </si>
  <si>
    <t>debilitarse</t>
  </si>
  <si>
    <t>decadencia</t>
  </si>
  <si>
    <t>decadente</t>
  </si>
  <si>
    <t>decaer</t>
  </si>
  <si>
    <t>decaimiento</t>
  </si>
  <si>
    <t>decepción</t>
  </si>
  <si>
    <t>decepcionado</t>
  </si>
  <si>
    <t>decepcionante</t>
  </si>
  <si>
    <t>decepciones</t>
  </si>
  <si>
    <t>decreciente</t>
  </si>
  <si>
    <t>decrecimiento</t>
  </si>
  <si>
    <t>dedicar</t>
  </si>
  <si>
    <t>defecto</t>
  </si>
  <si>
    <t>defectos</t>
  </si>
  <si>
    <t>defectuoso</t>
  </si>
  <si>
    <t>defensiva</t>
  </si>
  <si>
    <t>defensivo</t>
  </si>
  <si>
    <t>deficiencia</t>
  </si>
  <si>
    <t>deficiencias</t>
  </si>
  <si>
    <t>deficiente</t>
  </si>
  <si>
    <t>deformado</t>
  </si>
  <si>
    <t>deformar</t>
  </si>
  <si>
    <t>degeneración</t>
  </si>
  <si>
    <t>degenerado</t>
  </si>
  <si>
    <t>degradación</t>
  </si>
  <si>
    <t>degradante</t>
  </si>
  <si>
    <t>degradar</t>
  </si>
  <si>
    <t>dejar</t>
  </si>
  <si>
    <t>delatar</t>
  </si>
  <si>
    <t>delincuencia</t>
  </si>
  <si>
    <t>delincuente</t>
  </si>
  <si>
    <t>delirante</t>
  </si>
  <si>
    <t>delirio</t>
  </si>
  <si>
    <t>delito</t>
  </si>
  <si>
    <t>delitos</t>
  </si>
  <si>
    <t>demandar</t>
  </si>
  <si>
    <t>demente</t>
  </si>
  <si>
    <t>demoler</t>
  </si>
  <si>
    <t>demoníaco</t>
  </si>
  <si>
    <t>demonio</t>
  </si>
  <si>
    <t>demora</t>
  </si>
  <si>
    <t>demorar</t>
  </si>
  <si>
    <t>denegar</t>
  </si>
  <si>
    <t>denso</t>
  </si>
  <si>
    <t>dentado</t>
  </si>
  <si>
    <t>denuncia</t>
  </si>
  <si>
    <t>denunciar</t>
  </si>
  <si>
    <t>denuncias</t>
  </si>
  <si>
    <t>deposición</t>
  </si>
  <si>
    <t>depósito</t>
  </si>
  <si>
    <t>depravación</t>
  </si>
  <si>
    <t>depredador</t>
  </si>
  <si>
    <t>depresión</t>
  </si>
  <si>
    <t>depresiones</t>
  </si>
  <si>
    <t>deprimente</t>
  </si>
  <si>
    <t>deprimido</t>
  </si>
  <si>
    <t>derramamiento</t>
  </si>
  <si>
    <t>derramar</t>
  </si>
  <si>
    <t>derrame</t>
  </si>
  <si>
    <t>derribar</t>
  </si>
  <si>
    <t>derrocamiento</t>
  </si>
  <si>
    <t>derrocar</t>
  </si>
  <si>
    <t>derruido</t>
  </si>
  <si>
    <t>derrumbarse</t>
  </si>
  <si>
    <t>desacato</t>
  </si>
  <si>
    <t>desacreditado</t>
  </si>
  <si>
    <t>desacreditar</t>
  </si>
  <si>
    <t>desactivar</t>
  </si>
  <si>
    <t>desacuerdo</t>
  </si>
  <si>
    <t>desafiante</t>
  </si>
  <si>
    <t>desafío</t>
  </si>
  <si>
    <t>desafortunada</t>
  </si>
  <si>
    <t>desafortunadamente</t>
  </si>
  <si>
    <t>desafortunado</t>
  </si>
  <si>
    <t>desafuero</t>
  </si>
  <si>
    <t>desagradable</t>
  </si>
  <si>
    <t>desagrado</t>
  </si>
  <si>
    <t>desaguar</t>
  </si>
  <si>
    <t>desagüe</t>
  </si>
  <si>
    <t>desagües</t>
  </si>
  <si>
    <t>desalentar</t>
  </si>
  <si>
    <t>desanimado</t>
  </si>
  <si>
    <t>desapercibido</t>
  </si>
  <si>
    <t>desaprobación</t>
  </si>
  <si>
    <t>desarmar</t>
  </si>
  <si>
    <t>desasosiego</t>
  </si>
  <si>
    <t>desastre</t>
  </si>
  <si>
    <t>desastroso</t>
  </si>
  <si>
    <t>desazón</t>
  </si>
  <si>
    <t>desbaratar</t>
  </si>
  <si>
    <t>descansos</t>
  </si>
  <si>
    <t>descarada</t>
  </si>
  <si>
    <t>descaradamente</t>
  </si>
  <si>
    <t>descarado</t>
  </si>
  <si>
    <t>descendencia</t>
  </si>
  <si>
    <t>descender</t>
  </si>
  <si>
    <t>descenso</t>
  </si>
  <si>
    <t>descensos</t>
  </si>
  <si>
    <t>descomponer</t>
  </si>
  <si>
    <t>descomponerse</t>
  </si>
  <si>
    <t>desconcertado</t>
  </si>
  <si>
    <t>desconcertante</t>
  </si>
  <si>
    <t>desconfiado</t>
  </si>
  <si>
    <t>desconfianza</t>
  </si>
  <si>
    <t>desconfiar</t>
  </si>
  <si>
    <t>desconocer</t>
  </si>
  <si>
    <t>desconocido</t>
  </si>
  <si>
    <t>descontento</t>
  </si>
  <si>
    <t>descontrolado</t>
  </si>
  <si>
    <t>descrédito</t>
  </si>
  <si>
    <t>descuidado</t>
  </si>
  <si>
    <t>descuidar</t>
  </si>
  <si>
    <t>descuido</t>
  </si>
  <si>
    <t>desdén</t>
  </si>
  <si>
    <t>desechar</t>
  </si>
  <si>
    <t>desempleado</t>
  </si>
  <si>
    <t>desempleados</t>
  </si>
  <si>
    <t>desenfrenado</t>
  </si>
  <si>
    <t>desenfreno</t>
  </si>
  <si>
    <t>desequilibrio</t>
  </si>
  <si>
    <t>deserción</t>
  </si>
  <si>
    <t>desertar</t>
  </si>
  <si>
    <t>desértico</t>
  </si>
  <si>
    <t>desesperación</t>
  </si>
  <si>
    <t>desesperadamente</t>
  </si>
  <si>
    <t>desesperado</t>
  </si>
  <si>
    <t>desesperanza</t>
  </si>
  <si>
    <t>desestabilización</t>
  </si>
  <si>
    <t>desfasado</t>
  </si>
  <si>
    <t>desfavorable</t>
  </si>
  <si>
    <t>desfiladero</t>
  </si>
  <si>
    <t>desfilar</t>
  </si>
  <si>
    <t>desfile</t>
  </si>
  <si>
    <t>desglose</t>
  </si>
  <si>
    <t>desgracia</t>
  </si>
  <si>
    <t>desgraciadamente</t>
  </si>
  <si>
    <t>desgraciado</t>
  </si>
  <si>
    <t>deshacer</t>
  </si>
  <si>
    <t>deshecho</t>
  </si>
  <si>
    <t>deshizo</t>
  </si>
  <si>
    <t>deshonor</t>
  </si>
  <si>
    <t>deshonra</t>
  </si>
  <si>
    <t>desierto</t>
  </si>
  <si>
    <t>desigual</t>
  </si>
  <si>
    <t>desigualdad</t>
  </si>
  <si>
    <t>desigualdades</t>
  </si>
  <si>
    <t>desilusión</t>
  </si>
  <si>
    <t>desilusionado</t>
  </si>
  <si>
    <t>desintegración</t>
  </si>
  <si>
    <t>desintegrado</t>
  </si>
  <si>
    <t>desintegrarse</t>
  </si>
  <si>
    <t>desinterés</t>
  </si>
  <si>
    <t>desinteresado</t>
  </si>
  <si>
    <t>desleal</t>
  </si>
  <si>
    <t>deslealtad</t>
  </si>
  <si>
    <t>desmayado</t>
  </si>
  <si>
    <t>desmayo</t>
  </si>
  <si>
    <t>desmoronamiento</t>
  </si>
  <si>
    <t>desmoronarse</t>
  </si>
  <si>
    <t>desnivel</t>
  </si>
  <si>
    <t>desobedecer</t>
  </si>
  <si>
    <t>desobediencia</t>
  </si>
  <si>
    <t>desolado</t>
  </si>
  <si>
    <t>desorden</t>
  </si>
  <si>
    <t>desordenado</t>
  </si>
  <si>
    <t>desorganización</t>
  </si>
  <si>
    <t>desorganizado</t>
  </si>
  <si>
    <t>desorientado</t>
  </si>
  <si>
    <t>despecho</t>
  </si>
  <si>
    <t>despectivamente</t>
  </si>
  <si>
    <t>despectivo</t>
  </si>
  <si>
    <t>despedido</t>
  </si>
  <si>
    <t>despedir</t>
  </si>
  <si>
    <t>desperdiciar</t>
  </si>
  <si>
    <t>desperdicio</t>
  </si>
  <si>
    <t>desperdicios</t>
  </si>
  <si>
    <t>desperfecto</t>
  </si>
  <si>
    <t>despertador</t>
  </si>
  <si>
    <t>despiadado</t>
  </si>
  <si>
    <t>despido</t>
  </si>
  <si>
    <t>despistado</t>
  </si>
  <si>
    <t>desplazado</t>
  </si>
  <si>
    <t>desplazar</t>
  </si>
  <si>
    <t>déspota</t>
  </si>
  <si>
    <t>despótico</t>
  </si>
  <si>
    <t>despotismo</t>
  </si>
  <si>
    <t>despreciable</t>
  </si>
  <si>
    <t>despreciado</t>
  </si>
  <si>
    <t>despreciar</t>
  </si>
  <si>
    <t>desprecio</t>
  </si>
  <si>
    <t>desprevenido</t>
  </si>
  <si>
    <t>desproporcionado</t>
  </si>
  <si>
    <t>desprovisto</t>
  </si>
  <si>
    <t>desterrado</t>
  </si>
  <si>
    <t>desterrar</t>
  </si>
  <si>
    <t>destierro</t>
  </si>
  <si>
    <t>destrozado</t>
  </si>
  <si>
    <t>destrozar</t>
  </si>
  <si>
    <t>destrucción</t>
  </si>
  <si>
    <t>destructivo</t>
  </si>
  <si>
    <t>destructor</t>
  </si>
  <si>
    <t>destruir</t>
  </si>
  <si>
    <t>desunión</t>
  </si>
  <si>
    <t>desvanecerse</t>
  </si>
  <si>
    <t>desventaja</t>
  </si>
  <si>
    <t>desventajas</t>
  </si>
  <si>
    <t>desviación</t>
  </si>
  <si>
    <t>desviarse</t>
  </si>
  <si>
    <t>deteriorado</t>
  </si>
  <si>
    <t>deteriorar</t>
  </si>
  <si>
    <t>deteriorarse</t>
  </si>
  <si>
    <t>deterioro</t>
  </si>
  <si>
    <t>determinante</t>
  </si>
  <si>
    <t>detrimento</t>
  </si>
  <si>
    <t>deuda</t>
  </si>
  <si>
    <t>deudas</t>
  </si>
  <si>
    <t>devastación</t>
  </si>
  <si>
    <t>devastado</t>
  </si>
  <si>
    <t>devastador</t>
  </si>
  <si>
    <t>devastar</t>
  </si>
  <si>
    <t>devorar</t>
  </si>
  <si>
    <t>diablo</t>
  </si>
  <si>
    <t>diablos</t>
  </si>
  <si>
    <t>diabólico</t>
  </si>
  <si>
    <t>diagrama</t>
  </si>
  <si>
    <t>diamante</t>
  </si>
  <si>
    <t>diametralmente</t>
  </si>
  <si>
    <t>diatriba</t>
  </si>
  <si>
    <t>dictador</t>
  </si>
  <si>
    <t>difamación</t>
  </si>
  <si>
    <t>difamar</t>
  </si>
  <si>
    <t>difícilmente</t>
  </si>
  <si>
    <t>dificultad</t>
  </si>
  <si>
    <t>dificultades</t>
  </si>
  <si>
    <t>dificultar</t>
  </si>
  <si>
    <t>dificultosa</t>
  </si>
  <si>
    <t>dificultoso</t>
  </si>
  <si>
    <t>difunto</t>
  </si>
  <si>
    <t>dilación</t>
  </si>
  <si>
    <t>dilema</t>
  </si>
  <si>
    <t>diluvio</t>
  </si>
  <si>
    <t>discapacitado</t>
  </si>
  <si>
    <t>discontinuidad</t>
  </si>
  <si>
    <t>discontinuo</t>
  </si>
  <si>
    <t>discordia</t>
  </si>
  <si>
    <t>discrepancia</t>
  </si>
  <si>
    <t>discrepar</t>
  </si>
  <si>
    <t>discriminación</t>
  </si>
  <si>
    <t>discriminar</t>
  </si>
  <si>
    <t>discriminatorio</t>
  </si>
  <si>
    <t>disculpa</t>
  </si>
  <si>
    <t>discusión</t>
  </si>
  <si>
    <t>discutible</t>
  </si>
  <si>
    <t>discutir</t>
  </si>
  <si>
    <t>disensión</t>
  </si>
  <si>
    <t>disgustado</t>
  </si>
  <si>
    <t>disgusto</t>
  </si>
  <si>
    <t>disgustos</t>
  </si>
  <si>
    <t>disidencia</t>
  </si>
  <si>
    <t>disidente</t>
  </si>
  <si>
    <t>disidentes</t>
  </si>
  <si>
    <t>disminución</t>
  </si>
  <si>
    <t>disminuir</t>
  </si>
  <si>
    <t>disminuyendo</t>
  </si>
  <si>
    <t>disolución</t>
  </si>
  <si>
    <t>disonancia</t>
  </si>
  <si>
    <t>disonante</t>
  </si>
  <si>
    <t>dispar</t>
  </si>
  <si>
    <t>disparate</t>
  </si>
  <si>
    <t>disputa</t>
  </si>
  <si>
    <t>disputado</t>
  </si>
  <si>
    <t>disputar</t>
  </si>
  <si>
    <t>distanciado</t>
  </si>
  <si>
    <t>distensión</t>
  </si>
  <si>
    <t>distorsión</t>
  </si>
  <si>
    <t>distorsiona</t>
  </si>
  <si>
    <t>distorsionado</t>
  </si>
  <si>
    <t>distorsionar</t>
  </si>
  <si>
    <t>distracción</t>
  </si>
  <si>
    <t>disturbio</t>
  </si>
  <si>
    <t>disturbios</t>
  </si>
  <si>
    <t>disuadir</t>
  </si>
  <si>
    <t>divergente</t>
  </si>
  <si>
    <t>diverso</t>
  </si>
  <si>
    <t>dividido</t>
  </si>
  <si>
    <t>dividir</t>
  </si>
  <si>
    <t>dividirse</t>
  </si>
  <si>
    <t>división</t>
  </si>
  <si>
    <t>doblado</t>
  </si>
  <si>
    <t>doblar</t>
  </si>
  <si>
    <t>dogmático</t>
  </si>
  <si>
    <t>dolencia</t>
  </si>
  <si>
    <t>dolor</t>
  </si>
  <si>
    <t>dolores</t>
  </si>
  <si>
    <t>dolorosamente</t>
  </si>
  <si>
    <t>doloroso</t>
  </si>
  <si>
    <t>dominante</t>
  </si>
  <si>
    <t>dormido</t>
  </si>
  <si>
    <t>dragón</t>
  </si>
  <si>
    <t>drásticamente</t>
  </si>
  <si>
    <t>drástico</t>
  </si>
  <si>
    <t>drenaje</t>
  </si>
  <si>
    <t>drenar</t>
  </si>
  <si>
    <t>droga</t>
  </si>
  <si>
    <t>drogadicto</t>
  </si>
  <si>
    <t>duda</t>
  </si>
  <si>
    <t>dudar</t>
  </si>
  <si>
    <t>dudoso</t>
  </si>
  <si>
    <t>duele</t>
  </si>
  <si>
    <t>duelo</t>
  </si>
  <si>
    <t>duramente</t>
  </si>
  <si>
    <t>dureza</t>
  </si>
  <si>
    <t>ebrio</t>
  </si>
  <si>
    <t>ebullición</t>
  </si>
  <si>
    <t>efigie</t>
  </si>
  <si>
    <t>egoísmo</t>
  </si>
  <si>
    <t>egoísta</t>
  </si>
  <si>
    <t>ejercicio</t>
  </si>
  <si>
    <t>eliminación</t>
  </si>
  <si>
    <t>eliminar</t>
  </si>
  <si>
    <t>embate</t>
  </si>
  <si>
    <t>embestir</t>
  </si>
  <si>
    <t>emboscada</t>
  </si>
  <si>
    <t>emboscar</t>
  </si>
  <si>
    <t>emergencia</t>
  </si>
  <si>
    <t>emisión</t>
  </si>
  <si>
    <t>emitir</t>
  </si>
  <si>
    <t>empeoramiento</t>
  </si>
  <si>
    <t>empeorar</t>
  </si>
  <si>
    <t>empinado</t>
  </si>
  <si>
    <t>empobrecido</t>
  </si>
  <si>
    <t>enajenar</t>
  </si>
  <si>
    <t>enano</t>
  </si>
  <si>
    <t>encallado</t>
  </si>
  <si>
    <t>encarcelamiento</t>
  </si>
  <si>
    <t>encarcelar</t>
  </si>
  <si>
    <t>encenderse</t>
  </si>
  <si>
    <t>endeble</t>
  </si>
  <si>
    <t>endurecer</t>
  </si>
  <si>
    <t>enemigo</t>
  </si>
  <si>
    <t>enemigos</t>
  </si>
  <si>
    <t>enemistad</t>
  </si>
  <si>
    <t>enfadado</t>
  </si>
  <si>
    <t>enfado</t>
  </si>
  <si>
    <t>énfasis</t>
  </si>
  <si>
    <t>enfatizar</t>
  </si>
  <si>
    <t>enferma</t>
  </si>
  <si>
    <t>enfermedad</t>
  </si>
  <si>
    <t>enfermizo</t>
  </si>
  <si>
    <t>enfermo</t>
  </si>
  <si>
    <t>enfermos</t>
  </si>
  <si>
    <t>enfrentamiento</t>
  </si>
  <si>
    <t>enfrentar</t>
  </si>
  <si>
    <t>enfurecido</t>
  </si>
  <si>
    <t>engañado</t>
  </si>
  <si>
    <t>engañar</t>
  </si>
  <si>
    <t>enganchar</t>
  </si>
  <si>
    <t>engaño</t>
  </si>
  <si>
    <t>engañosa</t>
  </si>
  <si>
    <t>engañoso</t>
  </si>
  <si>
    <t>engorroso</t>
  </si>
  <si>
    <t>enigmático</t>
  </si>
  <si>
    <t>enjuiciar</t>
  </si>
  <si>
    <t>enloquecido</t>
  </si>
  <si>
    <t>enojado</t>
  </si>
  <si>
    <t>enojar</t>
  </si>
  <si>
    <t>enojo</t>
  </si>
  <si>
    <t>enorme</t>
  </si>
  <si>
    <t>enredado</t>
  </si>
  <si>
    <t>enredo</t>
  </si>
  <si>
    <t>ensangrentado</t>
  </si>
  <si>
    <t>entorpecer</t>
  </si>
  <si>
    <t>entrega</t>
  </si>
  <si>
    <t>entregar</t>
  </si>
  <si>
    <t>envenenar</t>
  </si>
  <si>
    <t>envío</t>
  </si>
  <si>
    <t>envolver</t>
  </si>
  <si>
    <t>envuelto</t>
  </si>
  <si>
    <t>epidemia</t>
  </si>
  <si>
    <t>equivocación</t>
  </si>
  <si>
    <t>equivocadamente</t>
  </si>
  <si>
    <t>equivocado</t>
  </si>
  <si>
    <t>equívoco</t>
  </si>
  <si>
    <t>erosión</t>
  </si>
  <si>
    <t>errante</t>
  </si>
  <si>
    <t>errar</t>
  </si>
  <si>
    <t>errático</t>
  </si>
  <si>
    <t>erróneamente</t>
  </si>
  <si>
    <t>erróneo</t>
  </si>
  <si>
    <t>errores</t>
  </si>
  <si>
    <t>erupción</t>
  </si>
  <si>
    <t>erupciones</t>
  </si>
  <si>
    <t>escabroso</t>
  </si>
  <si>
    <t>escalofriante</t>
  </si>
  <si>
    <t>escama</t>
  </si>
  <si>
    <t>escamoso</t>
  </si>
  <si>
    <t>escándalo</t>
  </si>
  <si>
    <t>escándalos</t>
  </si>
  <si>
    <t>escandaloso</t>
  </si>
  <si>
    <t>escapatoria</t>
  </si>
  <si>
    <t>escape</t>
  </si>
  <si>
    <t>escaramuza</t>
  </si>
  <si>
    <t>escarcha</t>
  </si>
  <si>
    <t>escarnio</t>
  </si>
  <si>
    <t>escarpado</t>
  </si>
  <si>
    <t>escasa</t>
  </si>
  <si>
    <t>escasez</t>
  </si>
  <si>
    <t>escaso</t>
  </si>
  <si>
    <t>escepticismo</t>
  </si>
  <si>
    <t>escéptico</t>
  </si>
  <si>
    <t>escisión</t>
  </si>
  <si>
    <t>esclava</t>
  </si>
  <si>
    <t>esclavitud</t>
  </si>
  <si>
    <t>esclavizar</t>
  </si>
  <si>
    <t>esclavo</t>
  </si>
  <si>
    <t>esclavos</t>
  </si>
  <si>
    <t>escombros</t>
  </si>
  <si>
    <t>esconder</t>
  </si>
  <si>
    <t>escoria</t>
  </si>
  <si>
    <t>esfuerzo</t>
  </si>
  <si>
    <t>espantar</t>
  </si>
  <si>
    <t>espanto</t>
  </si>
  <si>
    <t>espantoso</t>
  </si>
  <si>
    <t>específico</t>
  </si>
  <si>
    <t>espejismo</t>
  </si>
  <si>
    <t>espeluznante</t>
  </si>
  <si>
    <t>espeso</t>
  </si>
  <si>
    <t>espinoso</t>
  </si>
  <si>
    <t>espionaje</t>
  </si>
  <si>
    <t>esporádico</t>
  </si>
  <si>
    <t>esqueleto</t>
  </si>
  <si>
    <t>esqueletos</t>
  </si>
  <si>
    <t>esquivar</t>
  </si>
  <si>
    <t>establos</t>
  </si>
  <si>
    <t>estaca</t>
  </si>
  <si>
    <t>estafa</t>
  </si>
  <si>
    <t>estafar</t>
  </si>
  <si>
    <t>estafas</t>
  </si>
  <si>
    <t>estallar</t>
  </si>
  <si>
    <t>estallido</t>
  </si>
  <si>
    <t>estampida</t>
  </si>
  <si>
    <t>estancado</t>
  </si>
  <si>
    <t>estancamiento</t>
  </si>
  <si>
    <t>estática</t>
  </si>
  <si>
    <t>estático</t>
  </si>
  <si>
    <t>estereotipada</t>
  </si>
  <si>
    <t>estereotipo</t>
  </si>
  <si>
    <t>estéril</t>
  </si>
  <si>
    <t>estigma</t>
  </si>
  <si>
    <t>estofado</t>
  </si>
  <si>
    <t>estorbo</t>
  </si>
  <si>
    <t>estrafalario</t>
  </si>
  <si>
    <t>estragos</t>
  </si>
  <si>
    <t>estrangulación</t>
  </si>
  <si>
    <t>estrangular</t>
  </si>
  <si>
    <t>estratagema</t>
  </si>
  <si>
    <t>estrellado</t>
  </si>
  <si>
    <t>estrellar</t>
  </si>
  <si>
    <t>estrellarse</t>
  </si>
  <si>
    <t>estrés</t>
  </si>
  <si>
    <t>estresante</t>
  </si>
  <si>
    <t>estrictamente</t>
  </si>
  <si>
    <t>estricto</t>
  </si>
  <si>
    <t>estridente</t>
  </si>
  <si>
    <t>estropeado</t>
  </si>
  <si>
    <t>estropear</t>
  </si>
  <si>
    <t>estruendo</t>
  </si>
  <si>
    <t>estudiante</t>
  </si>
  <si>
    <t>estupidez</t>
  </si>
  <si>
    <t>estúpido</t>
  </si>
  <si>
    <t>estupor</t>
  </si>
  <si>
    <t>evadir</t>
  </si>
  <si>
    <t>evasión</t>
  </si>
  <si>
    <t>evidente</t>
  </si>
  <si>
    <t>evitar</t>
  </si>
  <si>
    <t>exageración</t>
  </si>
  <si>
    <t>exagerado</t>
  </si>
  <si>
    <t>exagerar</t>
  </si>
  <si>
    <t>excedente</t>
  </si>
  <si>
    <t>excentricidad</t>
  </si>
  <si>
    <t>excéntrico</t>
  </si>
  <si>
    <t>exceso</t>
  </si>
  <si>
    <t>exclusión</t>
  </si>
  <si>
    <t>excusa</t>
  </si>
  <si>
    <t>excusas</t>
  </si>
  <si>
    <t>exhausto</t>
  </si>
  <si>
    <t>exigente</t>
  </si>
  <si>
    <t>exiliado</t>
  </si>
  <si>
    <t>exilio</t>
  </si>
  <si>
    <t>experimental</t>
  </si>
  <si>
    <t>expirado</t>
  </si>
  <si>
    <t>expirar</t>
  </si>
  <si>
    <t>explosión</t>
  </si>
  <si>
    <t>explosivo</t>
  </si>
  <si>
    <t>explotación</t>
  </si>
  <si>
    <t>explotar</t>
  </si>
  <si>
    <t>expropiación</t>
  </si>
  <si>
    <t>expulsar</t>
  </si>
  <si>
    <t>extender</t>
  </si>
  <si>
    <t>exterminar</t>
  </si>
  <si>
    <t>exterminio</t>
  </si>
  <si>
    <t>extinguir</t>
  </si>
  <si>
    <t>extorsión</t>
  </si>
  <si>
    <t>extrañamente</t>
  </si>
  <si>
    <t>extrañar</t>
  </si>
  <si>
    <t>extranjero</t>
  </si>
  <si>
    <t>extraño</t>
  </si>
  <si>
    <t>extravagancia</t>
  </si>
  <si>
    <t>extravagante</t>
  </si>
  <si>
    <t>extraviado</t>
  </si>
  <si>
    <t>extremismo</t>
  </si>
  <si>
    <t>extremista</t>
  </si>
  <si>
    <t>extremistas</t>
  </si>
  <si>
    <t>fabricación</t>
  </si>
  <si>
    <t>fabricar</t>
  </si>
  <si>
    <t>faena</t>
  </si>
  <si>
    <t>falacia</t>
  </si>
  <si>
    <t>falacias</t>
  </si>
  <si>
    <t>falla</t>
  </si>
  <si>
    <t>fallas</t>
  </si>
  <si>
    <t>fallecimiento</t>
  </si>
  <si>
    <t>fallo</t>
  </si>
  <si>
    <t>fallos</t>
  </si>
  <si>
    <t>falsamente</t>
  </si>
  <si>
    <t>falsear</t>
  </si>
  <si>
    <t>falsedad</t>
  </si>
  <si>
    <t>falsificación</t>
  </si>
  <si>
    <t>falsificado</t>
  </si>
  <si>
    <t>falsificar</t>
  </si>
  <si>
    <t>falso</t>
  </si>
  <si>
    <t>falta</t>
  </si>
  <si>
    <t>faltar</t>
  </si>
  <si>
    <t>fanático</t>
  </si>
  <si>
    <t>fanáticos</t>
  </si>
  <si>
    <t>fanatismo</t>
  </si>
  <si>
    <t>fandango</t>
  </si>
  <si>
    <t>fango</t>
  </si>
  <si>
    <t>fantasmal</t>
  </si>
  <si>
    <t>farsa</t>
  </si>
  <si>
    <t>fascismo</t>
  </si>
  <si>
    <t>fascista</t>
  </si>
  <si>
    <t>fastidiar</t>
  </si>
  <si>
    <t>fatalmente</t>
  </si>
  <si>
    <t>fatídico</t>
  </si>
  <si>
    <t>fatiga</t>
  </si>
  <si>
    <t>fealdad</t>
  </si>
  <si>
    <t>feo</t>
  </si>
  <si>
    <t>ferocidad</t>
  </si>
  <si>
    <t>feroz</t>
  </si>
  <si>
    <t>ficción</t>
  </si>
  <si>
    <t>ficcional</t>
  </si>
  <si>
    <t>ficticio</t>
  </si>
  <si>
    <t>fiebre</t>
  </si>
  <si>
    <t>fiebres</t>
  </si>
  <si>
    <t>fiero</t>
  </si>
  <si>
    <t>filtración</t>
  </si>
  <si>
    <t>filtrar</t>
  </si>
  <si>
    <t>fingido</t>
  </si>
  <si>
    <t>fingir</t>
  </si>
  <si>
    <t>finta</t>
  </si>
  <si>
    <t>fisura</t>
  </si>
  <si>
    <t>fisuras</t>
  </si>
  <si>
    <t>flaco</t>
  </si>
  <si>
    <t>flagelo</t>
  </si>
  <si>
    <t>flagrante</t>
  </si>
  <si>
    <t>flojo</t>
  </si>
  <si>
    <t>flujo</t>
  </si>
  <si>
    <t>fobia</t>
  </si>
  <si>
    <t>forajido</t>
  </si>
  <si>
    <t>forastero</t>
  </si>
  <si>
    <t>forjado</t>
  </si>
  <si>
    <t>formal</t>
  </si>
  <si>
    <t>fracasado</t>
  </si>
  <si>
    <t>fracasar</t>
  </si>
  <si>
    <t>fracaso</t>
  </si>
  <si>
    <t>fractura</t>
  </si>
  <si>
    <t>frágil</t>
  </si>
  <si>
    <t>fragmentado</t>
  </si>
  <si>
    <t>fragor</t>
  </si>
  <si>
    <t>fraude</t>
  </si>
  <si>
    <t>fraudulento</t>
  </si>
  <si>
    <t>frenar</t>
  </si>
  <si>
    <t>frenesí</t>
  </si>
  <si>
    <t>frenéticamente</t>
  </si>
  <si>
    <t>frenético</t>
  </si>
  <si>
    <t>fríamente</t>
  </si>
  <si>
    <t>fricción</t>
  </si>
  <si>
    <t>frito</t>
  </si>
  <si>
    <t>fronterizo</t>
  </si>
  <si>
    <t>frustración</t>
  </si>
  <si>
    <t>frustraciones</t>
  </si>
  <si>
    <t>frustrado</t>
  </si>
  <si>
    <t>frustrante</t>
  </si>
  <si>
    <t>frustrar</t>
  </si>
  <si>
    <t>fuga</t>
  </si>
  <si>
    <t>fugarse</t>
  </si>
  <si>
    <t>fugas</t>
  </si>
  <si>
    <t>fugaz</t>
  </si>
  <si>
    <t>fugitivo</t>
  </si>
  <si>
    <t>fumar</t>
  </si>
  <si>
    <t>fundamentalismo</t>
  </si>
  <si>
    <t>fundir</t>
  </si>
  <si>
    <t>fúnebre</t>
  </si>
  <si>
    <t>funesto</t>
  </si>
  <si>
    <t>furia</t>
  </si>
  <si>
    <t>furiosamente</t>
  </si>
  <si>
    <t>furioso</t>
  </si>
  <si>
    <t>furtivamente</t>
  </si>
  <si>
    <t>furtivo</t>
  </si>
  <si>
    <t>gángster</t>
  </si>
  <si>
    <t>gánster</t>
  </si>
  <si>
    <t>garfio</t>
  </si>
  <si>
    <t>gastado</t>
  </si>
  <si>
    <t>genocidio</t>
  </si>
  <si>
    <t>gigantesco</t>
  </si>
  <si>
    <t>giros</t>
  </si>
  <si>
    <t>golfo</t>
  </si>
  <si>
    <t>golpe</t>
  </si>
  <si>
    <t>golpeado</t>
  </si>
  <si>
    <t>golpear</t>
  </si>
  <si>
    <t>golpes</t>
  </si>
  <si>
    <t>gordo</t>
  </si>
  <si>
    <t>goteo</t>
  </si>
  <si>
    <t>gótico</t>
  </si>
  <si>
    <t>gráfica</t>
  </si>
  <si>
    <t>grasa</t>
  </si>
  <si>
    <t>graso</t>
  </si>
  <si>
    <t>gravar</t>
  </si>
  <si>
    <t>grave</t>
  </si>
  <si>
    <t>gravedad</t>
  </si>
  <si>
    <t>gravemente</t>
  </si>
  <si>
    <t>grieta</t>
  </si>
  <si>
    <t>grietas</t>
  </si>
  <si>
    <t>grito</t>
  </si>
  <si>
    <t>grotesco</t>
  </si>
  <si>
    <t>gruesa</t>
  </si>
  <si>
    <t>grueso</t>
  </si>
  <si>
    <t>gruñón</t>
  </si>
  <si>
    <t>guardado</t>
  </si>
  <si>
    <t>guarida</t>
  </si>
  <si>
    <t>guerrero</t>
  </si>
  <si>
    <t>guerrillero</t>
  </si>
  <si>
    <t>gueto</t>
  </si>
  <si>
    <t>guisado</t>
  </si>
  <si>
    <t>hacha</t>
  </si>
  <si>
    <t>hambre</t>
  </si>
  <si>
    <t>hambruna</t>
  </si>
  <si>
    <t>hebilla</t>
  </si>
  <si>
    <t>hedonista</t>
  </si>
  <si>
    <t>hedor</t>
  </si>
  <si>
    <t>hegemonía</t>
  </si>
  <si>
    <t>helada</t>
  </si>
  <si>
    <t>helado</t>
  </si>
  <si>
    <t>hematomas</t>
  </si>
  <si>
    <t>herederos</t>
  </si>
  <si>
    <t>hereje</t>
  </si>
  <si>
    <t>herejía</t>
  </si>
  <si>
    <t>herético</t>
  </si>
  <si>
    <t>herida</t>
  </si>
  <si>
    <t>heridas</t>
  </si>
  <si>
    <t>herir</t>
  </si>
  <si>
    <t>hervir</t>
  </si>
  <si>
    <t>heterodoxo</t>
  </si>
  <si>
    <t>hierba</t>
  </si>
  <si>
    <t>hinchado</t>
  </si>
  <si>
    <t>hinchazón</t>
  </si>
  <si>
    <t>hipocresía</t>
  </si>
  <si>
    <t>hipócrita</t>
  </si>
  <si>
    <t>hirviendo</t>
  </si>
  <si>
    <t>histeria</t>
  </si>
  <si>
    <t>horda</t>
  </si>
  <si>
    <t>horrendo</t>
  </si>
  <si>
    <t>horrorizado</t>
  </si>
  <si>
    <t>hostigamiento</t>
  </si>
  <si>
    <t>hostil</t>
  </si>
  <si>
    <t>hostilidad</t>
  </si>
  <si>
    <t>hostilidades</t>
  </si>
  <si>
    <t>hueco</t>
  </si>
  <si>
    <t>huelga</t>
  </si>
  <si>
    <t>huérfana</t>
  </si>
  <si>
    <t>huérfano</t>
  </si>
  <si>
    <t>huevo</t>
  </si>
  <si>
    <t>huir</t>
  </si>
  <si>
    <t>húmedo</t>
  </si>
  <si>
    <t>humildemente</t>
  </si>
  <si>
    <t>humillación</t>
  </si>
  <si>
    <t>humillante</t>
  </si>
  <si>
    <t>humo</t>
  </si>
  <si>
    <t>humorista</t>
  </si>
  <si>
    <t>humos</t>
  </si>
  <si>
    <t>hundido</t>
  </si>
  <si>
    <t>hundimiento</t>
  </si>
  <si>
    <t>hundir</t>
  </si>
  <si>
    <t>hundirse</t>
  </si>
  <si>
    <t>huye</t>
  </si>
  <si>
    <t>huyendo</t>
  </si>
  <si>
    <t>idear</t>
  </si>
  <si>
    <t>idiota</t>
  </si>
  <si>
    <t>idiotas</t>
  </si>
  <si>
    <t>ignorancia</t>
  </si>
  <si>
    <t>ignorante</t>
  </si>
  <si>
    <t>ignorar</t>
  </si>
  <si>
    <t>ilegal</t>
  </si>
  <si>
    <t>ilegalmente</t>
  </si>
  <si>
    <t>ilegible</t>
  </si>
  <si>
    <t>ilegítimo</t>
  </si>
  <si>
    <t>ilícito</t>
  </si>
  <si>
    <t>ilógico</t>
  </si>
  <si>
    <t>ilusión</t>
  </si>
  <si>
    <t>ilusiones</t>
  </si>
  <si>
    <t>ilusorio</t>
  </si>
  <si>
    <t>imaginado</t>
  </si>
  <si>
    <t>imaginar</t>
  </si>
  <si>
    <t>imaginario</t>
  </si>
  <si>
    <t>imitar</t>
  </si>
  <si>
    <t>impar</t>
  </si>
  <si>
    <t>impasible</t>
  </si>
  <si>
    <t>impedancia</t>
  </si>
  <si>
    <t>impedimento</t>
  </si>
  <si>
    <t>impedir</t>
  </si>
  <si>
    <t>impenetrable</t>
  </si>
  <si>
    <t>impensable</t>
  </si>
  <si>
    <t>imperfección</t>
  </si>
  <si>
    <t>imperfecciones</t>
  </si>
  <si>
    <t>imperfecto</t>
  </si>
  <si>
    <t>imperialista</t>
  </si>
  <si>
    <t>impetuoso</t>
  </si>
  <si>
    <t>implicación</t>
  </si>
  <si>
    <t>implicar</t>
  </si>
  <si>
    <t>imponente</t>
  </si>
  <si>
    <t>imponer</t>
  </si>
  <si>
    <t>impopular</t>
  </si>
  <si>
    <t>imposible</t>
  </si>
  <si>
    <t>imposición</t>
  </si>
  <si>
    <t>impostor</t>
  </si>
  <si>
    <t>impotencia</t>
  </si>
  <si>
    <t>impotente</t>
  </si>
  <si>
    <t>impotentes</t>
  </si>
  <si>
    <t>impracticable</t>
  </si>
  <si>
    <t>imprecisiones</t>
  </si>
  <si>
    <t>impreciso</t>
  </si>
  <si>
    <t>impredecible</t>
  </si>
  <si>
    <t>imprevisible</t>
  </si>
  <si>
    <t>imprevisto</t>
  </si>
  <si>
    <t>impropio</t>
  </si>
  <si>
    <t>imprudencia</t>
  </si>
  <si>
    <t>imprudente</t>
  </si>
  <si>
    <t>imprudentemente</t>
  </si>
  <si>
    <t>impulsivo</t>
  </si>
  <si>
    <t>impunidad</t>
  </si>
  <si>
    <t>impureza</t>
  </si>
  <si>
    <t>impuro</t>
  </si>
  <si>
    <t>inacabado</t>
  </si>
  <si>
    <t>inaccesible</t>
  </si>
  <si>
    <t>inacción</t>
  </si>
  <si>
    <t>inaceptable</t>
  </si>
  <si>
    <t>inactivo</t>
  </si>
  <si>
    <t>inadecuado</t>
  </si>
  <si>
    <t>inadvertido</t>
  </si>
  <si>
    <t>inalcanzable</t>
  </si>
  <si>
    <t>inamovible</t>
  </si>
  <si>
    <t>inanición</t>
  </si>
  <si>
    <t>inapropiado</t>
  </si>
  <si>
    <t>inaudito</t>
  </si>
  <si>
    <t>incansable</t>
  </si>
  <si>
    <t>incapacidad</t>
  </si>
  <si>
    <t>incapaz</t>
  </si>
  <si>
    <t>incendiario</t>
  </si>
  <si>
    <t>incertidumbre</t>
  </si>
  <si>
    <t>incesante</t>
  </si>
  <si>
    <t>incesantemente</t>
  </si>
  <si>
    <t>incidente</t>
  </si>
  <si>
    <t>incienso</t>
  </si>
  <si>
    <t>incierto</t>
  </si>
  <si>
    <t>incitación</t>
  </si>
  <si>
    <t>inclinación</t>
  </si>
  <si>
    <t>inclinado</t>
  </si>
  <si>
    <t>incógnita</t>
  </si>
  <si>
    <t>incoherente</t>
  </si>
  <si>
    <t>incomodidad</t>
  </si>
  <si>
    <t>incómodo</t>
  </si>
  <si>
    <t>incompatibilidad</t>
  </si>
  <si>
    <t>incompetencia</t>
  </si>
  <si>
    <t>incompetente</t>
  </si>
  <si>
    <t>incompleto</t>
  </si>
  <si>
    <t>incomprendido</t>
  </si>
  <si>
    <t>incomprensible</t>
  </si>
  <si>
    <t>inconcebible</t>
  </si>
  <si>
    <t>inconcluso</t>
  </si>
  <si>
    <t>inconsistencia</t>
  </si>
  <si>
    <t>inconsistencias</t>
  </si>
  <si>
    <t>inconsistente</t>
  </si>
  <si>
    <t>inconstitucional</t>
  </si>
  <si>
    <t>incontrolable</t>
  </si>
  <si>
    <t>inconveniente</t>
  </si>
  <si>
    <t>inconvenientes</t>
  </si>
  <si>
    <t>incorrectamente</t>
  </si>
  <si>
    <t>incorrecto</t>
  </si>
  <si>
    <t>incredulidad</t>
  </si>
  <si>
    <t>inculcar</t>
  </si>
  <si>
    <t>incumplimiento</t>
  </si>
  <si>
    <t>indebido</t>
  </si>
  <si>
    <t>indecente</t>
  </si>
  <si>
    <t>indecisión</t>
  </si>
  <si>
    <t>indeciso</t>
  </si>
  <si>
    <t>indefenso</t>
  </si>
  <si>
    <t>indefinido</t>
  </si>
  <si>
    <t>indeseable</t>
  </si>
  <si>
    <t>indeterminado</t>
  </si>
  <si>
    <t>índice</t>
  </si>
  <si>
    <t>indiferencia</t>
  </si>
  <si>
    <t>indiferente</t>
  </si>
  <si>
    <t>indigente</t>
  </si>
  <si>
    <t>indignación</t>
  </si>
  <si>
    <t>indignado</t>
  </si>
  <si>
    <t>indiscriminadamente</t>
  </si>
  <si>
    <t>indiscriminado</t>
  </si>
  <si>
    <t>indistinguible</t>
  </si>
  <si>
    <t>indocumentados</t>
  </si>
  <si>
    <t>ineficacia</t>
  </si>
  <si>
    <t>ineficaz</t>
  </si>
  <si>
    <t>ineficiente</t>
  </si>
  <si>
    <t>ineludible</t>
  </si>
  <si>
    <t>ineptitud</t>
  </si>
  <si>
    <t>inepto</t>
  </si>
  <si>
    <t>inerte</t>
  </si>
  <si>
    <t>inesperadamente</t>
  </si>
  <si>
    <t>inesperado</t>
  </si>
  <si>
    <t>inestabilidad</t>
  </si>
  <si>
    <t>inestable</t>
  </si>
  <si>
    <t>inevitablemente</t>
  </si>
  <si>
    <t>inexacta</t>
  </si>
  <si>
    <t>inexactitud</t>
  </si>
  <si>
    <t>inexacto</t>
  </si>
  <si>
    <t>inexistente</t>
  </si>
  <si>
    <t>inexorablemente</t>
  </si>
  <si>
    <t>inexperiencia</t>
  </si>
  <si>
    <t>inexperto</t>
  </si>
  <si>
    <t>inexplicable</t>
  </si>
  <si>
    <t>infame</t>
  </si>
  <si>
    <t>infamia</t>
  </si>
  <si>
    <t>infantil</t>
  </si>
  <si>
    <t>infección</t>
  </si>
  <si>
    <t>infecciones</t>
  </si>
  <si>
    <t>infectado</t>
  </si>
  <si>
    <t>infelicidad</t>
  </si>
  <si>
    <t>infeliz</t>
  </si>
  <si>
    <t>inferioridad</t>
  </si>
  <si>
    <t>infestado</t>
  </si>
  <si>
    <t>infiel</t>
  </si>
  <si>
    <t>infieles</t>
  </si>
  <si>
    <t>infierno</t>
  </si>
  <si>
    <t>infiltrados</t>
  </si>
  <si>
    <t>inflado</t>
  </si>
  <si>
    <t>inflamación</t>
  </si>
  <si>
    <t>inflamatorio</t>
  </si>
  <si>
    <t>infligir</t>
  </si>
  <si>
    <t>influir</t>
  </si>
  <si>
    <t>infortunio</t>
  </si>
  <si>
    <t>infracción</t>
  </si>
  <si>
    <t>infracciones</t>
  </si>
  <si>
    <t>infringir</t>
  </si>
  <si>
    <t>infructuoso</t>
  </si>
  <si>
    <t>ingenuo</t>
  </si>
  <si>
    <t>inhibición</t>
  </si>
  <si>
    <t>inhibir</t>
  </si>
  <si>
    <t>inhóspito</t>
  </si>
  <si>
    <t>inhumano</t>
  </si>
  <si>
    <t>inimaginable</t>
  </si>
  <si>
    <t>ininteligible</t>
  </si>
  <si>
    <t>injerto</t>
  </si>
  <si>
    <t>injustamente</t>
  </si>
  <si>
    <t>injusticia</t>
  </si>
  <si>
    <t>injusticias</t>
  </si>
  <si>
    <t>injustificado</t>
  </si>
  <si>
    <t>injusto</t>
  </si>
  <si>
    <t>inmaduro</t>
  </si>
  <si>
    <t>inmaterial</t>
  </si>
  <si>
    <t>inminente</t>
  </si>
  <si>
    <t>inmiscuirse</t>
  </si>
  <si>
    <t>inmoral</t>
  </si>
  <si>
    <t>inmoralidad</t>
  </si>
  <si>
    <t>inmóvil</t>
  </si>
  <si>
    <t>inmovilizado</t>
  </si>
  <si>
    <t>innecesariamente</t>
  </si>
  <si>
    <t>innecesario</t>
  </si>
  <si>
    <t>innecesarios</t>
  </si>
  <si>
    <t>inquietante</t>
  </si>
  <si>
    <t>inquieto</t>
  </si>
  <si>
    <t>inquietud</t>
  </si>
  <si>
    <t>insaciable</t>
  </si>
  <si>
    <t>insalubre</t>
  </si>
  <si>
    <t>insalvable</t>
  </si>
  <si>
    <t>insatisfacción</t>
  </si>
  <si>
    <t>insatisfecho</t>
  </si>
  <si>
    <t>inseguridad</t>
  </si>
  <si>
    <t>inseguro</t>
  </si>
  <si>
    <t>insensibilidad</t>
  </si>
  <si>
    <t>inservible</t>
  </si>
  <si>
    <t>insignificante</t>
  </si>
  <si>
    <t>insinuación</t>
  </si>
  <si>
    <t>insolente</t>
  </si>
  <si>
    <t>insólito</t>
  </si>
  <si>
    <t>insoportable</t>
  </si>
  <si>
    <t>insostenible</t>
  </si>
  <si>
    <t>instigador</t>
  </si>
  <si>
    <t>instigadores</t>
  </si>
  <si>
    <t>instigar</t>
  </si>
  <si>
    <t>instinto</t>
  </si>
  <si>
    <t>insuficiencia</t>
  </si>
  <si>
    <t>insuficiente</t>
  </si>
  <si>
    <t>insuficientemente</t>
  </si>
  <si>
    <t>insultado</t>
  </si>
  <si>
    <t>insultante</t>
  </si>
  <si>
    <t>insultar</t>
  </si>
  <si>
    <t>insulto</t>
  </si>
  <si>
    <t>insultos</t>
  </si>
  <si>
    <t>insuperable</t>
  </si>
  <si>
    <t>insurrección</t>
  </si>
  <si>
    <t>intenso</t>
  </si>
  <si>
    <t>interés</t>
  </si>
  <si>
    <t>interesado</t>
  </si>
  <si>
    <t>interferencia</t>
  </si>
  <si>
    <t>interferir</t>
  </si>
  <si>
    <t>interfiere</t>
  </si>
  <si>
    <t>intermitente</t>
  </si>
  <si>
    <t>interrumpieron</t>
  </si>
  <si>
    <t>interrumpir</t>
  </si>
  <si>
    <t>interrupción</t>
  </si>
  <si>
    <t>intimidación</t>
  </si>
  <si>
    <t>intimidante</t>
  </si>
  <si>
    <t>intimidar</t>
  </si>
  <si>
    <t>intolerancia</t>
  </si>
  <si>
    <t>intransigente</t>
  </si>
  <si>
    <t>intrusión</t>
  </si>
  <si>
    <t>intruso</t>
  </si>
  <si>
    <t>inundado</t>
  </si>
  <si>
    <t>inundar</t>
  </si>
  <si>
    <t>inusual</t>
  </si>
  <si>
    <t>inútil</t>
  </si>
  <si>
    <t>inutilizable</t>
  </si>
  <si>
    <t>inutilizar</t>
  </si>
  <si>
    <t>invadir</t>
  </si>
  <si>
    <t>invalidar</t>
  </si>
  <si>
    <t>inválido</t>
  </si>
  <si>
    <t>invasión</t>
  </si>
  <si>
    <t>invasivo</t>
  </si>
  <si>
    <t>invasor</t>
  </si>
  <si>
    <t>invasora</t>
  </si>
  <si>
    <t>invención</t>
  </si>
  <si>
    <t>inventar</t>
  </si>
  <si>
    <t>involuntariamente</t>
  </si>
  <si>
    <t>involuntario</t>
  </si>
  <si>
    <t>ira</t>
  </si>
  <si>
    <t>ironía</t>
  </si>
  <si>
    <t>irónicamente</t>
  </si>
  <si>
    <t>irónico</t>
  </si>
  <si>
    <t>irracional</t>
  </si>
  <si>
    <t>irracionalidad</t>
  </si>
  <si>
    <t>irregularidad</t>
  </si>
  <si>
    <t>irrelevante</t>
  </si>
  <si>
    <t>irrespetuoso</t>
  </si>
  <si>
    <t>irresponsable</t>
  </si>
  <si>
    <t>irritación</t>
  </si>
  <si>
    <t>irritado</t>
  </si>
  <si>
    <t>irritante</t>
  </si>
  <si>
    <t>irritar</t>
  </si>
  <si>
    <t>izquierdo</t>
  </si>
  <si>
    <t>jerga</t>
  </si>
  <si>
    <t>jugar</t>
  </si>
  <si>
    <t>junco</t>
  </si>
  <si>
    <t>ladrón</t>
  </si>
  <si>
    <t>ladrona</t>
  </si>
  <si>
    <t>ladrones</t>
  </si>
  <si>
    <t>lagunas</t>
  </si>
  <si>
    <t>lamenta</t>
  </si>
  <si>
    <t>lamentablemente</t>
  </si>
  <si>
    <t>lamentar</t>
  </si>
  <si>
    <t>lamento</t>
  </si>
  <si>
    <t>lamentó</t>
  </si>
  <si>
    <t>lapso</t>
  </si>
  <si>
    <t>lapsos</t>
  </si>
  <si>
    <t>lasca</t>
  </si>
  <si>
    <t>lástima</t>
  </si>
  <si>
    <t>lastimado</t>
  </si>
  <si>
    <t>lastimar</t>
  </si>
  <si>
    <t>lata</t>
  </si>
  <si>
    <t>latencia</t>
  </si>
  <si>
    <t>latente</t>
  </si>
  <si>
    <t>látigo</t>
  </si>
  <si>
    <t>látigos</t>
  </si>
  <si>
    <t>lazo</t>
  </si>
  <si>
    <t>legato</t>
  </si>
  <si>
    <t>lego</t>
  </si>
  <si>
    <t>lentamente</t>
  </si>
  <si>
    <t>lento</t>
  </si>
  <si>
    <t>lesión</t>
  </si>
  <si>
    <t>lesionar</t>
  </si>
  <si>
    <t>letal</t>
  </si>
  <si>
    <t>letargo</t>
  </si>
  <si>
    <t>libertinaje</t>
  </si>
  <si>
    <t>libertino</t>
  </si>
  <si>
    <t>licenciar</t>
  </si>
  <si>
    <t>ligar</t>
  </si>
  <si>
    <t>ligeramente</t>
  </si>
  <si>
    <t>limitación</t>
  </si>
  <si>
    <t>limitaciones</t>
  </si>
  <si>
    <t>limitado</t>
  </si>
  <si>
    <t>limitar</t>
  </si>
  <si>
    <t>límite</t>
  </si>
  <si>
    <t>límites</t>
  </si>
  <si>
    <t>limo</t>
  </si>
  <si>
    <t>limón</t>
  </si>
  <si>
    <t>lío</t>
  </si>
  <si>
    <t>líos</t>
  </si>
  <si>
    <t>litera</t>
  </si>
  <si>
    <t>llamarada</t>
  </si>
  <si>
    <t>llanto</t>
  </si>
  <si>
    <t>llorar</t>
  </si>
  <si>
    <t>loba</t>
  </si>
  <si>
    <t>locamente</t>
  </si>
  <si>
    <t>loco</t>
  </si>
  <si>
    <t>locura</t>
  </si>
  <si>
    <t>lote</t>
  </si>
  <si>
    <t>lucha</t>
  </si>
  <si>
    <t>luchado</t>
  </si>
  <si>
    <t>luchando</t>
  </si>
  <si>
    <t>luchar</t>
  </si>
  <si>
    <t>luchas</t>
  </si>
  <si>
    <t>lúgubre</t>
  </si>
  <si>
    <t>luto</t>
  </si>
  <si>
    <t>macabro</t>
  </si>
  <si>
    <t>machacar</t>
  </si>
  <si>
    <t>macizo</t>
  </si>
  <si>
    <t>maestra</t>
  </si>
  <si>
    <t>maldad</t>
  </si>
  <si>
    <t>maldecir</t>
  </si>
  <si>
    <t>maldición</t>
  </si>
  <si>
    <t>maldiciones</t>
  </si>
  <si>
    <t>maldito</t>
  </si>
  <si>
    <t>malentendido</t>
  </si>
  <si>
    <t>malentendidos</t>
  </si>
  <si>
    <t>males</t>
  </si>
  <si>
    <t>malestar</t>
  </si>
  <si>
    <t>malévolo</t>
  </si>
  <si>
    <t>maleza</t>
  </si>
  <si>
    <t>malhumorado</t>
  </si>
  <si>
    <t>malicia</t>
  </si>
  <si>
    <t>malicioso</t>
  </si>
  <si>
    <t>maligno</t>
  </si>
  <si>
    <t>malo</t>
  </si>
  <si>
    <t>maltratado</t>
  </si>
  <si>
    <t>maltrato</t>
  </si>
  <si>
    <t>malvado</t>
  </si>
  <si>
    <t>mancha</t>
  </si>
  <si>
    <t>manchado</t>
  </si>
  <si>
    <t>manchas</t>
  </si>
  <si>
    <t>mandado</t>
  </si>
  <si>
    <t>manía</t>
  </si>
  <si>
    <t>maníaco</t>
  </si>
  <si>
    <t>manipulación</t>
  </si>
  <si>
    <t>manipulador</t>
  </si>
  <si>
    <t>manipular</t>
  </si>
  <si>
    <t>maraña</t>
  </si>
  <si>
    <t>marginada</t>
  </si>
  <si>
    <t>marginado</t>
  </si>
  <si>
    <t>marioneta</t>
  </si>
  <si>
    <t>marionetas</t>
  </si>
  <si>
    <t>marrón</t>
  </si>
  <si>
    <t>martirio</t>
  </si>
  <si>
    <t>masacrar</t>
  </si>
  <si>
    <t>masacre</t>
  </si>
  <si>
    <t>masacres</t>
  </si>
  <si>
    <t>mata</t>
  </si>
  <si>
    <t>matadero</t>
  </si>
  <si>
    <t>matador</t>
  </si>
  <si>
    <t>matanza</t>
  </si>
  <si>
    <t>matar</t>
  </si>
  <si>
    <t>mate</t>
  </si>
  <si>
    <t>matón</t>
  </si>
  <si>
    <t>matones</t>
  </si>
  <si>
    <t>mazmorra</t>
  </si>
  <si>
    <t>mazmorras</t>
  </si>
  <si>
    <t>mediocridad</t>
  </si>
  <si>
    <t>melancolía</t>
  </si>
  <si>
    <t>melancólica</t>
  </si>
  <si>
    <t>melancólico</t>
  </si>
  <si>
    <t>mella</t>
  </si>
  <si>
    <t>mendicidad</t>
  </si>
  <si>
    <t>mendigo</t>
  </si>
  <si>
    <t>menguante</t>
  </si>
  <si>
    <t>menguar</t>
  </si>
  <si>
    <t>menospreciar</t>
  </si>
  <si>
    <t>mentir</t>
  </si>
  <si>
    <t>mentira</t>
  </si>
  <si>
    <t>mentiras</t>
  </si>
  <si>
    <t>mentiroso</t>
  </si>
  <si>
    <t>mentirosos</t>
  </si>
  <si>
    <t>mercenario</t>
  </si>
  <si>
    <t>mermelada</t>
  </si>
  <si>
    <t>metido</t>
  </si>
  <si>
    <t>mezclar</t>
  </si>
  <si>
    <t>miedo</t>
  </si>
  <si>
    <t>mierda</t>
  </si>
  <si>
    <t>militancia</t>
  </si>
  <si>
    <t>minado</t>
  </si>
  <si>
    <t>minar</t>
  </si>
  <si>
    <t>miseria</t>
  </si>
  <si>
    <t>misterio</t>
  </si>
  <si>
    <t>misteriosamente</t>
  </si>
  <si>
    <t>misterioso</t>
  </si>
  <si>
    <t>mito</t>
  </si>
  <si>
    <t>moco</t>
  </si>
  <si>
    <t>moderar</t>
  </si>
  <si>
    <t>mofa</t>
  </si>
  <si>
    <t>moho</t>
  </si>
  <si>
    <t>moler</t>
  </si>
  <si>
    <t>molesta</t>
  </si>
  <si>
    <t>molestado</t>
  </si>
  <si>
    <t>molestar</t>
  </si>
  <si>
    <t>molestia</t>
  </si>
  <si>
    <t>molesto</t>
  </si>
  <si>
    <t>monotonía</t>
  </si>
  <si>
    <t>monótono</t>
  </si>
  <si>
    <t>monstruo</t>
  </si>
  <si>
    <t>monstruos</t>
  </si>
  <si>
    <t>monstruoso</t>
  </si>
  <si>
    <t>moribundo</t>
  </si>
  <si>
    <t>morir</t>
  </si>
  <si>
    <t>mortal</t>
  </si>
  <si>
    <t>mortalmente</t>
  </si>
  <si>
    <t>mortífero</t>
  </si>
  <si>
    <t>mote</t>
  </si>
  <si>
    <t>mudo</t>
  </si>
  <si>
    <t>muere</t>
  </si>
  <si>
    <t>muerte</t>
  </si>
  <si>
    <t>muerto</t>
  </si>
  <si>
    <t>muertos</t>
  </si>
  <si>
    <t>mujeriego</t>
  </si>
  <si>
    <t>mulato</t>
  </si>
  <si>
    <t>mundano</t>
  </si>
  <si>
    <t>musaraña</t>
  </si>
  <si>
    <t>nalgas</t>
  </si>
  <si>
    <t>naufragar</t>
  </si>
  <si>
    <t>naufragio</t>
  </si>
  <si>
    <t>neblina</t>
  </si>
  <si>
    <t>necesitado</t>
  </si>
  <si>
    <t>negación</t>
  </si>
  <si>
    <t>negado</t>
  </si>
  <si>
    <t>negando</t>
  </si>
  <si>
    <t>negar</t>
  </si>
  <si>
    <t>negarse</t>
  </si>
  <si>
    <t>negativa</t>
  </si>
  <si>
    <t>negativo</t>
  </si>
  <si>
    <t>negativos</t>
  </si>
  <si>
    <t>negligencia</t>
  </si>
  <si>
    <t>negligente</t>
  </si>
  <si>
    <t>negro</t>
  </si>
  <si>
    <t>némesis</t>
  </si>
  <si>
    <t>nepotismo</t>
  </si>
  <si>
    <t>nerviosismo</t>
  </si>
  <si>
    <t>nervioso</t>
  </si>
  <si>
    <t>neurótico</t>
  </si>
  <si>
    <t>niebla</t>
  </si>
  <si>
    <t>nieblas</t>
  </si>
  <si>
    <t>niega</t>
  </si>
  <si>
    <t>nihilista</t>
  </si>
  <si>
    <t>niños</t>
  </si>
  <si>
    <t>nocivo</t>
  </si>
  <si>
    <t>notoriamente</t>
  </si>
  <si>
    <t>notoriedad</t>
  </si>
  <si>
    <t>notorio</t>
  </si>
  <si>
    <t>nube</t>
  </si>
  <si>
    <t>nubes</t>
  </si>
  <si>
    <t>nublado</t>
  </si>
  <si>
    <t>obeso</t>
  </si>
  <si>
    <t>objeción</t>
  </si>
  <si>
    <t>objeciones</t>
  </si>
  <si>
    <t>objetar</t>
  </si>
  <si>
    <t>objeto</t>
  </si>
  <si>
    <t>oblicuo</t>
  </si>
  <si>
    <t>obligar</t>
  </si>
  <si>
    <t>obscenidad</t>
  </si>
  <si>
    <t>obsceno</t>
  </si>
  <si>
    <t>obscuro</t>
  </si>
  <si>
    <t>obsesivo</t>
  </si>
  <si>
    <t>obsoleto</t>
  </si>
  <si>
    <t>obstaculizado</t>
  </si>
  <si>
    <t>obstáculos</t>
  </si>
  <si>
    <t>obstinado</t>
  </si>
  <si>
    <t>obstrucción</t>
  </si>
  <si>
    <t>obstruir</t>
  </si>
  <si>
    <t>obtuso</t>
  </si>
  <si>
    <t>ocioso</t>
  </si>
  <si>
    <t>ocultar</t>
  </si>
  <si>
    <t>odia</t>
  </si>
  <si>
    <t>odiado</t>
  </si>
  <si>
    <t>odiar</t>
  </si>
  <si>
    <t>odio</t>
  </si>
  <si>
    <t>odiosa</t>
  </si>
  <si>
    <t>ofender</t>
  </si>
  <si>
    <t>ofendido</t>
  </si>
  <si>
    <t>ofensa</t>
  </si>
  <si>
    <t>ofensiva</t>
  </si>
  <si>
    <t>ofensivo</t>
  </si>
  <si>
    <t>oler</t>
  </si>
  <si>
    <t>olfato</t>
  </si>
  <si>
    <t>olor</t>
  </si>
  <si>
    <t>olores</t>
  </si>
  <si>
    <t>omisión</t>
  </si>
  <si>
    <t>omitir</t>
  </si>
  <si>
    <t>oneroso</t>
  </si>
  <si>
    <t>opaco</t>
  </si>
  <si>
    <t>oponente</t>
  </si>
  <si>
    <t>oponer</t>
  </si>
  <si>
    <t>oponerse</t>
  </si>
  <si>
    <t>oportunista</t>
  </si>
  <si>
    <t>oposición</t>
  </si>
  <si>
    <t>oposiciones</t>
  </si>
  <si>
    <t>opresión</t>
  </si>
  <si>
    <t>opresivo</t>
  </si>
  <si>
    <t>opresor</t>
  </si>
  <si>
    <t>opresores</t>
  </si>
  <si>
    <t>opuesto</t>
  </si>
  <si>
    <t>ortiga</t>
  </si>
  <si>
    <t>oscurece</t>
  </si>
  <si>
    <t>oscurecer</t>
  </si>
  <si>
    <t>oscurecido</t>
  </si>
  <si>
    <t>oscuridad</t>
  </si>
  <si>
    <t>oscuro</t>
  </si>
  <si>
    <t>ostensible</t>
  </si>
  <si>
    <t>oxidado</t>
  </si>
  <si>
    <t>óxido</t>
  </si>
  <si>
    <t>padecer</t>
  </si>
  <si>
    <t>padecimiento</t>
  </si>
  <si>
    <t>pagano</t>
  </si>
  <si>
    <t>paja</t>
  </si>
  <si>
    <t>pala</t>
  </si>
  <si>
    <t>pálido</t>
  </si>
  <si>
    <t>paliza</t>
  </si>
  <si>
    <t>palo</t>
  </si>
  <si>
    <t>paloma</t>
  </si>
  <si>
    <t>pánico</t>
  </si>
  <si>
    <t>pantanoso</t>
  </si>
  <si>
    <t>papelera</t>
  </si>
  <si>
    <t>parada</t>
  </si>
  <si>
    <t>paradójicamente</t>
  </si>
  <si>
    <t>paradójico</t>
  </si>
  <si>
    <t>paralizado</t>
  </si>
  <si>
    <t>páramo</t>
  </si>
  <si>
    <t>paranoico</t>
  </si>
  <si>
    <t>parar</t>
  </si>
  <si>
    <t>pararse</t>
  </si>
  <si>
    <t>parásito</t>
  </si>
  <si>
    <t>parcela</t>
  </si>
  <si>
    <t>parcial</t>
  </si>
  <si>
    <t>parcialidad</t>
  </si>
  <si>
    <t>pardusco</t>
  </si>
  <si>
    <t>parecer</t>
  </si>
  <si>
    <t>paria</t>
  </si>
  <si>
    <t>parir</t>
  </si>
  <si>
    <t>parodia</t>
  </si>
  <si>
    <t>parodiar</t>
  </si>
  <si>
    <t>parpadeo</t>
  </si>
  <si>
    <t>parrilla</t>
  </si>
  <si>
    <t>particularmente</t>
  </si>
  <si>
    <t>partidario</t>
  </si>
  <si>
    <t>partidarios</t>
  </si>
  <si>
    <t>partidista</t>
  </si>
  <si>
    <t>partisano</t>
  </si>
  <si>
    <t>pasarse</t>
  </si>
  <si>
    <t>pasivo</t>
  </si>
  <si>
    <t>patético</t>
  </si>
  <si>
    <t>payaso</t>
  </si>
  <si>
    <t>peaje</t>
  </si>
  <si>
    <t>pecado</t>
  </si>
  <si>
    <t>pecar</t>
  </si>
  <si>
    <t>pecio</t>
  </si>
  <si>
    <t>pedante</t>
  </si>
  <si>
    <t>pega</t>
  </si>
  <si>
    <t>pegado</t>
  </si>
  <si>
    <t>pegajoso</t>
  </si>
  <si>
    <t>pegar</t>
  </si>
  <si>
    <t>pelado</t>
  </si>
  <si>
    <t>pelar</t>
  </si>
  <si>
    <t>pelea</t>
  </si>
  <si>
    <t>pelear</t>
  </si>
  <si>
    <t>pelearse</t>
  </si>
  <si>
    <t>peleas</t>
  </si>
  <si>
    <t>peligrar</t>
  </si>
  <si>
    <t>peligro</t>
  </si>
  <si>
    <t>peligroso</t>
  </si>
  <si>
    <t>pena</t>
  </si>
  <si>
    <t>penalti</t>
  </si>
  <si>
    <t>pendular</t>
  </si>
  <si>
    <t>penitenciaría</t>
  </si>
  <si>
    <t>penoso</t>
  </si>
  <si>
    <t>penumbra</t>
  </si>
  <si>
    <t>penuria</t>
  </si>
  <si>
    <t>pequeño</t>
  </si>
  <si>
    <t>percance</t>
  </si>
  <si>
    <t>perdedor</t>
  </si>
  <si>
    <t>perdedores</t>
  </si>
  <si>
    <t>perder</t>
  </si>
  <si>
    <t>perdición</t>
  </si>
  <si>
    <t>pérdida</t>
  </si>
  <si>
    <t>pérdidas</t>
  </si>
  <si>
    <t>perdido</t>
  </si>
  <si>
    <t>perecer</t>
  </si>
  <si>
    <t>pereza</t>
  </si>
  <si>
    <t>perezoso</t>
  </si>
  <si>
    <t>perforación</t>
  </si>
  <si>
    <t>perforado</t>
  </si>
  <si>
    <t>perforar</t>
  </si>
  <si>
    <t>perjudicado</t>
  </si>
  <si>
    <t>perjudicar</t>
  </si>
  <si>
    <t>perjudicial</t>
  </si>
  <si>
    <t>perplejo</t>
  </si>
  <si>
    <t>perra</t>
  </si>
  <si>
    <t>perro</t>
  </si>
  <si>
    <t>persecución</t>
  </si>
  <si>
    <t>perseguir</t>
  </si>
  <si>
    <t>persistente</t>
  </si>
  <si>
    <t>persuadir</t>
  </si>
  <si>
    <t>perturbación</t>
  </si>
  <si>
    <t>perturbado</t>
  </si>
  <si>
    <t>perturbador</t>
  </si>
  <si>
    <t>perturbar</t>
  </si>
  <si>
    <t>perversidad</t>
  </si>
  <si>
    <t>perversión</t>
  </si>
  <si>
    <t>perverso</t>
  </si>
  <si>
    <t>pervertido</t>
  </si>
  <si>
    <t>pesadilla</t>
  </si>
  <si>
    <t>pesado</t>
  </si>
  <si>
    <t>pesimismo</t>
  </si>
  <si>
    <t>pesimista</t>
  </si>
  <si>
    <t>pésimo</t>
  </si>
  <si>
    <t>peste</t>
  </si>
  <si>
    <t>petrificado</t>
  </si>
  <si>
    <t>pica</t>
  </si>
  <si>
    <t>picado</t>
  </si>
  <si>
    <t>picadura</t>
  </si>
  <si>
    <t>picar</t>
  </si>
  <si>
    <t>picardía</t>
  </si>
  <si>
    <t>pícaro</t>
  </si>
  <si>
    <t>picazón</t>
  </si>
  <si>
    <t>pico</t>
  </si>
  <si>
    <t>picor</t>
  </si>
  <si>
    <t>piedra</t>
  </si>
  <si>
    <t>pierde</t>
  </si>
  <si>
    <t>pillaje</t>
  </si>
  <si>
    <t>pinchar</t>
  </si>
  <si>
    <t>pinchazo</t>
  </si>
  <si>
    <t>pipe</t>
  </si>
  <si>
    <t>piquete</t>
  </si>
  <si>
    <t>piquetes</t>
  </si>
  <si>
    <t>piso</t>
  </si>
  <si>
    <t>pito</t>
  </si>
  <si>
    <t>pizca</t>
  </si>
  <si>
    <t>plaga</t>
  </si>
  <si>
    <t>plano</t>
  </si>
  <si>
    <t>plantear</t>
  </si>
  <si>
    <t>plebeyo</t>
  </si>
  <si>
    <t>pobre</t>
  </si>
  <si>
    <t>pobreza</t>
  </si>
  <si>
    <t>podredumbre</t>
  </si>
  <si>
    <t>podrido</t>
  </si>
  <si>
    <t>polarización</t>
  </si>
  <si>
    <t>polémico</t>
  </si>
  <si>
    <t>polvo</t>
  </si>
  <si>
    <t>pomposo</t>
  </si>
  <si>
    <t>ponche</t>
  </si>
  <si>
    <t>popa</t>
  </si>
  <si>
    <t>portado</t>
  </si>
  <si>
    <t>poste</t>
  </si>
  <si>
    <t>posturas</t>
  </si>
  <si>
    <t>precario</t>
  </si>
  <si>
    <t>precaución</t>
  </si>
  <si>
    <t>precipitadamente</t>
  </si>
  <si>
    <t>precipitado</t>
  </si>
  <si>
    <t>precipitar</t>
  </si>
  <si>
    <t>predeterminado</t>
  </si>
  <si>
    <t>predicamento</t>
  </si>
  <si>
    <t>predilección</t>
  </si>
  <si>
    <t>predisposición</t>
  </si>
  <si>
    <t>preferencia</t>
  </si>
  <si>
    <t>prejuicio</t>
  </si>
  <si>
    <t>prejuicios</t>
  </si>
  <si>
    <t>preliminar</t>
  </si>
  <si>
    <t>premeditado</t>
  </si>
  <si>
    <t>preocupación</t>
  </si>
  <si>
    <t>preocupaciones</t>
  </si>
  <si>
    <t>preocupado</t>
  </si>
  <si>
    <t>preocupante</t>
  </si>
  <si>
    <t>preocupar</t>
  </si>
  <si>
    <t>preocuparse</t>
  </si>
  <si>
    <t>prescripción</t>
  </si>
  <si>
    <t>presentimiento</t>
  </si>
  <si>
    <t>preso</t>
  </si>
  <si>
    <t>presumido</t>
  </si>
  <si>
    <t>presunción</t>
  </si>
  <si>
    <t>pretencioso</t>
  </si>
  <si>
    <t>pretender</t>
  </si>
  <si>
    <t>pretensión</t>
  </si>
  <si>
    <t>prevenido</t>
  </si>
  <si>
    <t>primitivo</t>
  </si>
  <si>
    <t>prisa</t>
  </si>
  <si>
    <t>prisión</t>
  </si>
  <si>
    <t>prisionero</t>
  </si>
  <si>
    <t>privación</t>
  </si>
  <si>
    <t>privado</t>
  </si>
  <si>
    <t>privar</t>
  </si>
  <si>
    <t>problema</t>
  </si>
  <si>
    <t>problemas</t>
  </si>
  <si>
    <t>problemático</t>
  </si>
  <si>
    <t>proceder</t>
  </si>
  <si>
    <t>profano</t>
  </si>
  <si>
    <t>prohibido</t>
  </si>
  <si>
    <t>prohibiendo</t>
  </si>
  <si>
    <t>prohibir</t>
  </si>
  <si>
    <t>prolijo</t>
  </si>
  <si>
    <t>prolongada</t>
  </si>
  <si>
    <t>prolongado</t>
  </si>
  <si>
    <t>prolongar</t>
  </si>
  <si>
    <t>promiscuo</t>
  </si>
  <si>
    <t>promocionado</t>
  </si>
  <si>
    <t>propenso</t>
  </si>
  <si>
    <t>propiedad</t>
  </si>
  <si>
    <t>propietario</t>
  </si>
  <si>
    <t>proponer</t>
  </si>
  <si>
    <t>proscrito</t>
  </si>
  <si>
    <t>prostituta</t>
  </si>
  <si>
    <t>protesta</t>
  </si>
  <si>
    <t>protestado</t>
  </si>
  <si>
    <t>protestar</t>
  </si>
  <si>
    <t>protestas</t>
  </si>
  <si>
    <t>provisional</t>
  </si>
  <si>
    <t>provisorio</t>
  </si>
  <si>
    <t>provocación</t>
  </si>
  <si>
    <t>provocador</t>
  </si>
  <si>
    <t>provocar</t>
  </si>
  <si>
    <t>provocativo</t>
  </si>
  <si>
    <t>puerco</t>
  </si>
  <si>
    <t>puerto</t>
  </si>
  <si>
    <t>puertos</t>
  </si>
  <si>
    <t>puesto</t>
  </si>
  <si>
    <t>pulir</t>
  </si>
  <si>
    <t>puñal</t>
  </si>
  <si>
    <t>puñalada</t>
  </si>
  <si>
    <t>puñetazo</t>
  </si>
  <si>
    <t>puño</t>
  </si>
  <si>
    <t>puntal</t>
  </si>
  <si>
    <t>punzante</t>
  </si>
  <si>
    <t>purgar</t>
  </si>
  <si>
    <t>puta</t>
  </si>
  <si>
    <t>quebrada</t>
  </si>
  <si>
    <t>quebradizo</t>
  </si>
  <si>
    <t>quebrado</t>
  </si>
  <si>
    <t>quebrantar</t>
  </si>
  <si>
    <t>quebranto</t>
  </si>
  <si>
    <t>quebrar</t>
  </si>
  <si>
    <t>quehacer</t>
  </si>
  <si>
    <t>queja</t>
  </si>
  <si>
    <t>quejado</t>
  </si>
  <si>
    <t>quejarse</t>
  </si>
  <si>
    <t>quejas</t>
  </si>
  <si>
    <t>quemado</t>
  </si>
  <si>
    <t>quemadura</t>
  </si>
  <si>
    <t>quemaduras</t>
  </si>
  <si>
    <t>quemar</t>
  </si>
  <si>
    <t>quitar</t>
  </si>
  <si>
    <t>rabia</t>
  </si>
  <si>
    <t>rabioso</t>
  </si>
  <si>
    <t>racismo</t>
  </si>
  <si>
    <t>racista</t>
  </si>
  <si>
    <t>racistas</t>
  </si>
  <si>
    <t>radicales</t>
  </si>
  <si>
    <t>radicalización</t>
  </si>
  <si>
    <t>radicalmente</t>
  </si>
  <si>
    <t>ralentizar</t>
  </si>
  <si>
    <t>rampante</t>
  </si>
  <si>
    <t>rareza</t>
  </si>
  <si>
    <t>rarezas</t>
  </si>
  <si>
    <t>raro</t>
  </si>
  <si>
    <t>rasgado</t>
  </si>
  <si>
    <t>rayado</t>
  </si>
  <si>
    <t>reaccionario</t>
  </si>
  <si>
    <t>reacio</t>
  </si>
  <si>
    <t>rebatir</t>
  </si>
  <si>
    <t>rebelarse</t>
  </si>
  <si>
    <t>rebelde</t>
  </si>
  <si>
    <t>rebelión</t>
  </si>
  <si>
    <t>recaer</t>
  </si>
  <si>
    <t>recaída</t>
  </si>
  <si>
    <t>recargar</t>
  </si>
  <si>
    <t>recelo</t>
  </si>
  <si>
    <t>recelos</t>
  </si>
  <si>
    <t>recesión</t>
  </si>
  <si>
    <t>rechaza</t>
  </si>
  <si>
    <t>rechazado</t>
  </si>
  <si>
    <t>rechazar</t>
  </si>
  <si>
    <t>rechazo</t>
  </si>
  <si>
    <t>recibir</t>
  </si>
  <si>
    <t>recorrer</t>
  </si>
  <si>
    <t>redondear</t>
  </si>
  <si>
    <t>redundancia</t>
  </si>
  <si>
    <t>redundante</t>
  </si>
  <si>
    <t>referirse</t>
  </si>
  <si>
    <t>refuta</t>
  </si>
  <si>
    <t>refutación</t>
  </si>
  <si>
    <t>refutado</t>
  </si>
  <si>
    <t>refutar</t>
  </si>
  <si>
    <t>regla</t>
  </si>
  <si>
    <t>regresión</t>
  </si>
  <si>
    <t>regreso</t>
  </si>
  <si>
    <t>rehén</t>
  </si>
  <si>
    <t>rehusar</t>
  </si>
  <si>
    <t>rejilla</t>
  </si>
  <si>
    <t>relajarse</t>
  </si>
  <si>
    <t>rematado</t>
  </si>
  <si>
    <t>remordimiento</t>
  </si>
  <si>
    <t>remover</t>
  </si>
  <si>
    <t>rencor</t>
  </si>
  <si>
    <t>rencores</t>
  </si>
  <si>
    <t>rendición</t>
  </si>
  <si>
    <t>rendija</t>
  </si>
  <si>
    <t>rendirse</t>
  </si>
  <si>
    <t>renegar</t>
  </si>
  <si>
    <t>renuencia</t>
  </si>
  <si>
    <t>renuente</t>
  </si>
  <si>
    <t>renuncia</t>
  </si>
  <si>
    <t>renunciar</t>
  </si>
  <si>
    <t>renuncio</t>
  </si>
  <si>
    <t>reparos</t>
  </si>
  <si>
    <t>repartir</t>
  </si>
  <si>
    <t>repeler</t>
  </si>
  <si>
    <t>repentino</t>
  </si>
  <si>
    <t>repetitivo</t>
  </si>
  <si>
    <t>represión</t>
  </si>
  <si>
    <t>represivo</t>
  </si>
  <si>
    <t>reprimenda</t>
  </si>
  <si>
    <t>reprimir</t>
  </si>
  <si>
    <t>reprobación</t>
  </si>
  <si>
    <t>reproche</t>
  </si>
  <si>
    <t>repudiar</t>
  </si>
  <si>
    <t>repudio</t>
  </si>
  <si>
    <t>repugnancia</t>
  </si>
  <si>
    <t>repugnante</t>
  </si>
  <si>
    <t>repulsa</t>
  </si>
  <si>
    <t>repulsión</t>
  </si>
  <si>
    <t>resentido</t>
  </si>
  <si>
    <t>resentimiento</t>
  </si>
  <si>
    <t>resfriado</t>
  </si>
  <si>
    <t>residuos</t>
  </si>
  <si>
    <t>resignado</t>
  </si>
  <si>
    <t>resistencia</t>
  </si>
  <si>
    <t>resonante</t>
  </si>
  <si>
    <t>responsabilidad</t>
  </si>
  <si>
    <t>resto</t>
  </si>
  <si>
    <t>restos</t>
  </si>
  <si>
    <t>restricción</t>
  </si>
  <si>
    <t>restrictivo</t>
  </si>
  <si>
    <t>restringido</t>
  </si>
  <si>
    <t>restringir</t>
  </si>
  <si>
    <t>resultar</t>
  </si>
  <si>
    <t>retar</t>
  </si>
  <si>
    <t>retardado</t>
  </si>
  <si>
    <t>retardar</t>
  </si>
  <si>
    <t>reticente</t>
  </si>
  <si>
    <t>retirado</t>
  </si>
  <si>
    <t>retirarse</t>
  </si>
  <si>
    <t>retiro</t>
  </si>
  <si>
    <t>retorcido</t>
  </si>
  <si>
    <t>retórica</t>
  </si>
  <si>
    <t>retórico</t>
  </si>
  <si>
    <t>retrasada</t>
  </si>
  <si>
    <t>retrasado</t>
  </si>
  <si>
    <t>retrasar</t>
  </si>
  <si>
    <t>retrasarse</t>
  </si>
  <si>
    <t>retraso</t>
  </si>
  <si>
    <t>retrasos</t>
  </si>
  <si>
    <t>retroceder</t>
  </si>
  <si>
    <t>retroceso</t>
  </si>
  <si>
    <t>revancha</t>
  </si>
  <si>
    <t>reventar</t>
  </si>
  <si>
    <t>revertir</t>
  </si>
  <si>
    <t>revés</t>
  </si>
  <si>
    <t>revestimiento</t>
  </si>
  <si>
    <t>revocar</t>
  </si>
  <si>
    <t>revolver</t>
  </si>
  <si>
    <t>revuelta</t>
  </si>
  <si>
    <t>revuelto</t>
  </si>
  <si>
    <t>rezagado</t>
  </si>
  <si>
    <t>ridiculiza</t>
  </si>
  <si>
    <t>ridiculizar</t>
  </si>
  <si>
    <t>ridículo</t>
  </si>
  <si>
    <t>riesgoso</t>
  </si>
  <si>
    <t>rígida</t>
  </si>
  <si>
    <t>rigidez</t>
  </si>
  <si>
    <t>rígido</t>
  </si>
  <si>
    <t>riguroso</t>
  </si>
  <si>
    <t>riña</t>
  </si>
  <si>
    <t>riñas</t>
  </si>
  <si>
    <t>rivalidad</t>
  </si>
  <si>
    <t>robada</t>
  </si>
  <si>
    <t>robadas</t>
  </si>
  <si>
    <t>robado</t>
  </si>
  <si>
    <t>robados</t>
  </si>
  <si>
    <t>robar</t>
  </si>
  <si>
    <t>robo</t>
  </si>
  <si>
    <t>robos</t>
  </si>
  <si>
    <t>rocoso</t>
  </si>
  <si>
    <t>rogar</t>
  </si>
  <si>
    <t>rojizo</t>
  </si>
  <si>
    <t>romo</t>
  </si>
  <si>
    <t>romper</t>
  </si>
  <si>
    <t>romperse</t>
  </si>
  <si>
    <t>rompió</t>
  </si>
  <si>
    <t>rondar</t>
  </si>
  <si>
    <t>roscado</t>
  </si>
  <si>
    <t>roto</t>
  </si>
  <si>
    <t>rotundamente</t>
  </si>
  <si>
    <t>rotura</t>
  </si>
  <si>
    <t>roza</t>
  </si>
  <si>
    <t>ruda</t>
  </si>
  <si>
    <t>rudo</t>
  </si>
  <si>
    <t>rugido</t>
  </si>
  <si>
    <t>ruido</t>
  </si>
  <si>
    <t>ruidos</t>
  </si>
  <si>
    <t>ruidoso</t>
  </si>
  <si>
    <t>ruina</t>
  </si>
  <si>
    <t>ruinas</t>
  </si>
  <si>
    <t>ruinoso</t>
  </si>
  <si>
    <t>rumores</t>
  </si>
  <si>
    <t>ruptura</t>
  </si>
  <si>
    <t>rupturas</t>
  </si>
  <si>
    <t>rústico</t>
  </si>
  <si>
    <t>rutina</t>
  </si>
  <si>
    <t>sabotaje</t>
  </si>
  <si>
    <t>sabotear</t>
  </si>
  <si>
    <t>sabueso</t>
  </si>
  <si>
    <t>saciar</t>
  </si>
  <si>
    <t>saco</t>
  </si>
  <si>
    <t>sacrificado</t>
  </si>
  <si>
    <t>sacrificados</t>
  </si>
  <si>
    <t>sacrificar</t>
  </si>
  <si>
    <t>sacrificio</t>
  </si>
  <si>
    <t>sacudida</t>
  </si>
  <si>
    <t>sacudir</t>
  </si>
  <si>
    <t>salvaje</t>
  </si>
  <si>
    <t>salvajemente</t>
  </si>
  <si>
    <t>salvajes</t>
  </si>
  <si>
    <t>salvajismo</t>
  </si>
  <si>
    <t>sangra</t>
  </si>
  <si>
    <t>sangrado</t>
  </si>
  <si>
    <t>sangrante</t>
  </si>
  <si>
    <t>sangrar</t>
  </si>
  <si>
    <t>sangría</t>
  </si>
  <si>
    <t>sangriento</t>
  </si>
  <si>
    <t>sanguinario</t>
  </si>
  <si>
    <t>saquear</t>
  </si>
  <si>
    <t>saqueo</t>
  </si>
  <si>
    <t>sarcasmo</t>
  </si>
  <si>
    <t>sarcásticamente</t>
  </si>
  <si>
    <t>sarcástico</t>
  </si>
  <si>
    <t>sartén</t>
  </si>
  <si>
    <t>satírico</t>
  </si>
  <si>
    <t>satirizar</t>
  </si>
  <si>
    <t>savia</t>
  </si>
  <si>
    <t>secreto</t>
  </si>
  <si>
    <t>sed</t>
  </si>
  <si>
    <t>sedentario</t>
  </si>
  <si>
    <t>seducir</t>
  </si>
  <si>
    <t>senil</t>
  </si>
  <si>
    <t>señorita</t>
  </si>
  <si>
    <t>sentir</t>
  </si>
  <si>
    <t>señuelo</t>
  </si>
  <si>
    <t>separar</t>
  </si>
  <si>
    <t>sequía</t>
  </si>
  <si>
    <t>servidumbre</t>
  </si>
  <si>
    <t>servil</t>
  </si>
  <si>
    <t>sesgado</t>
  </si>
  <si>
    <t>sesgo</t>
  </si>
  <si>
    <t>sesgos</t>
  </si>
  <si>
    <t>seto</t>
  </si>
  <si>
    <t>severidad</t>
  </si>
  <si>
    <t>severo</t>
  </si>
  <si>
    <t>sicario</t>
  </si>
  <si>
    <t>sifón</t>
  </si>
  <si>
    <t>silbido</t>
  </si>
  <si>
    <t>sima</t>
  </si>
  <si>
    <t>simplista</t>
  </si>
  <si>
    <t>simulado</t>
  </si>
  <si>
    <t>síndrome</t>
  </si>
  <si>
    <t>siniestro</t>
  </si>
  <si>
    <t>síntoma</t>
  </si>
  <si>
    <t>síntomas</t>
  </si>
  <si>
    <t>sirvienta</t>
  </si>
  <si>
    <t>sitiar</t>
  </si>
  <si>
    <t>sitio</t>
  </si>
  <si>
    <t>situación</t>
  </si>
  <si>
    <t>soberbia</t>
  </si>
  <si>
    <t>soberbio</t>
  </si>
  <si>
    <t>soborno</t>
  </si>
  <si>
    <t>sobras</t>
  </si>
  <si>
    <t>sobrecargado</t>
  </si>
  <si>
    <t>sobrepeso</t>
  </si>
  <si>
    <t>sobrio</t>
  </si>
  <si>
    <t>socavar</t>
  </si>
  <si>
    <t>sofocante</t>
  </si>
  <si>
    <t>sofocar</t>
  </si>
  <si>
    <t>solar</t>
  </si>
  <si>
    <t>soldar</t>
  </si>
  <si>
    <t>soledad</t>
  </si>
  <si>
    <t>solemne</t>
  </si>
  <si>
    <t>solitario</t>
  </si>
  <si>
    <t>soltar</t>
  </si>
  <si>
    <t>solterona</t>
  </si>
  <si>
    <t>sombreado</t>
  </si>
  <si>
    <t>sombrío</t>
  </si>
  <si>
    <t>someter</t>
  </si>
  <si>
    <t>sometido</t>
  </si>
  <si>
    <t>sonar</t>
  </si>
  <si>
    <t>sopa</t>
  </si>
  <si>
    <t>soplar</t>
  </si>
  <si>
    <t>sórdido</t>
  </si>
  <si>
    <t>sordo</t>
  </si>
  <si>
    <t>sorprendido</t>
  </si>
  <si>
    <t>sospecha</t>
  </si>
  <si>
    <t>sospechar</t>
  </si>
  <si>
    <t>sospechas</t>
  </si>
  <si>
    <t>sospechosamente</t>
  </si>
  <si>
    <t>sospechoso</t>
  </si>
  <si>
    <t>subastado</t>
  </si>
  <si>
    <t>subestimar</t>
  </si>
  <si>
    <t>súbito</t>
  </si>
  <si>
    <t>subordinado</t>
  </si>
  <si>
    <t>subordinados</t>
  </si>
  <si>
    <t>subraya</t>
  </si>
  <si>
    <t>subrayar</t>
  </si>
  <si>
    <t>subversión</t>
  </si>
  <si>
    <t>subversivo</t>
  </si>
  <si>
    <t>subyugación</t>
  </si>
  <si>
    <t>subyugar</t>
  </si>
  <si>
    <t>suciedad</t>
  </si>
  <si>
    <t>sucio</t>
  </si>
  <si>
    <t>sucumbir</t>
  </si>
  <si>
    <t>sudario</t>
  </si>
  <si>
    <t>suelto</t>
  </si>
  <si>
    <t>sufre</t>
  </si>
  <si>
    <t>sufrido</t>
  </si>
  <si>
    <t>sufrimiento</t>
  </si>
  <si>
    <t>sufrimientos</t>
  </si>
  <si>
    <t>sufrir</t>
  </si>
  <si>
    <t>suicida</t>
  </si>
  <si>
    <t>suicidio</t>
  </si>
  <si>
    <t>sujeción</t>
  </si>
  <si>
    <t>sumamente</t>
  </si>
  <si>
    <t>sumergir</t>
  </si>
  <si>
    <t>sumiso</t>
  </si>
  <si>
    <t>superficialmente</t>
  </si>
  <si>
    <t>superfluo</t>
  </si>
  <si>
    <t>superstición</t>
  </si>
  <si>
    <t>supersticioso</t>
  </si>
  <si>
    <t>súplica</t>
  </si>
  <si>
    <t>súplicas</t>
  </si>
  <si>
    <t>supresión</t>
  </si>
  <si>
    <t>suprimir</t>
  </si>
  <si>
    <t>surgimiento</t>
  </si>
  <si>
    <t>suscitar</t>
  </si>
  <si>
    <t>suspendido</t>
  </si>
  <si>
    <t>susto</t>
  </si>
  <si>
    <t>sustraer</t>
  </si>
  <si>
    <t>tablas</t>
  </si>
  <si>
    <t>tabú</t>
  </si>
  <si>
    <t>tacha</t>
  </si>
  <si>
    <t>tachar</t>
  </si>
  <si>
    <t>tajante</t>
  </si>
  <si>
    <t>taladros</t>
  </si>
  <si>
    <t>talar</t>
  </si>
  <si>
    <t>tanque</t>
  </si>
  <si>
    <t>tanques</t>
  </si>
  <si>
    <t>tanteo</t>
  </si>
  <si>
    <t>tapado</t>
  </si>
  <si>
    <t>tapar</t>
  </si>
  <si>
    <t>tapón</t>
  </si>
  <si>
    <t>tardío</t>
  </si>
  <si>
    <t>tarea</t>
  </si>
  <si>
    <t>tartamudez</t>
  </si>
  <si>
    <t>taxista</t>
  </si>
  <si>
    <t>tedioso</t>
  </si>
  <si>
    <t>temer</t>
  </si>
  <si>
    <t>temerario</t>
  </si>
  <si>
    <t>temeroso</t>
  </si>
  <si>
    <t>temible</t>
  </si>
  <si>
    <t>temores</t>
  </si>
  <si>
    <t>temperamento</t>
  </si>
  <si>
    <t>tempestad</t>
  </si>
  <si>
    <t>templado</t>
  </si>
  <si>
    <t>temple</t>
  </si>
  <si>
    <t>tendencia</t>
  </si>
  <si>
    <t>tendencioso</t>
  </si>
  <si>
    <t>tensión</t>
  </si>
  <si>
    <t>tenso</t>
  </si>
  <si>
    <t>tentación</t>
  </si>
  <si>
    <t>tentativamente</t>
  </si>
  <si>
    <t>tentativo</t>
  </si>
  <si>
    <t>terco</t>
  </si>
  <si>
    <t>ternura</t>
  </si>
  <si>
    <t>terreno</t>
  </si>
  <si>
    <t>terriblemente</t>
  </si>
  <si>
    <t>terrorismo</t>
  </si>
  <si>
    <t>tibio</t>
  </si>
  <si>
    <t>tiburón</t>
  </si>
  <si>
    <t>tic</t>
  </si>
  <si>
    <t>tierra</t>
  </si>
  <si>
    <t>timbre</t>
  </si>
  <si>
    <t>tímido</t>
  </si>
  <si>
    <t>tipo</t>
  </si>
  <si>
    <t>tiranía</t>
  </si>
  <si>
    <t>tiránico</t>
  </si>
  <si>
    <t>tirano</t>
  </si>
  <si>
    <t>tirante</t>
  </si>
  <si>
    <t>tirar</t>
  </si>
  <si>
    <t>tirarse</t>
  </si>
  <si>
    <t>tirón</t>
  </si>
  <si>
    <t>títere</t>
  </si>
  <si>
    <t>tocar</t>
  </si>
  <si>
    <t>tocino</t>
  </si>
  <si>
    <t>tontería</t>
  </si>
  <si>
    <t>tonterías</t>
  </si>
  <si>
    <t>tonto</t>
  </si>
  <si>
    <t>torcer</t>
  </si>
  <si>
    <t>torcida</t>
  </si>
  <si>
    <t>torcido</t>
  </si>
  <si>
    <t>tormento</t>
  </si>
  <si>
    <t>torpe</t>
  </si>
  <si>
    <t>torpeza</t>
  </si>
  <si>
    <t>torrente</t>
  </si>
  <si>
    <t>tortuoso</t>
  </si>
  <si>
    <t>tortura</t>
  </si>
  <si>
    <t>torturado</t>
  </si>
  <si>
    <t>torturar</t>
  </si>
  <si>
    <t>torturas</t>
  </si>
  <si>
    <t>tosco</t>
  </si>
  <si>
    <t>totalitaria</t>
  </si>
  <si>
    <t>totalitario</t>
  </si>
  <si>
    <t>tóxico</t>
  </si>
  <si>
    <t>tragedia</t>
  </si>
  <si>
    <t>trágicamente</t>
  </si>
  <si>
    <t>trágico</t>
  </si>
  <si>
    <t>traición</t>
  </si>
  <si>
    <t>traiciona</t>
  </si>
  <si>
    <t>traicionar</t>
  </si>
  <si>
    <t>traicionero</t>
  </si>
  <si>
    <t>traidor</t>
  </si>
  <si>
    <t>traidora</t>
  </si>
  <si>
    <t>traidores</t>
  </si>
  <si>
    <t>trama</t>
  </si>
  <si>
    <t>trampa</t>
  </si>
  <si>
    <t>tramposo</t>
  </si>
  <si>
    <t>transcurrido</t>
  </si>
  <si>
    <t>transgresión</t>
  </si>
  <si>
    <t>trasero</t>
  </si>
  <si>
    <t>traste</t>
  </si>
  <si>
    <t>trastes</t>
  </si>
  <si>
    <t>trastorno</t>
  </si>
  <si>
    <t>traumático</t>
  </si>
  <si>
    <t>traumatizado</t>
  </si>
  <si>
    <t>travesura</t>
  </si>
  <si>
    <t>travieso</t>
  </si>
  <si>
    <t>trazador</t>
  </si>
  <si>
    <t>trazar</t>
  </si>
  <si>
    <t>trazas</t>
  </si>
  <si>
    <t>tributaria</t>
  </si>
  <si>
    <t>trío</t>
  </si>
  <si>
    <t>triste</t>
  </si>
  <si>
    <t>tristemente</t>
  </si>
  <si>
    <t>tristeza</t>
  </si>
  <si>
    <t>tropezar</t>
  </si>
  <si>
    <t>tropiezos</t>
  </si>
  <si>
    <t>trucha</t>
  </si>
  <si>
    <t>truco</t>
  </si>
  <si>
    <t>trucos</t>
  </si>
  <si>
    <t>trunca</t>
  </si>
  <si>
    <t>tumulto</t>
  </si>
  <si>
    <t>tupido</t>
  </si>
  <si>
    <t>turbio</t>
  </si>
  <si>
    <t>turbulencia</t>
  </si>
  <si>
    <t>turbulento</t>
  </si>
  <si>
    <t>turca</t>
  </si>
  <si>
    <t>ultimátum</t>
  </si>
  <si>
    <t>ultraje</t>
  </si>
  <si>
    <t>untar</t>
  </si>
  <si>
    <t>urdimbre</t>
  </si>
  <si>
    <t>urgencia</t>
  </si>
  <si>
    <t>urgente</t>
  </si>
  <si>
    <t>urogallo</t>
  </si>
  <si>
    <t>usado</t>
  </si>
  <si>
    <t>usados</t>
  </si>
  <si>
    <t>usurpación</t>
  </si>
  <si>
    <t>usurpador</t>
  </si>
  <si>
    <t>usurpar</t>
  </si>
  <si>
    <t>vacilante</t>
  </si>
  <si>
    <t>vacío</t>
  </si>
  <si>
    <t>vagabundo</t>
  </si>
  <si>
    <t>vago</t>
  </si>
  <si>
    <t>vándalo</t>
  </si>
  <si>
    <t>vanidad</t>
  </si>
  <si>
    <t>vanidoso</t>
  </si>
  <si>
    <t>vano</t>
  </si>
  <si>
    <t>varado</t>
  </si>
  <si>
    <t>vehemente</t>
  </si>
  <si>
    <t>vehementemente</t>
  </si>
  <si>
    <t>veneno</t>
  </si>
  <si>
    <t>venenoso</t>
  </si>
  <si>
    <t>venganza</t>
  </si>
  <si>
    <t>vengar</t>
  </si>
  <si>
    <t>vengarse</t>
  </si>
  <si>
    <t>vengativo</t>
  </si>
  <si>
    <t>ventosa</t>
  </si>
  <si>
    <t>verde</t>
  </si>
  <si>
    <t>vergonzoso</t>
  </si>
  <si>
    <t>vergüenza</t>
  </si>
  <si>
    <t>vertedero</t>
  </si>
  <si>
    <t>vertederos</t>
  </si>
  <si>
    <t>vertiginoso</t>
  </si>
  <si>
    <t>vestigio</t>
  </si>
  <si>
    <t>vestigios</t>
  </si>
  <si>
    <t>vetar</t>
  </si>
  <si>
    <t>víbora</t>
  </si>
  <si>
    <t>vibración</t>
  </si>
  <si>
    <t>vibrar</t>
  </si>
  <si>
    <t>vicio</t>
  </si>
  <si>
    <t>vicioso</t>
  </si>
  <si>
    <t>víctima</t>
  </si>
  <si>
    <t>vil</t>
  </si>
  <si>
    <t>villano</t>
  </si>
  <si>
    <t>villanos</t>
  </si>
  <si>
    <t>violación</t>
  </si>
  <si>
    <t>violada</t>
  </si>
  <si>
    <t>violador</t>
  </si>
  <si>
    <t>violadores</t>
  </si>
  <si>
    <t>violar</t>
  </si>
  <si>
    <t>violentamente</t>
  </si>
  <si>
    <t>violento</t>
  </si>
  <si>
    <t>virgen</t>
  </si>
  <si>
    <t>virulencia</t>
  </si>
  <si>
    <t>virulento</t>
  </si>
  <si>
    <t>volátil</t>
  </si>
  <si>
    <t>volatilidad</t>
  </si>
  <si>
    <t>volcar</t>
  </si>
  <si>
    <t>voluble</t>
  </si>
  <si>
    <t>voluminoso</t>
  </si>
  <si>
    <t>vomitar</t>
  </si>
  <si>
    <t>vómito</t>
  </si>
  <si>
    <t>vómitos</t>
  </si>
  <si>
    <t>yermo</t>
  </si>
  <si>
    <t>zapallo</t>
  </si>
  <si>
    <t>zombi</t>
  </si>
  <si>
    <t>zorra</t>
  </si>
  <si>
    <t>zumbido</t>
  </si>
  <si>
    <t>#corporatelatam #thelogisticsworld stand #logística mano puestas empresa #xadis invitados 3530</t>
  </si>
  <si>
    <t>#corporatelatam #thelogisticsworld stand centro corporaterm #tlwexpo2023 thelogisticswd #mexico citibanamex #logística</t>
  </si>
  <si>
    <t>#corporatelatam #thelogisticsworld importante paso taller #cadenadesuministro mano #compras stand conoce</t>
  </si>
  <si>
    <t>3530,mano</t>
  </si>
  <si>
    <t>mano,#logística</t>
  </si>
  <si>
    <t>empresa,#eficiente</t>
  </si>
  <si>
    <t>rentable,info</t>
  </si>
  <si>
    <t>acércate,stand</t>
  </si>
  <si>
    <t>#thelogisticsworld,abre</t>
  </si>
  <si>
    <t>dudas,acerca</t>
  </si>
  <si>
    <t>mano,mejores</t>
  </si>
  <si>
    <t>expertos,#compras</t>
  </si>
  <si>
    <t>puestas,invitados  #xadis,#corporatelatam  3530,mano  stand,3530  #logística,empresa  rentable,info  #eficiente,rentable  acércate,stand  #thelogisticsworld,abre  invitados,lujo</t>
  </si>
  <si>
    <t>#tlwexpo2023,#thelogisticsworld  centro,citibanamex  #thelogisticsworld,#mexico  #talleres,#programas  puestas,invitados  #xadis,#corporatelatam  3530,mano  stand,3530  dudas,acerca  #logística,empresa</t>
  </si>
  <si>
    <t>jessicaer81,#corporatelatam  paso,importante  #tlwexpo2023,#thelogisticsworld  jcamposcortes,taller  mano,mejores  mejores,expertos  invita,participar  paso,paso  expertos,#compras  centro,citibanamex</t>
  </si>
  <si>
    <t>#thelogisticsworld #corporatelatam stand #logística hashtagmarketi7 citibanamex #tlwexpo2023 centro thelogisticswd #mexico</t>
  </si>
  <si>
    <t>3530 #corporatelatam info lujo #eficiente rentable #logística #thelogisticsworld invitados empresa</t>
  </si>
  <si>
    <t>#corporatelatam #cadenadesuministro mejorar #thelogisticsworld aprende #logística mayo cadena hashtagmarketi7 conoce</t>
  </si>
  <si>
    <t>#corporatelatam #thelogisticsworld stand corporaterm #logística citibanamex #tlwexpo2023 centro thelogisticswd #mexico</t>
  </si>
  <si>
    <t>#corporatelatam #thelogisticsworld stand corporaterm citibanamex ejecutar #tlwexpo2023 #certificaciones proyectos centro</t>
  </si>
  <si>
    <t>paso #corporatelatam taller #compras conoce especializado contenido #transformaciondigital mano director</t>
  </si>
  <si>
    <t>#corporatelatam stand #thelogisticsworld corporaterm thelogisticswd citibanamex #tlwexpo2023 #talleres #programas esperamos</t>
  </si>
  <si>
    <t>#corporatelatam #thelogisticsworld importante niveles taller paso #negocios mano #compras corporaterm</t>
  </si>
  <si>
    <t>mano puestas empresa #xadis invitados 3530 acércate info lujo abre</t>
  </si>
  <si>
    <t>compras taller paso cadena mejorar suministro #logística #cadenadesuministro #thelogisticsworld aprende</t>
  </si>
  <si>
    <t>proceso ejecutar cadena proyectos suministro manufactura #logística citibanamex #tlwexpo2023 centro</t>
  </si>
  <si>
    <t>ejecutar proyectos #logistica resolveremos #programas esperamos importante #talleres evento logística</t>
  </si>
  <si>
    <t>paso taller conoce especializado contenido #transformaciondigital mano director #proyectos mejores</t>
  </si>
  <si>
    <t>hashtagmarketi7 puestas mano info 3530 #logística invitados acércate #xadis abre</t>
  </si>
  <si>
    <t>niveles taller paso #negocios ejecutar proyectos mano #compras corporaterm jessicaer81</t>
  </si>
  <si>
    <t>centro,citibanamex  #thelogisticsworld,#mexico  #tlwexpo2023,#thelogisticsworld  #corporatelatam,acércate  lujo,#xadis  puestas,invitados  3530,mano  mano,#logística  invitados,lujo  #logística,empresa</t>
  </si>
  <si>
    <t>acércate,stand  3530,mano  lujo,#xadis  mano,#logística  hashtagmarketi7,#thelogisticsworld  #eficiente,rentable  stand,3530  #corporatelatam,acércate  empresa,#eficiente  #logística,empresa</t>
  </si>
  <si>
    <t>cadena,suministro  in,#supplychain  centro,citibanamex  #tlwexpo2023,#thelogisticsworld  #thelogisticsworld,#mexico  #supplychain,26  26,abril  #corporatelatam,#cadenadesuministro  #metodologia,mano  ori,co</t>
  </si>
  <si>
    <t>centro,citibanamex  #thelogisticsworld,#mexico  #tlwexpo2023,#thelogisticsworld  ejecutar,proyectos  corporaterm,aprende  cadena,suministro  #talleres,#programas  #corporatelatam,acércate  lujo,#xadis  puestas,invitados</t>
  </si>
  <si>
    <t>#tlwexpo2023,#thelogisticsworld  centro,citibanamex  ejecutar,proyectos  #thelogisticsworld,#mexico  #talleres,#programas  dudas,acerca  esperamos,stand  thelogisticswd,resolveremos  importante,logística  stand,#corporatelatam</t>
  </si>
  <si>
    <t>mano,mejores  comparte,director  taller,especializado  invita,participar  especializado,#suministros  #transformaciondigital,recomiendo  #algoritmos,#tendencias  nota,comparte  contenido,alta  trabajando,#proyectos</t>
  </si>
  <si>
    <t>#certificaciones,#talleres  dudas,acerca  corporaterm,esperamos  thelogisticswd,resolveremos  stand,#corporatelatam  #thelogisticsworld,#mexico  esperamos,stand  #corporatelatam,evento  #programas,centro  #talleres,#programas</t>
  </si>
  <si>
    <t>jessicaer81,#corporatelatam  ejecutar,proyectos  #talleres,#programas  óptimos,crucial  niveles,inventario  #suministros,#estrategicos  niveles,#inventario  stand,#corporatelatam  especialmente,sector  #negocios,#consultores</t>
  </si>
  <si>
    <t>#corporatelatam,acércate  lujo,#xadis  puestas,invitados  3530,mano  mano,#logística  invitados,lujo  #logística,empresa  #xadis,#corporatelatam  #thelogisticsworld,abre  rentable,info</t>
  </si>
  <si>
    <t>cadena,suministro  in,#supplychain  centro,citibanamex  #tlwexpo2023,#thelogisticsworld  #thelogisticsworld,#mexico  #supplychain,26  26,abril  #corporatelatam,#cadenadesuministro  compras,avanzadas  #logística,#distribución</t>
  </si>
  <si>
    <t>ejecutar,proyectos  cadena,suministro  centro,citibanamex  #thelogisticsworld,#mexico  #tlwexpo2023,#thelogisticsworld  corporaterm,aprende  #talleres,#programas  #corporatelatam,acércate  lujo,#xadis  puestas,invitados</t>
  </si>
  <si>
    <t>ejecutar,proyectos  #talleres,#programas  dudas,acerca  esperamos,stand  thelogisticswd,resolveremos  importante,logística  stand,#corporatelatam  #certificaciones,#talleres  resolveremos,dudas  citibanamex,#tlwexpo2023</t>
  </si>
  <si>
    <t>empresa,#eficiente  3530,mano  puestas,invitados  #logística,empresa  #thelogisticsworld,abre  mano,#logística  #xadis,#corporatelatam  #corporatelatam,acércate  rentable,info  invitados,lujo</t>
  </si>
  <si>
    <t>ejecutar,proyectos  jessicaer81,#corporatelatam  #talleres,#programas  óptimos,crucial  niveles,inventario  #suministros,#estrategicos  niveles,#inventario  stand,#corporatelatam  especialmente,sector  #negocios,#consultores</t>
  </si>
  <si>
    <t>G1: #corporatelatam #thelogisticsworld stand #logística mano puestas empresa #xadis invitados 3530</t>
  </si>
  <si>
    <t>G2: #corporatelatam #thelogisticsworld stand centro corporaterm #tlwexpo2023 thelogisticswd #mexico citibanamex #logística</t>
  </si>
  <si>
    <t>G3: #corporatelatam #thelogisticsworld importante paso taller #cadenadesuministro mano #compras stand conoce</t>
  </si>
  <si>
    <t>The graph was imported from the open workbook "Book2".</t>
  </si>
  <si>
    <t>The graph was laid out using the Harel-Koren Fast Multiscale layout algorithm.</t>
  </si>
  <si>
    <t>The graph's vertices were grouped by cluster using the Clauset-Newman-Moore cluster algorithm.</t>
  </si>
  <si>
    <t>https://nodexlgraphgallery.org/Pages/Graph.aspx?graphID=291949</t>
  </si>
  <si>
    <t>https://nodexlgraphgallery.org/Images/Image.ashx?graphID=291949&amp;type=f</t>
  </si>
  <si>
    <t>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</si>
</sst>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10" fillId="0" borderId="0" xfId="28" applyAlignment="1">
      <alignment/>
    </xf>
    <xf numFmtId="0" fontId="10" fillId="0" borderId="0" xfId="28"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alignment/>
    </xf>
    <xf numFmtId="0" fontId="0" fillId="3" borderId="1" xfId="23" applyNumberFormat="1" applyFont="1" applyAlignment="1">
      <alignment/>
    </xf>
    <xf numFmtId="0" fontId="0" fillId="0" borderId="0" xfId="0" applyFill="1" applyAlignment="1">
      <alignment/>
    </xf>
    <xf numFmtId="0" fontId="0" fillId="0" borderId="0" xfId="0" applyNumberFormat="1"/>
    <xf numFmtId="0" fontId="0" fillId="0" borderId="0" xfId="0" applyAlignment="1" quotePrefix="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0" applyNumberFormat="1" applyFill="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6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79" formatCode="General"/>
    </dxf>
    <dxf>
      <numFmt numFmtId="179" formatCode="General"/>
    </dxf>
    <dxf>
      <numFmt numFmtId="179" formatCode="General"/>
    </dxf>
    <dxf>
      <numFmt numFmtId="179" formatCode="General"/>
    </dxf>
    <dxf>
      <numFmt numFmtId="179" formatCode="General"/>
    </dxf>
    <dxf>
      <numFmt numFmtId="179" formatCode="General"/>
    </dxf>
    <dxf>
      <numFmt numFmtId="179" formatCode="General"/>
    </dxf>
    <dxf>
      <numFmt numFmtId="179" formatCode="General"/>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dxf>
    <dxf>
      <numFmt numFmtId="178" formatCode="@"/>
    </dxf>
    <dxf>
      <numFmt numFmtId="179" formatCode="General"/>
    </dxf>
    <dxf>
      <numFmt numFmtId="179" formatCode="General"/>
    </dxf>
    <dxf>
      <numFmt numFmtId="178" formatCode="@"/>
    </dxf>
    <dxf>
      <numFmt numFmtId="179" formatCode="General"/>
    </dxf>
    <dxf>
      <numFmt numFmtId="179" formatCode="General"/>
    </dxf>
    <dxf>
      <numFmt numFmtId="177" formatCode="0"/>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62"/>
      <tableStyleElement type="headerRow" dxfId="261"/>
    </tableStyle>
    <tableStyle name="NodeXL Table" pivot="0" count="1">
      <tableStyleElement type="headerRow" dxfId="2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191719"/>
        <c:axId val="42616608"/>
      </c:barChart>
      <c:catAx>
        <c:axId val="121917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616608"/>
        <c:crosses val="autoZero"/>
        <c:auto val="1"/>
        <c:lblOffset val="100"/>
        <c:noMultiLvlLbl val="0"/>
      </c:catAx>
      <c:valAx>
        <c:axId val="42616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91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61"/>
                <c:pt idx="0">
                  <c:v>17/4/2023 15:11:55</c:v>
                </c:pt>
                <c:pt idx="1">
                  <c:v>17/4/2023 15:17:24</c:v>
                </c:pt>
                <c:pt idx="2">
                  <c:v>17/4/2023 16:19:26</c:v>
                </c:pt>
                <c:pt idx="3">
                  <c:v>17/4/2023 16:19:47</c:v>
                </c:pt>
                <c:pt idx="4">
                  <c:v>17/4/2023 17:01:29</c:v>
                </c:pt>
                <c:pt idx="5">
                  <c:v>17/4/2023 21:10:02</c:v>
                </c:pt>
                <c:pt idx="6">
                  <c:v>18/4/2023 0:12:21</c:v>
                </c:pt>
                <c:pt idx="7">
                  <c:v>18/4/2023 1:27:16</c:v>
                </c:pt>
                <c:pt idx="8">
                  <c:v>19/4/2023 12:18:14</c:v>
                </c:pt>
                <c:pt idx="9">
                  <c:v>19/4/2023 2:12:17</c:v>
                </c:pt>
                <c:pt idx="10">
                  <c:v>20/4/2023 0:44:14</c:v>
                </c:pt>
                <c:pt idx="11">
                  <c:v>20/4/2023 1:21:17</c:v>
                </c:pt>
                <c:pt idx="12">
                  <c:v>20/4/2023 12:50:24</c:v>
                </c:pt>
                <c:pt idx="13">
                  <c:v>20/4/2023 6:49:58</c:v>
                </c:pt>
                <c:pt idx="14">
                  <c:v>20/4/2023 8:40:49</c:v>
                </c:pt>
                <c:pt idx="15">
                  <c:v>20/4/2023 8:56:04</c:v>
                </c:pt>
                <c:pt idx="16">
                  <c:v>21/4/2023 1:53:17</c:v>
                </c:pt>
                <c:pt idx="17">
                  <c:v>21/4/2023 4:53:18</c:v>
                </c:pt>
                <c:pt idx="18">
                  <c:v>22/4/2023 0:12:19</c:v>
                </c:pt>
                <c:pt idx="19">
                  <c:v>22/4/2023 12:18:14</c:v>
                </c:pt>
                <c:pt idx="20">
                  <c:v>24/4/2023 15:17:25</c:v>
                </c:pt>
                <c:pt idx="21">
                  <c:v>24/4/2023 17:49:01</c:v>
                </c:pt>
                <c:pt idx="22">
                  <c:v>24/4/2023 18:01:33</c:v>
                </c:pt>
                <c:pt idx="23">
                  <c:v>25/4/2023 0:12:16</c:v>
                </c:pt>
                <c:pt idx="24">
                  <c:v>25/4/2023 1:27:15</c:v>
                </c:pt>
                <c:pt idx="25">
                  <c:v>25/4/2023 10:10:34</c:v>
                </c:pt>
                <c:pt idx="26">
                  <c:v>25/4/2023 12:18:15</c:v>
                </c:pt>
                <c:pt idx="27">
                  <c:v>25/4/2023 13:20:03</c:v>
                </c:pt>
                <c:pt idx="28">
                  <c:v>25/4/2023 16:58:59</c:v>
                </c:pt>
                <c:pt idx="29">
                  <c:v>25/4/2023 18:30:18</c:v>
                </c:pt>
                <c:pt idx="30">
                  <c:v>26/4/2023 14:13:14</c:v>
                </c:pt>
                <c:pt idx="31">
                  <c:v>26/4/2023 14:39:13</c:v>
                </c:pt>
                <c:pt idx="32">
                  <c:v>26/4/2023 15:12:52</c:v>
                </c:pt>
                <c:pt idx="33">
                  <c:v>26/4/2023 15:29:39</c:v>
                </c:pt>
                <c:pt idx="34">
                  <c:v>26/4/2023 15:43:10</c:v>
                </c:pt>
                <c:pt idx="35">
                  <c:v>26/4/2023 16:35:10</c:v>
                </c:pt>
                <c:pt idx="36">
                  <c:v>26/4/2023 16:41:50</c:v>
                </c:pt>
                <c:pt idx="37">
                  <c:v>26/4/2023 17:41:11</c:v>
                </c:pt>
                <c:pt idx="38">
                  <c:v>26/4/2023 17:43:34</c:v>
                </c:pt>
                <c:pt idx="39">
                  <c:v>26/4/2023 18:02:56</c:v>
                </c:pt>
                <c:pt idx="40">
                  <c:v>26/4/2023 18:31:36</c:v>
                </c:pt>
                <c:pt idx="41">
                  <c:v>26/4/2023 18:37:52</c:v>
                </c:pt>
                <c:pt idx="42">
                  <c:v>26/4/2023 19:32:05</c:v>
                </c:pt>
                <c:pt idx="43">
                  <c:v>26/4/2023 19:41:29</c:v>
                </c:pt>
                <c:pt idx="44">
                  <c:v>26/4/2023 2:12:33</c:v>
                </c:pt>
                <c:pt idx="45">
                  <c:v>26/4/2023 20:18:02</c:v>
                </c:pt>
                <c:pt idx="46">
                  <c:v>26/4/2023 20:39:02</c:v>
                </c:pt>
                <c:pt idx="47">
                  <c:v>26/4/2023 20:41:45</c:v>
                </c:pt>
                <c:pt idx="48">
                  <c:v>26/4/2023 20:41:56</c:v>
                </c:pt>
                <c:pt idx="49">
                  <c:v>26/4/2023 21:48:08</c:v>
                </c:pt>
                <c:pt idx="50">
                  <c:v>26/4/2023 23:06:28</c:v>
                </c:pt>
                <c:pt idx="51">
                  <c:v>26/4/2023 23:11:38</c:v>
                </c:pt>
                <c:pt idx="52">
                  <c:v>26/4/2023 23:14:58</c:v>
                </c:pt>
                <c:pt idx="53">
                  <c:v>26/4/2023 7:28:33</c:v>
                </c:pt>
                <c:pt idx="54">
                  <c:v>27/4/2023 0:16:21</c:v>
                </c:pt>
                <c:pt idx="55">
                  <c:v>27/4/2023 0:44:24</c:v>
                </c:pt>
                <c:pt idx="56">
                  <c:v>27/4/2023 1:21:24</c:v>
                </c:pt>
                <c:pt idx="57">
                  <c:v>27/4/2023 2:20:57</c:v>
                </c:pt>
                <c:pt idx="58">
                  <c:v>27/4/2023 2:24:46</c:v>
                </c:pt>
                <c:pt idx="59">
                  <c:v>27/4/2023 2:24:50</c:v>
                </c:pt>
                <c:pt idx="60">
                  <c:v>27/4/2023 2:25:03</c:v>
                </c:pt>
              </c:strCache>
            </c:strRef>
          </c:cat>
          <c:val>
            <c:numRef>
              <c:f>'Time Series'!$B$26:$B$87</c:f>
              <c:numCache>
                <c:formatCode>General</c:formatCode>
                <c:ptCount val="61"/>
                <c:pt idx="0">
                  <c:v>1</c:v>
                </c:pt>
                <c:pt idx="1">
                  <c:v>1</c:v>
                </c:pt>
                <c:pt idx="2">
                  <c:v>2</c:v>
                </c:pt>
                <c:pt idx="3">
                  <c:v>2</c:v>
                </c:pt>
                <c:pt idx="4">
                  <c:v>1</c:v>
                </c:pt>
                <c:pt idx="5">
                  <c:v>2</c:v>
                </c:pt>
                <c:pt idx="6">
                  <c:v>1</c:v>
                </c:pt>
                <c:pt idx="7">
                  <c:v>1</c:v>
                </c:pt>
                <c:pt idx="8">
                  <c:v>1</c:v>
                </c:pt>
                <c:pt idx="9">
                  <c:v>1</c:v>
                </c:pt>
                <c:pt idx="10">
                  <c:v>1</c:v>
                </c:pt>
                <c:pt idx="11">
                  <c:v>1</c:v>
                </c:pt>
                <c:pt idx="12">
                  <c:v>2</c:v>
                </c:pt>
                <c:pt idx="13">
                  <c:v>1</c:v>
                </c:pt>
                <c:pt idx="14">
                  <c:v>2</c:v>
                </c:pt>
                <c:pt idx="15">
                  <c:v>2</c:v>
                </c:pt>
                <c:pt idx="16">
                  <c:v>1</c:v>
                </c:pt>
                <c:pt idx="17">
                  <c:v>1</c:v>
                </c:pt>
                <c:pt idx="18">
                  <c:v>1</c:v>
                </c:pt>
                <c:pt idx="19">
                  <c:v>1</c:v>
                </c:pt>
                <c:pt idx="20">
                  <c:v>1</c:v>
                </c:pt>
                <c:pt idx="21">
                  <c:v>1</c:v>
                </c:pt>
                <c:pt idx="22">
                  <c:v>1</c:v>
                </c:pt>
                <c:pt idx="23">
                  <c:v>1</c:v>
                </c:pt>
                <c:pt idx="24">
                  <c:v>1</c:v>
                </c:pt>
                <c:pt idx="25">
                  <c:v>3</c:v>
                </c:pt>
                <c:pt idx="26">
                  <c:v>1</c:v>
                </c:pt>
                <c:pt idx="27">
                  <c:v>3</c:v>
                </c:pt>
                <c:pt idx="28">
                  <c:v>1</c:v>
                </c:pt>
                <c:pt idx="29">
                  <c:v>1</c:v>
                </c:pt>
                <c:pt idx="30">
                  <c:v>1</c:v>
                </c:pt>
                <c:pt idx="31">
                  <c:v>1</c:v>
                </c:pt>
                <c:pt idx="32">
                  <c:v>2</c:v>
                </c:pt>
                <c:pt idx="33">
                  <c:v>2</c:v>
                </c:pt>
                <c:pt idx="34">
                  <c:v>2</c:v>
                </c:pt>
                <c:pt idx="35">
                  <c:v>2</c:v>
                </c:pt>
                <c:pt idx="36">
                  <c:v>2</c:v>
                </c:pt>
                <c:pt idx="37">
                  <c:v>2</c:v>
                </c:pt>
                <c:pt idx="38">
                  <c:v>2</c:v>
                </c:pt>
                <c:pt idx="39">
                  <c:v>1</c:v>
                </c:pt>
                <c:pt idx="40">
                  <c:v>1</c:v>
                </c:pt>
                <c:pt idx="41">
                  <c:v>3</c:v>
                </c:pt>
                <c:pt idx="42">
                  <c:v>1</c:v>
                </c:pt>
                <c:pt idx="43">
                  <c:v>3</c:v>
                </c:pt>
                <c:pt idx="44">
                  <c:v>1</c:v>
                </c:pt>
                <c:pt idx="45">
                  <c:v>3</c:v>
                </c:pt>
                <c:pt idx="46">
                  <c:v>2</c:v>
                </c:pt>
                <c:pt idx="47">
                  <c:v>3</c:v>
                </c:pt>
                <c:pt idx="48">
                  <c:v>2</c:v>
                </c:pt>
                <c:pt idx="49">
                  <c:v>1</c:v>
                </c:pt>
                <c:pt idx="50">
                  <c:v>2</c:v>
                </c:pt>
                <c:pt idx="51">
                  <c:v>3</c:v>
                </c:pt>
                <c:pt idx="52">
                  <c:v>3</c:v>
                </c:pt>
                <c:pt idx="53">
                  <c:v>2</c:v>
                </c:pt>
                <c:pt idx="54">
                  <c:v>1</c:v>
                </c:pt>
                <c:pt idx="55">
                  <c:v>1</c:v>
                </c:pt>
                <c:pt idx="56">
                  <c:v>1</c:v>
                </c:pt>
                <c:pt idx="57">
                  <c:v>3</c:v>
                </c:pt>
                <c:pt idx="58">
                  <c:v>2</c:v>
                </c:pt>
                <c:pt idx="59">
                  <c:v>3</c:v>
                </c:pt>
                <c:pt idx="60">
                  <c:v>2</c:v>
                </c:pt>
              </c:numCache>
            </c:numRef>
          </c:val>
        </c:ser>
        <c:axId val="38164081"/>
        <c:axId val="7932410"/>
      </c:barChart>
      <c:catAx>
        <c:axId val="38164081"/>
        <c:scaling>
          <c:orientation val="minMax"/>
        </c:scaling>
        <c:axPos val="b"/>
        <c:delete val="0"/>
        <c:numFmt formatCode="General" sourceLinked="1"/>
        <c:majorTickMark val="out"/>
        <c:minorTickMark val="none"/>
        <c:tickLblPos val="nextTo"/>
        <c:crossAx val="7932410"/>
        <c:crosses val="autoZero"/>
        <c:auto val="1"/>
        <c:lblOffset val="100"/>
        <c:noMultiLvlLbl val="0"/>
      </c:catAx>
      <c:valAx>
        <c:axId val="7932410"/>
        <c:scaling>
          <c:orientation val="minMax"/>
        </c:scaling>
        <c:axPos val="l"/>
        <c:majorGridlines/>
        <c:delete val="0"/>
        <c:numFmt formatCode="General" sourceLinked="1"/>
        <c:majorTickMark val="out"/>
        <c:minorTickMark val="none"/>
        <c:tickLblPos val="nextTo"/>
        <c:crossAx val="381640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005153"/>
        <c:axId val="29393194"/>
      </c:barChart>
      <c:catAx>
        <c:axId val="480051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393194"/>
        <c:crosses val="autoZero"/>
        <c:auto val="1"/>
        <c:lblOffset val="100"/>
        <c:noMultiLvlLbl val="0"/>
      </c:catAx>
      <c:valAx>
        <c:axId val="29393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05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212155"/>
        <c:axId val="32038484"/>
      </c:barChart>
      <c:catAx>
        <c:axId val="632121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038484"/>
        <c:crosses val="autoZero"/>
        <c:auto val="1"/>
        <c:lblOffset val="100"/>
        <c:noMultiLvlLbl val="0"/>
      </c:catAx>
      <c:valAx>
        <c:axId val="32038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12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910901"/>
        <c:axId val="44980382"/>
      </c:barChart>
      <c:catAx>
        <c:axId val="199109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980382"/>
        <c:crosses val="autoZero"/>
        <c:auto val="1"/>
        <c:lblOffset val="100"/>
        <c:noMultiLvlLbl val="0"/>
      </c:catAx>
      <c:valAx>
        <c:axId val="44980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10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70255"/>
        <c:axId val="19532296"/>
      </c:barChart>
      <c:catAx>
        <c:axId val="21702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532296"/>
        <c:crosses val="autoZero"/>
        <c:auto val="1"/>
        <c:lblOffset val="100"/>
        <c:noMultiLvlLbl val="0"/>
      </c:catAx>
      <c:valAx>
        <c:axId val="19532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0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572937"/>
        <c:axId val="38612114"/>
      </c:barChart>
      <c:catAx>
        <c:axId val="415729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612114"/>
        <c:crosses val="autoZero"/>
        <c:auto val="1"/>
        <c:lblOffset val="100"/>
        <c:noMultiLvlLbl val="0"/>
      </c:catAx>
      <c:valAx>
        <c:axId val="38612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72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964707"/>
        <c:axId val="40573500"/>
      </c:barChart>
      <c:catAx>
        <c:axId val="119647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573500"/>
        <c:crosses val="autoZero"/>
        <c:auto val="1"/>
        <c:lblOffset val="100"/>
        <c:noMultiLvlLbl val="0"/>
      </c:catAx>
      <c:valAx>
        <c:axId val="40573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64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617181"/>
        <c:axId val="65228038"/>
      </c:barChart>
      <c:catAx>
        <c:axId val="296171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228038"/>
        <c:crosses val="autoZero"/>
        <c:auto val="1"/>
        <c:lblOffset val="100"/>
        <c:noMultiLvlLbl val="0"/>
      </c:catAx>
      <c:valAx>
        <c:axId val="65228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17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181431"/>
        <c:axId val="48979696"/>
      </c:barChart>
      <c:catAx>
        <c:axId val="50181431"/>
        <c:scaling>
          <c:orientation val="minMax"/>
        </c:scaling>
        <c:axPos val="b"/>
        <c:delete val="1"/>
        <c:majorTickMark val="out"/>
        <c:minorTickMark val="none"/>
        <c:tickLblPos val="none"/>
        <c:crossAx val="48979696"/>
        <c:crosses val="autoZero"/>
        <c:auto val="1"/>
        <c:lblOffset val="100"/>
        <c:noMultiLvlLbl val="0"/>
      </c:catAx>
      <c:valAx>
        <c:axId val="48979696"/>
        <c:scaling>
          <c:orientation val="minMax"/>
        </c:scaling>
        <c:axPos val="l"/>
        <c:delete val="1"/>
        <c:majorTickMark val="out"/>
        <c:minorTickMark val="none"/>
        <c:tickLblPos val="none"/>
        <c:crossAx val="501814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rber\Downloads\%2523CorporateLATA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adísticas"/>
      <sheetName val="Tuits"/>
      <sheetName val="Imágenes"/>
      <sheetName val="Links"/>
      <sheetName val="Más mencionado"/>
      <sheetName val="Usuarios"/>
    </sheetNames>
    <sheetDataSet>
      <sheetData sheetId="0"/>
      <sheetData sheetId="1"/>
      <sheetData sheetId="2"/>
      <sheetData sheetId="3"/>
      <sheetData sheetId="4"/>
      <sheetData sheetId="5">
        <row r="2">
          <cell r="B2" t="str">
            <v>activithink</v>
          </cell>
          <cell r="C2" t="str">
            <v>Alberto Formiga🧉🔥 #CMEventos #HashtagPositioning</v>
          </cell>
          <cell r="D2" t="str">
            <v>#Patagonia 🇦🇷 #Argentina ✨ </v>
          </cell>
          <cell r="E2">
            <v>5</v>
          </cell>
          <cell r="F2">
            <v>5</v>
          </cell>
          <cell r="G2">
            <v>0</v>
          </cell>
          <cell r="H2">
            <v>0</v>
          </cell>
          <cell r="I2">
            <v>0</v>
          </cell>
          <cell r="J2">
            <v>0</v>
          </cell>
          <cell r="K2">
            <v>50125</v>
          </cell>
          <cell r="L2">
            <v>10025</v>
          </cell>
          <cell r="M2" t="str">
            <v>23.27</v>
          </cell>
          <cell r="N2" t="str">
            <v>58.15</v>
          </cell>
        </row>
        <row r="3">
          <cell r="B3" t="str">
            <v>anabelanogs</v>
          </cell>
          <cell r="C3" t="str">
            <v>AnabelaAmaral #AnabelaNogs 🤝 #DesMarketingES</v>
          </cell>
          <cell r="D3" t="str">
            <v>Barcelona</v>
          </cell>
          <cell r="E3">
            <v>1</v>
          </cell>
          <cell r="F3">
            <v>1</v>
          </cell>
          <cell r="G3">
            <v>0</v>
          </cell>
          <cell r="H3">
            <v>0</v>
          </cell>
          <cell r="I3">
            <v>0</v>
          </cell>
          <cell r="J3">
            <v>0</v>
          </cell>
          <cell r="K3">
            <v>2127</v>
          </cell>
          <cell r="L3">
            <v>2127</v>
          </cell>
          <cell r="M3" t="str">
            <v>5.00</v>
          </cell>
          <cell r="N3" t="str">
            <v>2.50</v>
          </cell>
        </row>
        <row r="4">
          <cell r="B4" t="str">
            <v>carlosrojas244</v>
          </cell>
          <cell r="C4" t="str">
            <v>Carlos Rojas</v>
          </cell>
          <cell r="D4" t="str">
            <v>República Dominicana </v>
          </cell>
          <cell r="E4">
            <v>1</v>
          </cell>
          <cell r="F4">
            <v>1</v>
          </cell>
          <cell r="G4">
            <v>0</v>
          </cell>
          <cell r="H4">
            <v>0</v>
          </cell>
          <cell r="I4">
            <v>0</v>
          </cell>
          <cell r="J4">
            <v>0</v>
          </cell>
          <cell r="K4">
            <v>18037</v>
          </cell>
          <cell r="L4">
            <v>18037</v>
          </cell>
          <cell r="M4" t="str">
            <v>39.77</v>
          </cell>
          <cell r="N4" t="str">
            <v>19.89</v>
          </cell>
        </row>
        <row r="5">
          <cell r="B5" t="str">
            <v>corporaterm</v>
          </cell>
          <cell r="C5" t="str">
            <v>Somos #CorporateLATAM Capacitación en Suministros</v>
          </cell>
          <cell r="D5" t="str">
            <v>LATAM</v>
          </cell>
          <cell r="E5">
            <v>26</v>
          </cell>
          <cell r="F5">
            <v>5</v>
          </cell>
          <cell r="G5">
            <v>20</v>
          </cell>
          <cell r="H5">
            <v>19</v>
          </cell>
          <cell r="I5">
            <v>0</v>
          </cell>
          <cell r="J5">
            <v>0</v>
          </cell>
          <cell r="K5">
            <v>3692</v>
          </cell>
          <cell r="L5">
            <v>142</v>
          </cell>
          <cell r="M5" t="str">
            <v>0.50</v>
          </cell>
          <cell r="N5" t="str">
            <v>14.88</v>
          </cell>
        </row>
        <row r="6">
          <cell r="B6" t="str">
            <v>daya1angel</v>
          </cell>
          <cell r="C6" t="str">
            <v>Dayana Angel</v>
          </cell>
          <cell r="D6" t="str">
            <v>Medellin Colombia</v>
          </cell>
          <cell r="E6">
            <v>7</v>
          </cell>
          <cell r="F6">
            <v>6</v>
          </cell>
          <cell r="G6">
            <v>1</v>
          </cell>
          <cell r="H6">
            <v>1</v>
          </cell>
          <cell r="I6">
            <v>0</v>
          </cell>
          <cell r="J6">
            <v>0</v>
          </cell>
          <cell r="K6">
            <v>4515</v>
          </cell>
          <cell r="L6">
            <v>645</v>
          </cell>
          <cell r="M6" t="str">
            <v>1.59</v>
          </cell>
          <cell r="N6" t="str">
            <v>6.90</v>
          </cell>
        </row>
        <row r="7">
          <cell r="B7" t="str">
            <v>hashtagmarketi7</v>
          </cell>
          <cell r="C7" t="str">
            <v>#️⃣ #SEOHASHTAG conoce tus 🌐 audiencias #hashtag</v>
          </cell>
          <cell r="D7" t="str">
            <v>Israel #️⃣</v>
          </cell>
          <cell r="E7">
            <v>6</v>
          </cell>
          <cell r="F7">
            <v>2</v>
          </cell>
          <cell r="G7">
            <v>2</v>
          </cell>
          <cell r="H7">
            <v>3</v>
          </cell>
          <cell r="I7">
            <v>0</v>
          </cell>
          <cell r="J7">
            <v>0</v>
          </cell>
          <cell r="K7">
            <v>6852</v>
          </cell>
          <cell r="L7">
            <v>1142</v>
          </cell>
          <cell r="M7" t="str">
            <v>2.67</v>
          </cell>
          <cell r="N7" t="str">
            <v>15.26</v>
          </cell>
        </row>
        <row r="8">
          <cell r="B8" t="str">
            <v>imation4430</v>
          </cell>
          <cell r="C8" t="str">
            <v>Pau Company 💻🖥️🛡️Paz y Amor 🕊️</v>
          </cell>
          <cell r="D8" t="str">
            <v>Valencia, España</v>
          </cell>
          <cell r="E8">
            <v>1</v>
          </cell>
          <cell r="F8">
            <v>1</v>
          </cell>
          <cell r="G8">
            <v>0</v>
          </cell>
          <cell r="H8">
            <v>0</v>
          </cell>
          <cell r="I8">
            <v>0</v>
          </cell>
          <cell r="J8">
            <v>0</v>
          </cell>
          <cell r="K8">
            <v>2027</v>
          </cell>
          <cell r="L8">
            <v>2027</v>
          </cell>
          <cell r="M8" t="str">
            <v>5.20</v>
          </cell>
          <cell r="N8" t="str">
            <v>2.60</v>
          </cell>
        </row>
        <row r="9">
          <cell r="B9" t="str">
            <v>jessicaer81</v>
          </cell>
          <cell r="C9" t="str">
            <v>Jessica Espinoza #CorporateLATAM #MHMSLATAM</v>
          </cell>
          <cell r="D9" t="str">
            <v>México</v>
          </cell>
          <cell r="E9">
            <v>2</v>
          </cell>
          <cell r="F9">
            <v>0</v>
          </cell>
          <cell r="G9">
            <v>0</v>
          </cell>
          <cell r="H9">
            <v>2</v>
          </cell>
          <cell r="I9">
            <v>0</v>
          </cell>
          <cell r="J9">
            <v>0</v>
          </cell>
          <cell r="K9">
            <v>48</v>
          </cell>
          <cell r="L9">
            <v>24</v>
          </cell>
          <cell r="M9" t="str">
            <v>0.08</v>
          </cell>
          <cell r="N9" t="str">
            <v>0.18</v>
          </cell>
        </row>
        <row r="10">
          <cell r="B10" t="str">
            <v>marisolramos88</v>
          </cell>
          <cell r="C10" t="str">
            <v>Marisol Ramos</v>
          </cell>
          <cell r="D10" t="str">
            <v/>
          </cell>
          <cell r="E10">
            <v>2</v>
          </cell>
          <cell r="F10">
            <v>2</v>
          </cell>
          <cell r="G10">
            <v>0</v>
          </cell>
          <cell r="H10">
            <v>0</v>
          </cell>
          <cell r="I10">
            <v>0</v>
          </cell>
          <cell r="J10">
            <v>0</v>
          </cell>
          <cell r="K10">
            <v>7256</v>
          </cell>
          <cell r="L10">
            <v>3628</v>
          </cell>
          <cell r="M10" t="str">
            <v>8.38</v>
          </cell>
          <cell r="N10" t="str">
            <v>8.38</v>
          </cell>
        </row>
        <row r="11">
          <cell r="B11" t="str">
            <v>mcr_xadis</v>
          </cell>
          <cell r="C11" t="str">
            <v>M Carrascosa #logistica #TheLogisticsWorld #Xadis</v>
          </cell>
          <cell r="D11" t="str">
            <v>Guatemala</v>
          </cell>
          <cell r="E11">
            <v>9</v>
          </cell>
          <cell r="F11">
            <v>5</v>
          </cell>
          <cell r="G11">
            <v>0</v>
          </cell>
          <cell r="H11">
            <v>4</v>
          </cell>
          <cell r="I11">
            <v>0</v>
          </cell>
          <cell r="J11">
            <v>0</v>
          </cell>
          <cell r="K11">
            <v>486</v>
          </cell>
          <cell r="L11">
            <v>54</v>
          </cell>
          <cell r="M11" t="str">
            <v>0.17</v>
          </cell>
          <cell r="N11" t="str">
            <v>1.21</v>
          </cell>
        </row>
        <row r="12">
          <cell r="B12" t="str">
            <v>paoloigna1</v>
          </cell>
          <cell r="C12" t="str">
            <v>paolo ignazio marong</v>
          </cell>
          <cell r="D12" t="str">
            <v/>
          </cell>
          <cell r="E12">
            <v>1</v>
          </cell>
          <cell r="F12">
            <v>1</v>
          </cell>
          <cell r="G12">
            <v>0</v>
          </cell>
          <cell r="H12">
            <v>0</v>
          </cell>
          <cell r="I12">
            <v>0</v>
          </cell>
          <cell r="J12">
            <v>0</v>
          </cell>
          <cell r="K12">
            <v>97078</v>
          </cell>
          <cell r="L12">
            <v>97078</v>
          </cell>
          <cell r="M12" t="str">
            <v>175.72</v>
          </cell>
          <cell r="N12" t="str">
            <v>87.86</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0" refreshedBy="Digital Space Lab" refreshedVersion="8">
  <cacheSource type="worksheet">
    <worksheetSource ref="A2:AL102" sheet="Edges"/>
  </cacheSource>
  <cacheFields count="38">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Usuario">
      <sharedItems containsMixedTypes="0" count="0"/>
    </cacheField>
    <cacheField name="Fecha en UTC">
      <sharedItems containsMixedTypes="0" count="61">
        <s v="24/4/2023 17:49:01"/>
        <s v="25/4/2023 10:10:34"/>
        <s v="25/4/2023 13:20:03"/>
        <s v="25/4/2023 16:58:59"/>
        <s v="26/4/2023 7:28:33"/>
        <s v="26/4/2023 15:29:39"/>
        <s v="26/4/2023 15:43:10"/>
        <s v="26/4/2023 16:41:50"/>
        <s v="26/4/2023 17:43:34"/>
        <s v="26/4/2023 15:12:52"/>
        <s v="26/4/2023 19:41:29"/>
        <s v="26/4/2023 20:39:02"/>
        <s v="26/4/2023 20:41:45"/>
        <s v="26/4/2023 20:41:56"/>
        <s v="26/4/2023 23:06:28"/>
        <s v="26/4/2023 23:11:38"/>
        <s v="17/4/2023 21:10:02"/>
        <s v="20/4/2023 8:40:49"/>
        <s v="20/4/2023 8:56:04"/>
        <s v="26/4/2023 16:35:10"/>
        <s v="26/4/2023 20:18:02"/>
        <s v="26/4/2023 21:48:08"/>
        <s v="26/4/2023 23:14:58"/>
        <s v="17/4/2023 16:19:26"/>
        <s v="19/4/2023 12:18:14"/>
        <s v="20/4/2023 6:49:58"/>
        <s v="20/4/2023 12:50:24"/>
        <s v="22/4/2023 12:18:14"/>
        <s v="25/4/2023 12:18:15"/>
        <s v="26/4/2023 17:41:11"/>
        <s v="27/4/2023 2:20:57"/>
        <s v="26/4/2023 18:02:56"/>
        <s v="26/4/2023 18:31:36"/>
        <s v="26/4/2023 18:37:52"/>
        <s v="27/4/2023 2:24:50"/>
        <s v="17/4/2023 16:19:47"/>
        <s v="21/4/2023 4:53:18"/>
        <s v="26/4/2023 14:39:13"/>
        <s v="26/4/2023 19:32:05"/>
        <s v="27/4/2023 2:24:46"/>
        <s v="27/4/2023 2:25:03"/>
        <s v="17/4/2023 15:11:55"/>
        <s v="17/4/2023 15:17:24"/>
        <s v="17/4/2023 17:01:29"/>
        <s v="18/4/2023 0:12:21"/>
        <s v="18/4/2023 1:27:16"/>
        <s v="19/4/2023 2:12:17"/>
        <s v="20/4/2023 0:44:14"/>
        <s v="20/4/2023 1:21:17"/>
        <s v="21/4/2023 1:53:17"/>
        <s v="22/4/2023 0:12:19"/>
        <s v="24/4/2023 15:17:25"/>
        <s v="24/4/2023 18:01:33"/>
        <s v="25/4/2023 0:12:16"/>
        <s v="25/4/2023 1:27:15"/>
        <s v="25/4/2023 18:30:18"/>
        <s v="26/4/2023 2:12:33"/>
        <s v="26/4/2023 14:13:14"/>
        <s v="27/4/2023 0:16:21"/>
        <s v="27/4/2023 0:44:24"/>
        <s v="27/4/2023 1:21:24"/>
      </sharedItems>
    </cacheField>
    <cacheField name="Tui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0"/>
    </cacheField>
    <cacheField name="Binders">
      <sharedItems containsString="0" containsBlank="1" containsMixedTypes="1" count="0"/>
    </cacheField>
    <cacheField name="Permalink">
      <sharedItems containsMixedTypes="0" count="0"/>
    </cacheField>
    <cacheField name="Núm.de retuits">
      <sharedItems containsSemiMixedTypes="0" containsString="0" containsMixedTypes="0" containsNumber="1" containsInteger="1" count="0"/>
    </cacheField>
    <cacheField name="Núm.de likes">
      <sharedItems containsSemiMixedTypes="0" containsString="0" containsMixedTypes="0" containsNumber="1" containsInteger="1" count="0"/>
    </cacheField>
    <cacheField name="Valor tuit">
      <sharedItems containsSemiMixedTypes="0" containsString="0"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100">
  <r>
    <s v="jessicaer81"/>
    <s v="jcamposcortes"/>
    <s v="192, 192, 192"/>
    <n v="3"/>
    <s v="Solid"/>
    <n v="32"/>
    <m/>
    <m/>
    <m/>
    <m/>
    <s v="No"/>
    <n v="3"/>
    <m/>
    <m/>
    <s v="Mentions"/>
    <s v="@Jessicaer81"/>
    <x v="0"/>
    <s v="#CorporateLATAM te invita a participar en el siguiente taller especializado en #suministros #estrategicos conoce el paso a paso de esta importante #metodologia de la mano de uno de nuestros mejores expertos en #compras @jcamposcortes  Este taller está ori…https://t.co/clSTyN9MJl"/>
    <s v="https://t.co/clSTyN9MJl"/>
    <s v="t.co"/>
    <s v="CorporateLATAM suministros estrategicos metodologia compras"/>
    <m/>
    <s v="https://www.twitter.com/user/status/1650557469209288720"/>
    <n v="2"/>
    <n v="2"/>
    <n v="0.09"/>
    <n v="1"/>
    <s v="3"/>
    <s v="3"/>
    <n v="2"/>
    <n v="4.761904761904762"/>
    <n v="2"/>
    <n v="4.761904761904762"/>
    <n v="0"/>
    <n v="0"/>
    <n v="17"/>
    <n v="40.476190476190474"/>
    <n v="42"/>
  </r>
  <r>
    <s v="corporaterm"/>
    <s v="jcamposcortes"/>
    <s v="192, 192, 192"/>
    <n v="3"/>
    <s v="Solid"/>
    <n v="32"/>
    <m/>
    <m/>
    <m/>
    <m/>
    <s v="No"/>
    <n v="4"/>
    <m/>
    <m/>
    <s v="MentionsInRetweet"/>
    <s v="@CorporateRM"/>
    <x v="1"/>
    <s v="RT @Jessicaer81: #CorporateLATAM te invita a participar en el siguiente taller especializado en #suministros #estrategicos conoce el paso a paso de esta importante #metodologia de la mano de uno de nuestros mejores expertos en #compras @jcamposcortes  Este taller está ori…https://t.co/clSTyN9MJl"/>
    <s v="https://t.co/clSTyN9MJl"/>
    <s v="t.co"/>
    <s v="CorporateLATAM suministros estrategicos metodologia compras"/>
    <m/>
    <s v="https://www.twitter.com/user/status/1650804487294943232"/>
    <n v="0"/>
    <n v="0"/>
    <n v="0.25"/>
    <n v="1"/>
    <s v="3"/>
    <s v="3"/>
    <n v="2"/>
    <n v="4.545454545454546"/>
    <n v="2"/>
    <n v="4.545454545454546"/>
    <n v="0"/>
    <n v="0"/>
    <n v="18"/>
    <n v="40.90909090909091"/>
    <n v="44"/>
  </r>
  <r>
    <s v="mcr_xadis"/>
    <s v="jcamposcortes"/>
    <s v="192, 192, 192"/>
    <n v="3"/>
    <s v="Solid"/>
    <n v="32"/>
    <m/>
    <m/>
    <m/>
    <m/>
    <s v="No"/>
    <n v="5"/>
    <m/>
    <m/>
    <s v="MentionsInRetweet"/>
    <s v="@MCR_XADIS"/>
    <x v="2"/>
    <s v="RT @Jessicaer81: #CorporateLATAM te invita a participar en el siguiente taller especializado en #suministros #estrategicos conoce el paso a paso de esta importante #metodologia de la mano de uno de nuestros mejores expertos en #compras @jcamposcortes  Este taller está ori…https://t.co/clSTyN9MJl"/>
    <s v="https://t.co/clSTyN9MJl"/>
    <s v="t.co"/>
    <s v="CorporateLATAM suministros estrategicos metodologia compras"/>
    <m/>
    <s v="https://www.twitter.com/user/status/1650852169883475968"/>
    <n v="0"/>
    <n v="0"/>
    <n v="0.09"/>
    <n v="1"/>
    <s v="3"/>
    <s v="3"/>
    <n v="2"/>
    <n v="4.545454545454546"/>
    <n v="2"/>
    <n v="4.545454545454546"/>
    <n v="0"/>
    <n v="0"/>
    <n v="18"/>
    <n v="40.90909090909091"/>
    <n v="44"/>
  </r>
  <r>
    <s v="corporaterm"/>
    <s v="jessicaer81"/>
    <s v="192, 192, 192"/>
    <n v="3"/>
    <s v="Solid"/>
    <n v="32"/>
    <m/>
    <m/>
    <m/>
    <m/>
    <s v="No"/>
    <n v="6"/>
    <m/>
    <m/>
    <s v="MentionsInRetweet"/>
    <s v="@CorporateRM"/>
    <x v="1"/>
    <s v="RT @Jessicaer81: #CorporateLATAM te invita a participar en el siguiente taller especializado en #suministros #estrategicos conoce el paso a paso de esta importante #metodologia de la mano de uno de nuestros mejores expertos en #compras @jcamposcortes  Este taller está ori…https://t.co/clSTyN9MJl"/>
    <s v="https://t.co/clSTyN9MJl"/>
    <s v="t.co"/>
    <s v="CorporateLATAM suministros estrategicos metodologia compras"/>
    <m/>
    <s v="https://www.twitter.com/user/status/1650804487294943232"/>
    <n v="0"/>
    <n v="0"/>
    <n v="0.25"/>
    <n v="1"/>
    <s v="3"/>
    <s v="3"/>
    <n v="2"/>
    <n v="4.545454545454546"/>
    <n v="2"/>
    <n v="4.545454545454546"/>
    <n v="0"/>
    <n v="0"/>
    <n v="18"/>
    <n v="40.90909090909091"/>
    <n v="44"/>
  </r>
  <r>
    <s v="corporaterm"/>
    <s v="jessicaer81"/>
    <s v="192, 192, 192"/>
    <n v="3"/>
    <s v="Solid"/>
    <n v="32"/>
    <m/>
    <m/>
    <m/>
    <m/>
    <s v="No"/>
    <n v="7"/>
    <m/>
    <m/>
    <s v="Retweet"/>
    <s v="@CorporateRM"/>
    <x v="1"/>
    <s v="RT @Jessicaer81: #CorporateLATAM te invita a participar en el siguiente taller especializado en #suministros #estrategicos conoce el paso a paso de esta importante #metodologia de la mano de uno de nuestros mejores expertos en #compras @jcamposcortes  Este taller está ori…https://t.co/clSTyN9MJl"/>
    <s v="https://t.co/clSTyN9MJl"/>
    <s v="t.co"/>
    <s v="CorporateLATAM suministros estrategicos metodologia compras"/>
    <m/>
    <s v="https://www.twitter.com/user/status/1650804487294943232"/>
    <n v="0"/>
    <n v="0"/>
    <n v="0.25"/>
    <n v="1"/>
    <s v="3"/>
    <s v="3"/>
    <n v="2"/>
    <n v="4.545454545454546"/>
    <n v="2"/>
    <n v="4.545454545454546"/>
    <n v="0"/>
    <n v="0"/>
    <n v="18"/>
    <n v="40.90909090909091"/>
    <n v="44"/>
  </r>
  <r>
    <s v="mcr_xadis"/>
    <s v="jessicaer81"/>
    <s v="213, 128, 128"/>
    <n v="5.333333333333334"/>
    <s v="Solid"/>
    <n v="24.666666666666668"/>
    <m/>
    <m/>
    <m/>
    <m/>
    <s v="No"/>
    <n v="8"/>
    <m/>
    <m/>
    <s v="MentionsInRetweet"/>
    <s v="@MCR_XADIS"/>
    <x v="2"/>
    <s v="RT @Jessicaer81: #CorporateLATAM te invita a participar en el siguiente taller especializado en #suministros #estrategicos conoce el paso a paso de esta importante #metodologia de la mano de uno de nuestros mejores expertos en #compras @jcamposcortes  Este taller está ori…https://t.co/clSTyN9MJl"/>
    <s v="https://t.co/clSTyN9MJl"/>
    <s v="t.co"/>
    <s v="CorporateLATAM suministros estrategicos metodologia compras"/>
    <m/>
    <s v="https://www.twitter.com/user/status/1650852169883475968"/>
    <n v="0"/>
    <n v="0"/>
    <n v="0.09"/>
    <n v="2"/>
    <s v="3"/>
    <s v="3"/>
    <n v="2"/>
    <n v="4.545454545454546"/>
    <n v="2"/>
    <n v="4.545454545454546"/>
    <n v="0"/>
    <n v="0"/>
    <n v="18"/>
    <n v="40.90909090909091"/>
    <n v="44"/>
  </r>
  <r>
    <s v="mcr_xadis"/>
    <s v="jessicaer81"/>
    <s v="213, 128, 128"/>
    <n v="5.333333333333334"/>
    <s v="Solid"/>
    <n v="24.666666666666668"/>
    <m/>
    <m/>
    <m/>
    <m/>
    <s v="No"/>
    <n v="9"/>
    <m/>
    <m/>
    <s v="Retweet"/>
    <s v="@MCR_XADIS"/>
    <x v="2"/>
    <s v="RT @Jessicaer81: #CorporateLATAM te invita a participar en el siguiente taller especializado en #suministros #estrategicos conoce el paso a paso de esta importante #metodologia de la mano de uno de nuestros mejores expertos en #compras @jcamposcortes  Este taller está ori…https://t.co/clSTyN9MJl"/>
    <s v="https://t.co/clSTyN9MJl"/>
    <s v="t.co"/>
    <s v="CorporateLATAM suministros estrategicos metodologia compras"/>
    <m/>
    <s v="https://www.twitter.com/user/status/1650852169883475968"/>
    <n v="0"/>
    <n v="0"/>
    <n v="0.09"/>
    <n v="2"/>
    <s v="3"/>
    <s v="3"/>
    <n v="2"/>
    <n v="4.545454545454546"/>
    <n v="2"/>
    <n v="4.545454545454546"/>
    <n v="0"/>
    <n v="0"/>
    <n v="18"/>
    <n v="40.90909090909091"/>
    <n v="44"/>
  </r>
  <r>
    <s v="jessicaer81"/>
    <s v="jessicaer81"/>
    <s v="192, 192, 192"/>
    <n v="3"/>
    <s v="Solid"/>
    <n v="32"/>
    <m/>
    <m/>
    <m/>
    <m/>
    <s v="No"/>
    <n v="10"/>
    <m/>
    <m/>
    <s v="Tweet"/>
    <s v="@Jessicaer81"/>
    <x v="3"/>
    <s v="#CorporateLATAM difundimos contenido de alta calidad! ¿Estás trabajando en #proyectos de #transformaciondigital ? Te recomiendo esta nota que nos comparte  nuestro director #JesusCampos 👇 👇    #compras #algoritmos #tendencias https://t.co/eIvrVjryp6"/>
    <s v="https://t.co/eIvrVjryp6"/>
    <s v="t.co"/>
    <s v="CorporateLATAM proyectos transformaciondigital JesusCampos compras algoritmos tendencias"/>
    <m/>
    <s v="https://www.twitter.com/user/status/1650907268156899329"/>
    <n v="2"/>
    <n v="2"/>
    <n v="0.09"/>
    <n v="1"/>
    <s v="3"/>
    <s v="3"/>
    <n v="0"/>
    <n v="0"/>
    <n v="0"/>
    <n v="0"/>
    <n v="0"/>
    <n v="0"/>
    <n v="16"/>
    <n v="64"/>
    <n v="25"/>
  </r>
  <r>
    <s v="mcr_xadis"/>
    <s v="jessicaer81"/>
    <s v="213, 128, 128"/>
    <n v="5.333333333333334"/>
    <s v="Solid"/>
    <n v="24.666666666666668"/>
    <m/>
    <m/>
    <m/>
    <m/>
    <s v="No"/>
    <n v="11"/>
    <m/>
    <m/>
    <s v="MentionsInRetweet"/>
    <s v="@MCR_XADIS"/>
    <x v="4"/>
    <s v="RT @Jessicaer81: #CorporateLATAM difundimos contenido de alta calidad! ¿Estás trabajando en #proyectos de #transformaciondigital ? Te recomiendo esta nota que nos comparte  nuestro director #JesusCampos 👇 👇    #compras #algoritmos #tendencias https://t.co/eIvrVjryp6"/>
    <s v="https://t.co/eIvrVjryp6"/>
    <s v="t.co"/>
    <s v="CorporateLATAM proyectos transformaciondigital JesusCampos compras algoritmos tendencias"/>
    <m/>
    <s v="https://www.twitter.com/user/status/1651126099219451904"/>
    <n v="0"/>
    <n v="0"/>
    <n v="0.09"/>
    <n v="2"/>
    <s v="3"/>
    <s v="3"/>
    <n v="0"/>
    <n v="0"/>
    <n v="0"/>
    <n v="0"/>
    <n v="0"/>
    <n v="0"/>
    <n v="17"/>
    <n v="62.96296296296296"/>
    <n v="27"/>
  </r>
  <r>
    <s v="mcr_xadis"/>
    <s v="jessicaer81"/>
    <s v="213, 128, 128"/>
    <n v="5.333333333333334"/>
    <s v="Solid"/>
    <n v="24.666666666666668"/>
    <m/>
    <m/>
    <m/>
    <m/>
    <s v="No"/>
    <n v="12"/>
    <m/>
    <m/>
    <s v="Retweet"/>
    <s v="@MCR_XADIS"/>
    <x v="4"/>
    <s v="RT @Jessicaer81: #CorporateLATAM difundimos contenido de alta calidad! ¿Estás trabajando en #proyectos de #transformaciondigital ? Te recomiendo esta nota que nos comparte  nuestro director #JesusCampos 👇 👇    #compras #algoritmos #tendencias https://t.co/eIvrVjryp6"/>
    <s v="https://t.co/eIvrVjryp6"/>
    <s v="t.co"/>
    <s v="CorporateLATAM proyectos transformaciondigital JesusCampos compras algoritmos tendencias"/>
    <m/>
    <s v="https://www.twitter.com/user/status/1651126099219451904"/>
    <n v="0"/>
    <n v="0"/>
    <n v="0.09"/>
    <n v="2"/>
    <s v="3"/>
    <s v="3"/>
    <n v="0"/>
    <n v="0"/>
    <n v="0"/>
    <n v="0"/>
    <n v="0"/>
    <n v="0"/>
    <n v="17"/>
    <n v="62.96296296296296"/>
    <n v="27"/>
  </r>
  <r>
    <s v="imation4430"/>
    <s v="hashtagmarketi7"/>
    <s v="192, 192, 192"/>
    <n v="3"/>
    <s v="Solid"/>
    <n v="32"/>
    <m/>
    <m/>
    <m/>
    <m/>
    <s v="No"/>
    <n v="13"/>
    <m/>
    <m/>
    <s v="MentionsInRetweet"/>
    <s v="@imation4430"/>
    <x v="5"/>
    <s v="RT @hashtagmarketi7: #thelogisticsworld abre sus puestas con invitados de lujo como lo son  #xadis y   #CorporateLATAM  ➡️ Acércate al stand 3530 para conocer de primera mano como hacer la #logística de  tu empresa mas #eficiente y RENTABLE Mas info:  https://t.co/zGqGA2NCQA https://t.co/nRZO7b7lT4"/>
    <s v="https://t.co/zGqGA2NCQA https://t.co/nRZO7b7lT4"/>
    <s v="t.co t.co"/>
    <s v="thelogisticsworld xadis CorporateLATAM logística eficiente"/>
    <m/>
    <s v="https://www.twitter.com/user/status/1651247172271087616"/>
    <n v="0"/>
    <n v="0"/>
    <n v="2.6"/>
    <n v="1"/>
    <s v="1"/>
    <s v="1"/>
    <n v="2"/>
    <n v="5.2631578947368425"/>
    <n v="0"/>
    <n v="0"/>
    <n v="0"/>
    <n v="0"/>
    <n v="15"/>
    <n v="39.473684210526315"/>
    <n v="38"/>
  </r>
  <r>
    <s v="imation4430"/>
    <s v="hashtagmarketi7"/>
    <s v="192, 192, 192"/>
    <n v="3"/>
    <s v="Solid"/>
    <n v="32"/>
    <m/>
    <m/>
    <m/>
    <m/>
    <s v="No"/>
    <n v="14"/>
    <m/>
    <m/>
    <s v="Retweet"/>
    <s v="@imation4430"/>
    <x v="5"/>
    <s v="RT @hashtagmarketi7: #thelogisticsworld abre sus puestas con invitados de lujo como lo son  #xadis y   #CorporateLATAM  ➡️ Acércate al stand 3530 para conocer de primera mano como hacer la #logística de  tu empresa mas #eficiente y RENTABLE Mas info:  https://t.co/zGqGA2NCQA https://t.co/nRZO7b7lT4"/>
    <s v="https://t.co/zGqGA2NCQA https://t.co/nRZO7b7lT4"/>
    <s v="t.co t.co"/>
    <s v="thelogisticsworld xadis CorporateLATAM logística eficiente"/>
    <m/>
    <s v="https://www.twitter.com/user/status/1651247172271087616"/>
    <n v="0"/>
    <n v="0"/>
    <n v="2.6"/>
    <n v="1"/>
    <s v="1"/>
    <s v="1"/>
    <n v="2"/>
    <n v="5.2631578947368425"/>
    <n v="0"/>
    <n v="0"/>
    <n v="0"/>
    <n v="0"/>
    <n v="15"/>
    <n v="39.473684210526315"/>
    <n v="38"/>
  </r>
  <r>
    <s v="carlosrojas244"/>
    <s v="hashtagmarketi7"/>
    <s v="192, 192, 192"/>
    <n v="3"/>
    <s v="Solid"/>
    <n v="32"/>
    <m/>
    <m/>
    <m/>
    <m/>
    <s v="No"/>
    <n v="15"/>
    <m/>
    <m/>
    <s v="MentionsInRetweet"/>
    <s v="@carlosrojas244"/>
    <x v="6"/>
    <s v="RT @hashtagmarketi7: #thelogisticsworld abre sus puestas con invitados de lujo como lo son  #xadis y   #CorporateLATAM  ➡️ Acércate al stand 3530 para conocer de primera mano como hacer la #logística de  tu empresa mas #eficiente y RENTABLE Mas info:  https://t.co/zGqGA2NCQA https://t.co/nRZO7b7lT4"/>
    <s v="https://t.co/zGqGA2NCQA https://t.co/nRZO7b7lT4"/>
    <s v="t.co t.co"/>
    <s v="thelogisticsworld xadis CorporateLATAM logística eficiente"/>
    <m/>
    <s v="https://www.twitter.com/user/status/1651250573432311809"/>
    <n v="0"/>
    <n v="0"/>
    <n v="19.89"/>
    <n v="1"/>
    <s v="1"/>
    <s v="1"/>
    <n v="2"/>
    <n v="5.2631578947368425"/>
    <n v="0"/>
    <n v="0"/>
    <n v="0"/>
    <n v="0"/>
    <n v="15"/>
    <n v="39.473684210526315"/>
    <n v="38"/>
  </r>
  <r>
    <s v="carlosrojas244"/>
    <s v="hashtagmarketi7"/>
    <s v="192, 192, 192"/>
    <n v="3"/>
    <s v="Solid"/>
    <n v="32"/>
    <m/>
    <m/>
    <m/>
    <m/>
    <s v="No"/>
    <n v="16"/>
    <m/>
    <m/>
    <s v="Retweet"/>
    <s v="@carlosrojas244"/>
    <x v="6"/>
    <s v="RT @hashtagmarketi7: #thelogisticsworld abre sus puestas con invitados de lujo como lo son  #xadis y   #CorporateLATAM  ➡️ Acércate al stand 3530 para conocer de primera mano como hacer la #logística de  tu empresa mas #eficiente y RENTABLE Mas info:  https://t.co/zGqGA2NCQA https://t.co/nRZO7b7lT4"/>
    <s v="https://t.co/zGqGA2NCQA https://t.co/nRZO7b7lT4"/>
    <s v="t.co t.co"/>
    <s v="thelogisticsworld xadis CorporateLATAM logística eficiente"/>
    <m/>
    <s v="https://www.twitter.com/user/status/1651250573432311809"/>
    <n v="0"/>
    <n v="0"/>
    <n v="19.89"/>
    <n v="1"/>
    <s v="1"/>
    <s v="1"/>
    <n v="2"/>
    <n v="5.2631578947368425"/>
    <n v="0"/>
    <n v="0"/>
    <n v="0"/>
    <n v="0"/>
    <n v="15"/>
    <n v="39.473684210526315"/>
    <n v="38"/>
  </r>
  <r>
    <s v="anabelanogs"/>
    <s v="hashtagmarketi7"/>
    <s v="192, 192, 192"/>
    <n v="3"/>
    <s v="Solid"/>
    <n v="32"/>
    <m/>
    <m/>
    <m/>
    <m/>
    <s v="No"/>
    <n v="17"/>
    <m/>
    <m/>
    <s v="MentionsInRetweet"/>
    <s v="@anabelanogs"/>
    <x v="7"/>
    <s v="RT @hashtagmarketi7: #thelogisticsworld abre sus puestas con invitados de lujo como lo son  #xadis y   #CorporateLATAM  ➡️ Acércate al stand 3530 para conocer de primera mano como hacer la #logística de  tu empresa mas #eficiente y RENTABLE Mas info:  https://t.co/zGqGA2NCQA https://t.co/nRZO7b7lT4"/>
    <s v="https://t.co/zGqGA2NCQA https://t.co/nRZO7b7lT4"/>
    <s v="t.co t.co"/>
    <s v="thelogisticsworld xadis CorporateLATAM logística eficiente"/>
    <m/>
    <s v="https://www.twitter.com/user/status/1651265338380615680"/>
    <n v="0"/>
    <n v="0"/>
    <n v="2.5"/>
    <n v="1"/>
    <s v="1"/>
    <s v="1"/>
    <n v="2"/>
    <n v="5.2631578947368425"/>
    <n v="0"/>
    <n v="0"/>
    <n v="0"/>
    <n v="0"/>
    <n v="15"/>
    <n v="39.473684210526315"/>
    <n v="38"/>
  </r>
  <r>
    <s v="anabelanogs"/>
    <s v="hashtagmarketi7"/>
    <s v="192, 192, 192"/>
    <n v="3"/>
    <s v="Solid"/>
    <n v="32"/>
    <m/>
    <m/>
    <m/>
    <m/>
    <s v="No"/>
    <n v="18"/>
    <m/>
    <m/>
    <s v="Retweet"/>
    <s v="@anabelanogs"/>
    <x v="7"/>
    <s v="RT @hashtagmarketi7: #thelogisticsworld abre sus puestas con invitados de lujo como lo son  #xadis y   #CorporateLATAM  ➡️ Acércate al stand 3530 para conocer de primera mano como hacer la #logística de  tu empresa mas #eficiente y RENTABLE Mas info:  https://t.co/zGqGA2NCQA https://t.co/nRZO7b7lT4"/>
    <s v="https://t.co/zGqGA2NCQA https://t.co/nRZO7b7lT4"/>
    <s v="t.co t.co"/>
    <s v="thelogisticsworld xadis CorporateLATAM logística eficiente"/>
    <m/>
    <s v="https://www.twitter.com/user/status/1651265338380615680"/>
    <n v="0"/>
    <n v="0"/>
    <n v="2.5"/>
    <n v="1"/>
    <s v="1"/>
    <s v="1"/>
    <n v="2"/>
    <n v="5.2631578947368425"/>
    <n v="0"/>
    <n v="0"/>
    <n v="0"/>
    <n v="0"/>
    <n v="15"/>
    <n v="39.473684210526315"/>
    <n v="38"/>
  </r>
  <r>
    <s v="paoloigna1"/>
    <s v="hashtagmarketi7"/>
    <s v="192, 192, 192"/>
    <n v="3"/>
    <s v="Solid"/>
    <n v="32"/>
    <m/>
    <m/>
    <m/>
    <m/>
    <s v="No"/>
    <n v="19"/>
    <m/>
    <m/>
    <s v="MentionsInRetweet"/>
    <s v="@paoloigna1"/>
    <x v="8"/>
    <s v="RT @hashtagmarketi7: #thelogisticsworld abre sus puestas con invitados de lujo como lo son  #xadis y   #CorporateLATAM  ➡️ Acércate al stand 3530 para conocer de primera mano como hacer la #logística de  tu empresa mas #eficiente y RENTABLE Mas info:  https://t.co/zGqGA2NCQA https://t.co/nRZO7b7lT4"/>
    <s v="https://t.co/zGqGA2NCQA https://t.co/nRZO7b7lT4"/>
    <s v="t.co t.co"/>
    <s v="thelogisticsworld xadis CorporateLATAM logística eficiente"/>
    <m/>
    <s v="https://www.twitter.com/user/status/1651280876028805142"/>
    <n v="0"/>
    <n v="0"/>
    <n v="87.86"/>
    <n v="1"/>
    <s v="1"/>
    <s v="1"/>
    <n v="2"/>
    <n v="5.2631578947368425"/>
    <n v="0"/>
    <n v="0"/>
    <n v="0"/>
    <n v="0"/>
    <n v="15"/>
    <n v="39.473684210526315"/>
    <n v="38"/>
  </r>
  <r>
    <s v="paoloigna1"/>
    <s v="hashtagmarketi7"/>
    <s v="192, 192, 192"/>
    <n v="3"/>
    <s v="Solid"/>
    <n v="32"/>
    <m/>
    <m/>
    <m/>
    <m/>
    <s v="No"/>
    <n v="20"/>
    <m/>
    <m/>
    <s v="Retweet"/>
    <s v="@paoloigna1"/>
    <x v="8"/>
    <s v="RT @hashtagmarketi7: #thelogisticsworld abre sus puestas con invitados de lujo como lo son  #xadis y   #CorporateLATAM  ➡️ Acércate al stand 3530 para conocer de primera mano como hacer la #logística de  tu empresa mas #eficiente y RENTABLE Mas info:  https://t.co/zGqGA2NCQA https://t.co/nRZO7b7lT4"/>
    <s v="https://t.co/zGqGA2NCQA https://t.co/nRZO7b7lT4"/>
    <s v="t.co t.co"/>
    <s v="thelogisticsworld xadis CorporateLATAM logística eficiente"/>
    <m/>
    <s v="https://www.twitter.com/user/status/1651280876028805142"/>
    <n v="0"/>
    <n v="0"/>
    <n v="87.86"/>
    <n v="1"/>
    <s v="1"/>
    <s v="1"/>
    <n v="2"/>
    <n v="5.2631578947368425"/>
    <n v="0"/>
    <n v="0"/>
    <n v="0"/>
    <n v="0"/>
    <n v="15"/>
    <n v="39.473684210526315"/>
    <n v="38"/>
  </r>
  <r>
    <s v="marisolramos88"/>
    <s v="hashtagmarketi7"/>
    <s v="192, 192, 192"/>
    <n v="3"/>
    <s v="Solid"/>
    <n v="32"/>
    <m/>
    <m/>
    <m/>
    <m/>
    <s v="No"/>
    <n v="21"/>
    <m/>
    <m/>
    <s v="MentionsInRetweet"/>
    <s v="@marisolramos88"/>
    <x v="9"/>
    <s v="RT @hashtagmarketi7: #thelogisticsworld abre sus puestas con invitados de lujo como lo son  #xadis y   #CorporateLATAM  ➡️ Acércate al stand 3530 para conocer de primera mano como hacer la #logística de  tu empresa mas #eficiente y RENTABLE Mas info:  https://t.co/zGqGA2NCQA https://t.co/nRZO7b7lT4"/>
    <s v="https://t.co/zGqGA2NCQA https://t.co/nRZO7b7lT4"/>
    <s v="t.co t.co"/>
    <s v="thelogisticsworld xadis CorporateLATAM logística eficiente"/>
    <m/>
    <s v="https://www.twitter.com/user/status/1651242949085126658"/>
    <n v="0"/>
    <n v="0"/>
    <n v="4.19"/>
    <n v="1"/>
    <s v="2"/>
    <s v="1"/>
    <n v="2"/>
    <n v="5.2631578947368425"/>
    <n v="0"/>
    <n v="0"/>
    <n v="0"/>
    <n v="0"/>
    <n v="15"/>
    <n v="39.473684210526315"/>
    <n v="38"/>
  </r>
  <r>
    <s v="marisolramos88"/>
    <s v="hashtagmarketi7"/>
    <s v="192, 192, 192"/>
    <n v="3"/>
    <s v="Solid"/>
    <n v="32"/>
    <m/>
    <m/>
    <m/>
    <m/>
    <s v="No"/>
    <n v="22"/>
    <m/>
    <m/>
    <s v="Retweet"/>
    <s v="@marisolramos88"/>
    <x v="9"/>
    <s v="RT @hashtagmarketi7: #thelogisticsworld abre sus puestas con invitados de lujo como lo son  #xadis y   #CorporateLATAM  ➡️ Acércate al stand 3530 para conocer de primera mano como hacer la #logística de  tu empresa mas #eficiente y RENTABLE Mas info:  https://t.co/zGqGA2NCQA https://t.co/nRZO7b7lT4"/>
    <s v="https://t.co/zGqGA2NCQA https://t.co/nRZO7b7lT4"/>
    <s v="t.co t.co"/>
    <s v="thelogisticsworld xadis CorporateLATAM logística eficiente"/>
    <m/>
    <s v="https://www.twitter.com/user/status/1651242949085126658"/>
    <n v="0"/>
    <n v="0"/>
    <n v="4.19"/>
    <n v="1"/>
    <s v="2"/>
    <s v="1"/>
    <n v="2"/>
    <n v="5.2631578947368425"/>
    <n v="0"/>
    <n v="0"/>
    <n v="0"/>
    <n v="0"/>
    <n v="15"/>
    <n v="39.473684210526315"/>
    <n v="38"/>
  </r>
  <r>
    <s v="marisolramos88"/>
    <s v="thelogisticswd"/>
    <s v="192, 192, 192"/>
    <n v="3"/>
    <s v="Solid"/>
    <n v="32"/>
    <m/>
    <m/>
    <m/>
    <m/>
    <s v="No"/>
    <n v="23"/>
    <m/>
    <m/>
    <s v="MentionsInRetweet"/>
    <s v="@marisolramos88"/>
    <x v="10"/>
    <s v="RT @CorporateRM: Los esperamos en nuestro stand #CorporateLATAM en el evento más importante de logística ➡ @thelogisticswd en donde te resolveremos tus dudas acerca de las #certificaciones #talleres y #programas que tenemos para ti  📍 Centro Citibanamex  #TLWEXPO2023 #thelogisticsworld #mexico https://t.co/CXd9y9YQfg"/>
    <s v="https://t.co/CXd9y9YQfg"/>
    <s v="t.co"/>
    <s v="CorporateLATAM certificaciones talleres programas TLWEXPO2023 thelogisticsworld mexico"/>
    <m/>
    <s v="https://www.twitter.com/user/status/1651310550670884867"/>
    <n v="0"/>
    <n v="0"/>
    <n v="4.19"/>
    <n v="1"/>
    <s v="2"/>
    <s v="2"/>
    <n v="1"/>
    <n v="2.6315789473684212"/>
    <n v="1"/>
    <n v="2.6315789473684212"/>
    <n v="0"/>
    <n v="0"/>
    <n v="17"/>
    <n v="44.73684210526316"/>
    <n v="38"/>
  </r>
  <r>
    <s v="marisolramos88"/>
    <s v="corporaterm"/>
    <s v="192, 192, 192"/>
    <n v="3"/>
    <s v="Solid"/>
    <n v="32"/>
    <m/>
    <m/>
    <m/>
    <m/>
    <s v="No"/>
    <n v="24"/>
    <m/>
    <m/>
    <s v="MentionsInRetweet"/>
    <s v="@marisolramos88"/>
    <x v="10"/>
    <s v="RT @CorporateRM: Los esperamos en nuestro stand #CorporateLATAM en el evento más importante de logística ➡ @thelogisticswd en donde te resolveremos tus dudas acerca de las #certificaciones #talleres y #programas que tenemos para ti  📍 Centro Citibanamex  #TLWEXPO2023 #thelogisticsworld #mexico https://t.co/CXd9y9YQfg"/>
    <s v="https://t.co/CXd9y9YQfg"/>
    <s v="t.co"/>
    <s v="CorporateLATAM certificaciones talleres programas TLWEXPO2023 thelogisticsworld mexico"/>
    <m/>
    <s v="https://www.twitter.com/user/status/1651310550670884867"/>
    <n v="0"/>
    <n v="0"/>
    <n v="4.19"/>
    <n v="1"/>
    <s v="2"/>
    <s v="3"/>
    <n v="1"/>
    <n v="2.6315789473684212"/>
    <n v="1"/>
    <n v="2.6315789473684212"/>
    <n v="0"/>
    <n v="0"/>
    <n v="17"/>
    <n v="44.73684210526316"/>
    <n v="38"/>
  </r>
  <r>
    <s v="marisolramos88"/>
    <s v="corporaterm"/>
    <s v="192, 192, 192"/>
    <n v="3"/>
    <s v="Solid"/>
    <n v="32"/>
    <m/>
    <m/>
    <m/>
    <m/>
    <s v="No"/>
    <n v="25"/>
    <m/>
    <m/>
    <s v="Retweet"/>
    <s v="@marisolramos88"/>
    <x v="10"/>
    <s v="RT @CorporateRM: Los esperamos en nuestro stand #CorporateLATAM en el evento más importante de logística ➡ @thelogisticswd en donde te resolveremos tus dudas acerca de las #certificaciones #talleres y #programas que tenemos para ti  📍 Centro Citibanamex  #TLWEXPO2023 #thelogisticsworld #mexico https://t.co/CXd9y9YQfg"/>
    <s v="https://t.co/CXd9y9YQfg"/>
    <s v="t.co"/>
    <s v="CorporateLATAM certificaciones talleres programas TLWEXPO2023 thelogisticsworld mexico"/>
    <m/>
    <s v="https://www.twitter.com/user/status/1651310550670884867"/>
    <n v="0"/>
    <n v="0"/>
    <n v="4.19"/>
    <n v="1"/>
    <s v="2"/>
    <s v="3"/>
    <n v="1"/>
    <n v="2.6315789473684212"/>
    <n v="1"/>
    <n v="2.6315789473684212"/>
    <n v="0"/>
    <n v="0"/>
    <n v="17"/>
    <n v="44.73684210526316"/>
    <n v="38"/>
  </r>
  <r>
    <s v="activithink"/>
    <s v="hashtagmarketi7"/>
    <s v="234, 64, 64"/>
    <n v="7.666666666666667"/>
    <s v="Solid"/>
    <n v="17.333333333333336"/>
    <m/>
    <m/>
    <m/>
    <m/>
    <s v="No"/>
    <n v="26"/>
    <m/>
    <m/>
    <s v="MentionsInRetweet"/>
    <s v="@Activithink"/>
    <x v="11"/>
    <s v="RT @hashtagmarketi7: #thelogisticsworld abre sus puestas con invitados de lujo como lo son  #xadis y   #CorporateLATAM  ➡️ Acércate al stand 3530 para conocer de primera mano como hacer la #logística de  tu empresa mas #eficiente y RENTABLE Mas info:  https://t.co/zGqGA2NCQA https://t.co/nRZO7b7lT4"/>
    <s v="https://t.co/zGqGA2NCQA https://t.co/nRZO7b7lT4"/>
    <s v="t.co t.co"/>
    <s v="thelogisticsworld xadis CorporateLATAM logística eficiente"/>
    <m/>
    <s v="https://www.twitter.com/user/status/1651325033053126656"/>
    <n v="0"/>
    <n v="0"/>
    <n v="11.63"/>
    <n v="3"/>
    <s v="2"/>
    <s v="1"/>
    <n v="2"/>
    <n v="5.2631578947368425"/>
    <n v="0"/>
    <n v="0"/>
    <n v="0"/>
    <n v="0"/>
    <n v="15"/>
    <n v="39.473684210526315"/>
    <n v="38"/>
  </r>
  <r>
    <s v="activithink"/>
    <s v="hashtagmarketi7"/>
    <s v="234, 64, 64"/>
    <n v="7.666666666666667"/>
    <s v="Solid"/>
    <n v="17.333333333333336"/>
    <m/>
    <m/>
    <m/>
    <m/>
    <s v="No"/>
    <n v="27"/>
    <m/>
    <m/>
    <s v="Retweet"/>
    <s v="@Activithink"/>
    <x v="11"/>
    <s v="RT @hashtagmarketi7: #thelogisticsworld abre sus puestas con invitados de lujo como lo son  #xadis y   #CorporateLATAM  ➡️ Acércate al stand 3530 para conocer de primera mano como hacer la #logística de  tu empresa mas #eficiente y RENTABLE Mas info:  https://t.co/zGqGA2NCQA https://t.co/nRZO7b7lT4"/>
    <s v="https://t.co/zGqGA2NCQA https://t.co/nRZO7b7lT4"/>
    <s v="t.co t.co"/>
    <s v="thelogisticsworld xadis CorporateLATAM logística eficiente"/>
    <m/>
    <s v="https://www.twitter.com/user/status/1651325033053126656"/>
    <n v="0"/>
    <n v="0"/>
    <n v="11.63"/>
    <n v="3"/>
    <s v="2"/>
    <s v="1"/>
    <n v="2"/>
    <n v="5.2631578947368425"/>
    <n v="0"/>
    <n v="0"/>
    <n v="0"/>
    <n v="0"/>
    <n v="15"/>
    <n v="39.473684210526315"/>
    <n v="38"/>
  </r>
  <r>
    <s v="activithink"/>
    <s v="thelogisticswd"/>
    <s v="213, 128, 128"/>
    <n v="5.333333333333334"/>
    <s v="Solid"/>
    <n v="24.666666666666668"/>
    <m/>
    <m/>
    <m/>
    <m/>
    <s v="No"/>
    <n v="28"/>
    <m/>
    <m/>
    <s v="MentionsInRetweet"/>
    <s v="@Activithink"/>
    <x v="12"/>
    <s v="RT @CorporateRM: Los esperamos en nuestro stand #CorporateLATAM en el evento más importante de logística ➡ @thelogisticswd en donde te resolveremos tus dudas acerca de las #certificaciones #talleres y #programas que tenemos para ti  📍 Centro Citibanamex  #TLWEXPO2023 #thelogisticsworld #mexico https://t.co/CXd9y9YQfg"/>
    <s v="https://t.co/CXd9y9YQfg"/>
    <s v="t.co"/>
    <s v="CorporateLATAM certificaciones talleres programas TLWEXPO2023 thelogisticsworld mexico"/>
    <m/>
    <s v="https://www.twitter.com/user/status/1651325714703040513"/>
    <n v="0"/>
    <n v="0"/>
    <n v="11.63"/>
    <n v="2"/>
    <s v="2"/>
    <s v="2"/>
    <n v="1"/>
    <n v="2.6315789473684212"/>
    <n v="1"/>
    <n v="2.6315789473684212"/>
    <n v="0"/>
    <n v="0"/>
    <n v="17"/>
    <n v="44.73684210526316"/>
    <n v="38"/>
  </r>
  <r>
    <s v="activithink"/>
    <s v="corporaterm"/>
    <s v="192, 192, 192"/>
    <n v="3"/>
    <s v="Solid"/>
    <n v="32"/>
    <m/>
    <m/>
    <m/>
    <m/>
    <s v="No"/>
    <n v="29"/>
    <m/>
    <m/>
    <s v="MentionsInRetweet"/>
    <s v="@Activithink"/>
    <x v="12"/>
    <s v="RT @CorporateRM: Los esperamos en nuestro stand #CorporateLATAM en el evento más importante de logística ➡ @thelogisticswd en donde te resolveremos tus dudas acerca de las #certificaciones #talleres y #programas que tenemos para ti  📍 Centro Citibanamex  #TLWEXPO2023 #thelogisticsworld #mexico https://t.co/CXd9y9YQfg"/>
    <s v="https://t.co/CXd9y9YQfg"/>
    <s v="t.co"/>
    <s v="CorporateLATAM certificaciones talleres programas TLWEXPO2023 thelogisticsworld mexico"/>
    <m/>
    <s v="https://www.twitter.com/user/status/1651325714703040513"/>
    <n v="0"/>
    <n v="0"/>
    <n v="11.63"/>
    <n v="1"/>
    <s v="2"/>
    <s v="3"/>
    <n v="1"/>
    <n v="2.6315789473684212"/>
    <n v="1"/>
    <n v="2.6315789473684212"/>
    <n v="0"/>
    <n v="0"/>
    <n v="17"/>
    <n v="44.73684210526316"/>
    <n v="38"/>
  </r>
  <r>
    <s v="activithink"/>
    <s v="corporaterm"/>
    <s v="192, 192, 192"/>
    <n v="3"/>
    <s v="Solid"/>
    <n v="32"/>
    <m/>
    <m/>
    <m/>
    <m/>
    <s v="No"/>
    <n v="30"/>
    <m/>
    <m/>
    <s v="Retweet"/>
    <s v="@Activithink"/>
    <x v="12"/>
    <s v="RT @CorporateRM: Los esperamos en nuestro stand #CorporateLATAM en el evento más importante de logística ➡ @thelogisticswd en donde te resolveremos tus dudas acerca de las #certificaciones #talleres y #programas que tenemos para ti  📍 Centro Citibanamex  #TLWEXPO2023 #thelogisticsworld #mexico https://t.co/CXd9y9YQfg"/>
    <s v="https://t.co/CXd9y9YQfg"/>
    <s v="t.co"/>
    <s v="CorporateLATAM certificaciones talleres programas TLWEXPO2023 thelogisticsworld mexico"/>
    <m/>
    <s v="https://www.twitter.com/user/status/1651325714703040513"/>
    <n v="0"/>
    <n v="0"/>
    <n v="11.63"/>
    <n v="1"/>
    <s v="2"/>
    <s v="3"/>
    <n v="1"/>
    <n v="2.6315789473684212"/>
    <n v="1"/>
    <n v="2.6315789473684212"/>
    <n v="0"/>
    <n v="0"/>
    <n v="17"/>
    <n v="44.73684210526316"/>
    <n v="38"/>
  </r>
  <r>
    <s v="activithink"/>
    <s v="hashtagmarketi7"/>
    <s v="234, 64, 64"/>
    <n v="7.666666666666667"/>
    <s v="Solid"/>
    <n v="17.333333333333336"/>
    <m/>
    <m/>
    <m/>
    <m/>
    <s v="No"/>
    <n v="31"/>
    <m/>
    <m/>
    <s v="MentionsInRetweet"/>
    <s v="@Activithink"/>
    <x v="13"/>
    <s v="RT @hashtagmarketi7: El equipo  ASCM Capítulo México   en pleno participa en The Logistics World ® Hoy y mañana les puedes preguntar sobre #formacion #certificaciones en #cadenadesuministro y  #logistica #logistics #businessinteligence #thelogisticsworld #CorporateLATAM https://t.co/dQH6WyGbPp"/>
    <s v="https://t.co/dQH6WyGbPp"/>
    <s v="t.co"/>
    <s v="formacion certificaciones cadenadesuministro logistica logistics businessinteligence thelogisticsworld CorporateLATAM"/>
    <m/>
    <s v="https://www.twitter.com/user/status/1651325763654647810"/>
    <n v="0"/>
    <n v="0"/>
    <n v="11.63"/>
    <n v="3"/>
    <s v="2"/>
    <s v="1"/>
    <n v="0"/>
    <n v="0"/>
    <n v="0"/>
    <n v="0"/>
    <n v="0"/>
    <n v="0"/>
    <n v="21"/>
    <n v="67.74193548387096"/>
    <n v="31"/>
  </r>
  <r>
    <s v="activithink"/>
    <s v="hashtagmarketi7"/>
    <s v="234, 64, 64"/>
    <n v="7.666666666666667"/>
    <s v="Solid"/>
    <n v="17.333333333333336"/>
    <m/>
    <m/>
    <m/>
    <m/>
    <s v="No"/>
    <n v="32"/>
    <m/>
    <m/>
    <s v="Retweet"/>
    <s v="@Activithink"/>
    <x v="13"/>
    <s v="RT @hashtagmarketi7: El equipo  ASCM Capítulo México   en pleno participa en The Logistics World ® Hoy y mañana les puedes preguntar sobre #formacion #certificaciones en #cadenadesuministro y  #logistica #logistics #businessinteligence #thelogisticsworld #CorporateLATAM https://t.co/dQH6WyGbPp"/>
    <s v="https://t.co/dQH6WyGbPp"/>
    <s v="t.co"/>
    <s v="formacion certificaciones cadenadesuministro logistica logistics businessinteligence thelogisticsworld CorporateLATAM"/>
    <m/>
    <s v="https://www.twitter.com/user/status/1651325763654647810"/>
    <n v="0"/>
    <n v="0"/>
    <n v="11.63"/>
    <n v="3"/>
    <s v="2"/>
    <s v="1"/>
    <n v="0"/>
    <n v="0"/>
    <n v="0"/>
    <n v="0"/>
    <n v="0"/>
    <n v="0"/>
    <n v="21"/>
    <n v="67.74193548387096"/>
    <n v="31"/>
  </r>
  <r>
    <s v="activithink"/>
    <s v="daya1angel"/>
    <s v="192, 192, 192"/>
    <n v="3"/>
    <s v="Solid"/>
    <n v="32"/>
    <m/>
    <m/>
    <m/>
    <m/>
    <s v="No"/>
    <n v="33"/>
    <m/>
    <m/>
    <s v="MentionsInRetweet"/>
    <s v="@Activithink"/>
    <x v="14"/>
    <s v="RT @Daya1Angel: #thelogisticsworld abre sus puestas con invitados de lujo como lo son  #xadis y   #CorporateLATAM  ➡️ Acércate al stand 3530 para conocer de primera mano como hacer la #logística de  tu empresa mas #eficiente y RENTABLE Mas info:  https://t.co/j30W1KRywJ https://t.co/keuzcDU5TP"/>
    <s v="https://t.co/j30W1KRywJ https://t.co/keuzcDU5TP"/>
    <s v="t.co t.co"/>
    <s v="thelogisticsworld xadis CorporateLATAM logística eficiente"/>
    <m/>
    <s v="https://www.twitter.com/user/status/1651362136793182212"/>
    <n v="0"/>
    <n v="0"/>
    <n v="11.63"/>
    <n v="1"/>
    <s v="2"/>
    <s v="2"/>
    <n v="2"/>
    <n v="5.2631578947368425"/>
    <n v="0"/>
    <n v="0"/>
    <n v="0"/>
    <n v="0"/>
    <n v="15"/>
    <n v="39.473684210526315"/>
    <n v="38"/>
  </r>
  <r>
    <s v="activithink"/>
    <s v="daya1angel"/>
    <s v="192, 192, 192"/>
    <n v="3"/>
    <s v="Solid"/>
    <n v="32"/>
    <m/>
    <m/>
    <m/>
    <m/>
    <s v="No"/>
    <n v="34"/>
    <m/>
    <m/>
    <s v="Retweet"/>
    <s v="@Activithink"/>
    <x v="14"/>
    <s v="RT @Daya1Angel: #thelogisticsworld abre sus puestas con invitados de lujo como lo son  #xadis y   #CorporateLATAM  ➡️ Acércate al stand 3530 para conocer de primera mano como hacer la #logística de  tu empresa mas #eficiente y RENTABLE Mas info:  https://t.co/j30W1KRywJ https://t.co/keuzcDU5TP"/>
    <s v="https://t.co/j30W1KRywJ https://t.co/keuzcDU5TP"/>
    <s v="t.co t.co"/>
    <s v="thelogisticsworld xadis CorporateLATAM logística eficiente"/>
    <m/>
    <s v="https://www.twitter.com/user/status/1651362136793182212"/>
    <n v="0"/>
    <n v="0"/>
    <n v="11.63"/>
    <n v="1"/>
    <s v="2"/>
    <s v="2"/>
    <n v="2"/>
    <n v="5.2631578947368425"/>
    <n v="0"/>
    <n v="0"/>
    <n v="0"/>
    <n v="0"/>
    <n v="15"/>
    <n v="39.473684210526315"/>
    <n v="38"/>
  </r>
  <r>
    <s v="activithink"/>
    <s v="thelogisticswd"/>
    <s v="213, 128, 128"/>
    <n v="5.333333333333334"/>
    <s v="Solid"/>
    <n v="24.666666666666668"/>
    <m/>
    <m/>
    <m/>
    <m/>
    <s v="No"/>
    <n v="35"/>
    <m/>
    <m/>
    <s v="MentionsInRetweet"/>
    <s v="@Activithink"/>
    <x v="15"/>
    <s v="RT @hashtagmarketi7: Ya estamos listos para recibirlos en @thelogisticswd Visita nuestro Stand #ASCMmexico y conoce las certificaciones que tenemos para ti 📍 Centro Citibanamex 📆 26 y 27 de Abril #TLWEXPO2023 #thelogisticsworld #mexico #logística #CorporateLATAM #cadenadesuministro #logistics https://t.co/M1EzoVAojA"/>
    <s v="https://t.co/M1EzoVAojA"/>
    <s v="t.co"/>
    <s v="ASCMmexico TLWEXPO2023 thelogisticsworld mexico logística CorporateLATAM cadenadesuministro logistics"/>
    <m/>
    <s v="https://www.twitter.com/user/status/1651363436524195842"/>
    <n v="0"/>
    <n v="0"/>
    <n v="11.63"/>
    <n v="2"/>
    <s v="2"/>
    <s v="2"/>
    <n v="0"/>
    <n v="0"/>
    <n v="0"/>
    <n v="0"/>
    <n v="0"/>
    <n v="0"/>
    <n v="21"/>
    <n v="60"/>
    <n v="35"/>
  </r>
  <r>
    <s v="activithink"/>
    <s v="hashtagmarketi7"/>
    <s v="234, 64, 64"/>
    <n v="7.666666666666667"/>
    <s v="Solid"/>
    <n v="17.333333333333336"/>
    <m/>
    <m/>
    <m/>
    <m/>
    <s v="No"/>
    <n v="36"/>
    <m/>
    <m/>
    <s v="MentionsInRetweet"/>
    <s v="@Activithink"/>
    <x v="15"/>
    <s v="RT @hashtagmarketi7: Ya estamos listos para recibirlos en @thelogisticswd Visita nuestro Stand #ASCMmexico y conoce las certificaciones que tenemos para ti 📍 Centro Citibanamex 📆 26 y 27 de Abril #TLWEXPO2023 #thelogisticsworld #mexico #logística #CorporateLATAM #cadenadesuministro #logistics https://t.co/M1EzoVAojA"/>
    <s v="https://t.co/M1EzoVAojA"/>
    <s v="t.co"/>
    <s v="ASCMmexico TLWEXPO2023 thelogisticsworld mexico logística CorporateLATAM cadenadesuministro logistics"/>
    <m/>
    <s v="https://www.twitter.com/user/status/1651363436524195842"/>
    <n v="0"/>
    <n v="0"/>
    <n v="11.63"/>
    <n v="3"/>
    <s v="2"/>
    <s v="1"/>
    <n v="0"/>
    <n v="0"/>
    <n v="0"/>
    <n v="0"/>
    <n v="0"/>
    <n v="0"/>
    <n v="21"/>
    <n v="60"/>
    <n v="35"/>
  </r>
  <r>
    <s v="activithink"/>
    <s v="hashtagmarketi7"/>
    <s v="234, 64, 64"/>
    <n v="7.666666666666667"/>
    <s v="Solid"/>
    <n v="17.333333333333336"/>
    <m/>
    <m/>
    <m/>
    <m/>
    <s v="No"/>
    <n v="37"/>
    <m/>
    <m/>
    <s v="Retweet"/>
    <s v="@Activithink"/>
    <x v="15"/>
    <s v="RT @hashtagmarketi7: Ya estamos listos para recibirlos en @thelogisticswd Visita nuestro Stand #ASCMmexico y conoce las certificaciones que tenemos para ti 📍 Centro Citibanamex 📆 26 y 27 de Abril #TLWEXPO2023 #thelogisticsworld #mexico #logística #CorporateLATAM #cadenadesuministro #logistics https://t.co/M1EzoVAojA"/>
    <s v="https://t.co/M1EzoVAojA"/>
    <s v="t.co"/>
    <s v="ASCMmexico TLWEXPO2023 thelogisticsworld mexico logística CorporateLATAM cadenadesuministro logistics"/>
    <m/>
    <s v="https://www.twitter.com/user/status/1651363436524195842"/>
    <n v="0"/>
    <n v="0"/>
    <n v="11.63"/>
    <n v="3"/>
    <s v="2"/>
    <s v="1"/>
    <n v="0"/>
    <n v="0"/>
    <n v="0"/>
    <n v="0"/>
    <n v="0"/>
    <n v="0"/>
    <n v="21"/>
    <n v="60"/>
    <n v="35"/>
  </r>
  <r>
    <s v="daya1angel"/>
    <s v="corporaterm"/>
    <s v="Red"/>
    <n v="10"/>
    <s v="Solid"/>
    <n v="10"/>
    <m/>
    <m/>
    <m/>
    <m/>
    <s v="No"/>
    <n v="38"/>
    <m/>
    <m/>
    <s v="MentionsInRetweet"/>
    <s v="@Daya1Angel"/>
    <x v="16"/>
    <s v="RT @CorporateRM: Aprende a Planear y ejecutar Proyectos en la #CadenadeSuministro   🚀 En este curso aprenderás a ejecutar proyectos revisando conceptos, procesos, herramientas y técnicas  #logistica #CorporateLATAM  Nos vemos en #TheLogisticsWorld  Más Información ➡️ https://t.co/pOUeSeK2qW https://t.co/AOuVkw3hX0"/>
    <s v="https://t.co/pOUeSeK2qW https://t.co/AOuVkw3hX0"/>
    <s v="t.co t.co"/>
    <s v="CadenadeSuministro logistica CorporateLATAM TheLogisticsWorld"/>
    <m/>
    <s v="https://www.twitter.com/user/status/1648071341717745665"/>
    <n v="0"/>
    <n v="0"/>
    <n v="0.8"/>
    <n v="4"/>
    <s v="2"/>
    <s v="3"/>
    <n v="0"/>
    <n v="0"/>
    <n v="0"/>
    <n v="0"/>
    <n v="0"/>
    <n v="0"/>
    <n v="20"/>
    <n v="62.5"/>
    <n v="32"/>
  </r>
  <r>
    <s v="daya1angel"/>
    <s v="corporaterm"/>
    <s v="Red"/>
    <n v="10"/>
    <s v="Solid"/>
    <n v="10"/>
    <m/>
    <m/>
    <m/>
    <m/>
    <s v="No"/>
    <n v="39"/>
    <m/>
    <m/>
    <s v="Retweet"/>
    <s v="@Daya1Angel"/>
    <x v="16"/>
    <s v="RT @CorporateRM: Aprende a Planear y ejecutar Proyectos en la #CadenadeSuministro   🚀 En este curso aprenderás a ejecutar proyectos revisando conceptos, procesos, herramientas y técnicas  #logistica #CorporateLATAM  Nos vemos en #TheLogisticsWorld  Más Información ➡️ https://t.co/pOUeSeK2qW https://t.co/AOuVkw3hX0"/>
    <s v="https://t.co/pOUeSeK2qW https://t.co/AOuVkw3hX0"/>
    <s v="t.co t.co"/>
    <s v="CadenadeSuministro logistica CorporateLATAM TheLogisticsWorld"/>
    <m/>
    <s v="https://www.twitter.com/user/status/1648071341717745665"/>
    <n v="0"/>
    <n v="0"/>
    <n v="0.8"/>
    <n v="4"/>
    <s v="2"/>
    <s v="3"/>
    <n v="0"/>
    <n v="0"/>
    <n v="0"/>
    <n v="0"/>
    <n v="0"/>
    <n v="0"/>
    <n v="20"/>
    <n v="62.5"/>
    <n v="32"/>
  </r>
  <r>
    <s v="daya1angel"/>
    <s v="corporaterm"/>
    <s v="Red"/>
    <n v="10"/>
    <s v="Solid"/>
    <n v="10"/>
    <m/>
    <m/>
    <m/>
    <m/>
    <s v="No"/>
    <n v="40"/>
    <m/>
    <m/>
    <s v="MentionsInRetweet"/>
    <s v="@Daya1Angel"/>
    <x v="17"/>
    <s v="RT @CorporateRM: Aprende como realizar mejores #compras en nuestro #certificado simplificando el proceso de compras de #manufactura ¡Inscríbete y mejorar tu proceso de #planeación de manufactura!  ➡️ Planeador de manufactura 📆 23 de Mayo 🌐 https://t.co/fxK5cwpTHp  #CorporateLATAM #Planeador https://t.co/YHz2iY65Qn"/>
    <s v="https://t.co/fxK5cwpTHp https://t.co/YHz2iY65Qn"/>
    <s v="t.co t.co"/>
    <s v="compras certificado manufactura planeación CorporateLATAM Planeador"/>
    <m/>
    <s v="https://www.twitter.com/user/status/1648969958041309190"/>
    <n v="0"/>
    <n v="0"/>
    <n v="0.8"/>
    <n v="4"/>
    <s v="2"/>
    <s v="3"/>
    <n v="3"/>
    <n v="8.823529411764707"/>
    <n v="3"/>
    <n v="8.823529411764707"/>
    <n v="0"/>
    <n v="0"/>
    <n v="14"/>
    <n v="41.1764705882353"/>
    <n v="34"/>
  </r>
  <r>
    <s v="daya1angel"/>
    <s v="corporaterm"/>
    <s v="Red"/>
    <n v="10"/>
    <s v="Solid"/>
    <n v="10"/>
    <m/>
    <m/>
    <m/>
    <m/>
    <s v="No"/>
    <n v="41"/>
    <m/>
    <m/>
    <s v="Retweet"/>
    <s v="@Daya1Angel"/>
    <x v="17"/>
    <s v="RT @CorporateRM: Aprende como realizar mejores #compras en nuestro #certificado simplificando el proceso de compras de #manufactura ¡Inscríbete y mejorar tu proceso de #planeación de manufactura!  ➡️ Planeador de manufactura 📆 23 de Mayo 🌐 https://t.co/fxK5cwpTHp  #CorporateLATAM #Planeador https://t.co/YHz2iY65Qn"/>
    <s v="https://t.co/fxK5cwpTHp https://t.co/YHz2iY65Qn"/>
    <s v="t.co t.co"/>
    <s v="compras certificado manufactura planeación CorporateLATAM Planeador"/>
    <m/>
    <s v="https://www.twitter.com/user/status/1648969958041309190"/>
    <n v="0"/>
    <n v="0"/>
    <n v="0.8"/>
    <n v="4"/>
    <s v="2"/>
    <s v="3"/>
    <n v="3"/>
    <n v="8.823529411764707"/>
    <n v="3"/>
    <n v="8.823529411764707"/>
    <n v="0"/>
    <n v="0"/>
    <n v="14"/>
    <n v="41.1764705882353"/>
    <n v="34"/>
  </r>
  <r>
    <s v="daya1angel"/>
    <s v="corporaterm"/>
    <s v="Red"/>
    <n v="10"/>
    <s v="Solid"/>
    <n v="10"/>
    <m/>
    <m/>
    <m/>
    <m/>
    <s v="No"/>
    <n v="42"/>
    <m/>
    <m/>
    <s v="MentionsInRetweet"/>
    <s v="@Daya1Angel"/>
    <x v="18"/>
    <s v="RT @CorporateRM: ¿Quieres desarrollar habilidades para prevenir riesgos e interrupciones en la cadena de suministro y mejorar el rendimiento operacional?   ➡️ Administrando el riesgo en la cadena de suministro 📅 16 de Mayo 🌐 https://t.co/AyBbEOqkjm  #ASCMmexico #corporatelatam https://t.co/yJTwMYUmdu"/>
    <s v="https://t.co/AyBbEOqkjm https://t.co/yJTwMYUmdu"/>
    <s v="t.co t.co"/>
    <s v="ASCMmexico corporatelatam"/>
    <m/>
    <s v="https://www.twitter.com/user/status/1648973799474311169"/>
    <n v="0"/>
    <n v="0"/>
    <n v="0.8"/>
    <n v="4"/>
    <s v="2"/>
    <s v="3"/>
    <n v="1"/>
    <n v="3.0303030303030303"/>
    <n v="4"/>
    <n v="12.121212121212121"/>
    <n v="0"/>
    <n v="0"/>
    <n v="15"/>
    <n v="45.45454545454545"/>
    <n v="33"/>
  </r>
  <r>
    <s v="daya1angel"/>
    <s v="corporaterm"/>
    <s v="Red"/>
    <n v="10"/>
    <s v="Solid"/>
    <n v="10"/>
    <m/>
    <m/>
    <m/>
    <m/>
    <s v="No"/>
    <n v="43"/>
    <m/>
    <m/>
    <s v="Retweet"/>
    <s v="@Daya1Angel"/>
    <x v="18"/>
    <s v="RT @CorporateRM: ¿Quieres desarrollar habilidades para prevenir riesgos e interrupciones en la cadena de suministro y mejorar el rendimiento operacional?   ➡️ Administrando el riesgo en la cadena de suministro 📅 16 de Mayo 🌐 https://t.co/AyBbEOqkjm  #ASCMmexico #corporatelatam https://t.co/yJTwMYUmdu"/>
    <s v="https://t.co/AyBbEOqkjm https://t.co/yJTwMYUmdu"/>
    <s v="t.co t.co"/>
    <s v="ASCMmexico corporatelatam"/>
    <m/>
    <s v="https://www.twitter.com/user/status/1648973799474311169"/>
    <n v="0"/>
    <n v="0"/>
    <n v="0.8"/>
    <n v="4"/>
    <s v="2"/>
    <s v="3"/>
    <n v="1"/>
    <n v="3.0303030303030303"/>
    <n v="4"/>
    <n v="12.121212121212121"/>
    <n v="0"/>
    <n v="0"/>
    <n v="15"/>
    <n v="45.45454545454545"/>
    <n v="33"/>
  </r>
  <r>
    <s v="daya1angel"/>
    <s v="hashtagmarketi7"/>
    <s v="213, 128, 128"/>
    <n v="5.333333333333334"/>
    <s v="Solid"/>
    <n v="24.666666666666668"/>
    <m/>
    <m/>
    <m/>
    <m/>
    <s v="No"/>
    <n v="44"/>
    <m/>
    <m/>
    <s v="MentionsInRetweet"/>
    <s v="@Daya1Angel"/>
    <x v="19"/>
    <s v="RT @hashtagmarketi7: #thelogisticsworld abre sus puestas con invitados de lujo como lo son  #xadis y   #CorporateLATAM  ➡️ Acércate al stand 3530 para conocer de primera mano como hacer la #logística de  tu empresa mas #eficiente y RENTABLE Mas info:  https://t.co/zGqGA2NCQA https://t.co/nRZO7b7lT4"/>
    <s v="https://t.co/zGqGA2NCQA https://t.co/nRZO7b7lT4"/>
    <s v="t.co t.co"/>
    <s v="thelogisticsworld xadis CorporateLATAM logística eficiente"/>
    <m/>
    <s v="https://www.twitter.com/user/status/1651263659887263745"/>
    <n v="0"/>
    <n v="0"/>
    <n v="0.8"/>
    <n v="2"/>
    <s v="2"/>
    <s v="1"/>
    <n v="2"/>
    <n v="5.2631578947368425"/>
    <n v="0"/>
    <n v="0"/>
    <n v="0"/>
    <n v="0"/>
    <n v="15"/>
    <n v="39.473684210526315"/>
    <n v="38"/>
  </r>
  <r>
    <s v="daya1angel"/>
    <s v="hashtagmarketi7"/>
    <s v="213, 128, 128"/>
    <n v="5.333333333333334"/>
    <s v="Solid"/>
    <n v="24.666666666666668"/>
    <m/>
    <m/>
    <m/>
    <m/>
    <s v="No"/>
    <n v="45"/>
    <m/>
    <m/>
    <s v="Retweet"/>
    <s v="@Daya1Angel"/>
    <x v="19"/>
    <s v="RT @hashtagmarketi7: #thelogisticsworld abre sus puestas con invitados de lujo como lo son  #xadis y   #CorporateLATAM  ➡️ Acércate al stand 3530 para conocer de primera mano como hacer la #logística de  tu empresa mas #eficiente y RENTABLE Mas info:  https://t.co/zGqGA2NCQA https://t.co/nRZO7b7lT4"/>
    <s v="https://t.co/zGqGA2NCQA https://t.co/nRZO7b7lT4"/>
    <s v="t.co t.co"/>
    <s v="thelogisticsworld xadis CorporateLATAM logística eficiente"/>
    <m/>
    <s v="https://www.twitter.com/user/status/1651263659887263745"/>
    <n v="0"/>
    <n v="0"/>
    <n v="0.8"/>
    <n v="2"/>
    <s v="2"/>
    <s v="1"/>
    <n v="2"/>
    <n v="5.2631578947368425"/>
    <n v="0"/>
    <n v="0"/>
    <n v="0"/>
    <n v="0"/>
    <n v="15"/>
    <n v="39.473684210526315"/>
    <n v="38"/>
  </r>
  <r>
    <s v="daya1angel"/>
    <s v="thelogisticswd"/>
    <s v="213, 128, 128"/>
    <n v="5.333333333333334"/>
    <s v="Solid"/>
    <n v="24.666666666666668"/>
    <m/>
    <m/>
    <m/>
    <m/>
    <s v="No"/>
    <n v="46"/>
    <m/>
    <m/>
    <s v="MentionsInRetweet"/>
    <s v="@Daya1Angel"/>
    <x v="20"/>
    <s v="RT @CorporateRM: Los esperamos en nuestro stand #CorporateLATAM en el evento más importante de logística ➡ @thelogisticswd en donde te resolveremos tus dudas acerca de las #certificaciones #talleres y #programas que tenemos para ti  📍 Centro Citibanamex  #TLWEXPO2023 #thelogisticsworld #mexico https://t.co/CXd9y9YQfg"/>
    <s v="https://t.co/CXd9y9YQfg"/>
    <s v="t.co"/>
    <s v="CorporateLATAM certificaciones talleres programas TLWEXPO2023 thelogisticsworld mexico"/>
    <m/>
    <s v="https://www.twitter.com/user/status/1651319748355932166"/>
    <n v="0"/>
    <n v="0"/>
    <n v="0.8"/>
    <n v="2"/>
    <s v="2"/>
    <s v="2"/>
    <n v="1"/>
    <n v="2.6315789473684212"/>
    <n v="1"/>
    <n v="2.6315789473684212"/>
    <n v="0"/>
    <n v="0"/>
    <n v="17"/>
    <n v="44.73684210526316"/>
    <n v="38"/>
  </r>
  <r>
    <s v="daya1angel"/>
    <s v="corporaterm"/>
    <s v="Red"/>
    <n v="10"/>
    <s v="Solid"/>
    <n v="10"/>
    <m/>
    <m/>
    <m/>
    <m/>
    <s v="No"/>
    <n v="47"/>
    <m/>
    <m/>
    <s v="MentionsInRetweet"/>
    <s v="@Daya1Angel"/>
    <x v="20"/>
    <s v="RT @CorporateRM: Los esperamos en nuestro stand #CorporateLATAM en el evento más importante de logística ➡ @thelogisticswd en donde te resolveremos tus dudas acerca de las #certificaciones #talleres y #programas que tenemos para ti  📍 Centro Citibanamex  #TLWEXPO2023 #thelogisticsworld #mexico https://t.co/CXd9y9YQfg"/>
    <s v="https://t.co/CXd9y9YQfg"/>
    <s v="t.co"/>
    <s v="CorporateLATAM certificaciones talleres programas TLWEXPO2023 thelogisticsworld mexico"/>
    <m/>
    <s v="https://www.twitter.com/user/status/1651319748355932166"/>
    <n v="0"/>
    <n v="0"/>
    <n v="0.8"/>
    <n v="4"/>
    <s v="2"/>
    <s v="3"/>
    <n v="1"/>
    <n v="2.6315789473684212"/>
    <n v="1"/>
    <n v="2.6315789473684212"/>
    <n v="0"/>
    <n v="0"/>
    <n v="17"/>
    <n v="44.73684210526316"/>
    <n v="38"/>
  </r>
  <r>
    <s v="daya1angel"/>
    <s v="corporaterm"/>
    <s v="Red"/>
    <n v="10"/>
    <s v="Solid"/>
    <n v="10"/>
    <m/>
    <m/>
    <m/>
    <m/>
    <s v="No"/>
    <n v="48"/>
    <m/>
    <m/>
    <s v="Retweet"/>
    <s v="@Daya1Angel"/>
    <x v="20"/>
    <s v="RT @CorporateRM: Los esperamos en nuestro stand #CorporateLATAM en el evento más importante de logística ➡ @thelogisticswd en donde te resolveremos tus dudas acerca de las #certificaciones #talleres y #programas que tenemos para ti  📍 Centro Citibanamex  #TLWEXPO2023 #thelogisticsworld #mexico https://t.co/CXd9y9YQfg"/>
    <s v="https://t.co/CXd9y9YQfg"/>
    <s v="t.co"/>
    <s v="CorporateLATAM certificaciones talleres programas TLWEXPO2023 thelogisticsworld mexico"/>
    <m/>
    <s v="https://www.twitter.com/user/status/1651319748355932166"/>
    <n v="0"/>
    <n v="0"/>
    <n v="0.8"/>
    <n v="4"/>
    <s v="2"/>
    <s v="3"/>
    <n v="1"/>
    <n v="2.6315789473684212"/>
    <n v="1"/>
    <n v="2.6315789473684212"/>
    <n v="0"/>
    <n v="0"/>
    <n v="17"/>
    <n v="44.73684210526316"/>
    <n v="38"/>
  </r>
  <r>
    <s v="daya1angel"/>
    <s v="daya1angel"/>
    <s v="192, 192, 192"/>
    <n v="3"/>
    <s v="Solid"/>
    <n v="32"/>
    <m/>
    <m/>
    <m/>
    <m/>
    <s v="No"/>
    <n v="49"/>
    <m/>
    <m/>
    <s v="Tweet"/>
    <s v="@Daya1Angel"/>
    <x v="21"/>
    <s v="#thelogisticsworld abre sus puestas con invitados de lujo como lo son  #xadis y   #CorporateLATAM  ➡️ Acércate al stand 3530 para conocer de primera mano como hacer la #logística de  tu empresa mas #eficiente y RENTABLE Mas info:  https://t.co/j30W1KRywJ https://t.co/keuzcDU5TP"/>
    <s v="https://t.co/j30W1KRywJ https://t.co/keuzcDU5TP"/>
    <s v="t.co t.co"/>
    <s v="thelogisticsworld xadis CorporateLATAM logística eficiente"/>
    <m/>
    <s v="https://www.twitter.com/user/status/1651342420611674116"/>
    <n v="1"/>
    <n v="1"/>
    <n v="2.1"/>
    <n v="1"/>
    <s v="2"/>
    <s v="2"/>
    <n v="2"/>
    <n v="5.555555555555555"/>
    <n v="0"/>
    <n v="0"/>
    <n v="0"/>
    <n v="0"/>
    <n v="14"/>
    <n v="38.888888888888886"/>
    <n v="36"/>
  </r>
  <r>
    <s v="daya1angel"/>
    <s v="thelogisticswd"/>
    <s v="213, 128, 128"/>
    <n v="5.333333333333334"/>
    <s v="Solid"/>
    <n v="24.666666666666668"/>
    <m/>
    <m/>
    <m/>
    <m/>
    <s v="No"/>
    <n v="50"/>
    <m/>
    <m/>
    <s v="MentionsInRetweet"/>
    <s v="@Daya1Angel"/>
    <x v="22"/>
    <s v="RT @hashtagmarketi7: Ya estamos listos para recibirlos en @thelogisticswd Visita nuestro Stand #ASCMmexico y conoce las certificaciones que tenemos para ti 📍 Centro Citibanamex 📆 26 y 27 de Abril #TLWEXPO2023 #thelogisticsworld #mexico #logística #CorporateLATAM #cadenadesuministro #logistics https://t.co/M1EzoVAojA"/>
    <s v="https://t.co/M1EzoVAojA"/>
    <s v="t.co"/>
    <s v="ASCMmexico TLWEXPO2023 thelogisticsworld mexico logística CorporateLATAM cadenadesuministro logistics"/>
    <m/>
    <s v="https://www.twitter.com/user/status/1651364274382544896"/>
    <n v="0"/>
    <n v="0"/>
    <n v="0.8"/>
    <n v="2"/>
    <s v="2"/>
    <s v="2"/>
    <n v="0"/>
    <n v="0"/>
    <n v="0"/>
    <n v="0"/>
    <n v="0"/>
    <n v="0"/>
    <n v="21"/>
    <n v="60"/>
    <n v="35"/>
  </r>
  <r>
    <s v="daya1angel"/>
    <s v="hashtagmarketi7"/>
    <s v="213, 128, 128"/>
    <n v="5.333333333333334"/>
    <s v="Solid"/>
    <n v="24.666666666666668"/>
    <m/>
    <m/>
    <m/>
    <m/>
    <s v="No"/>
    <n v="51"/>
    <m/>
    <m/>
    <s v="MentionsInRetweet"/>
    <s v="@Daya1Angel"/>
    <x v="22"/>
    <s v="RT @hashtagmarketi7: Ya estamos listos para recibirlos en @thelogisticswd Visita nuestro Stand #ASCMmexico y conoce las certificaciones que tenemos para ti 📍 Centro Citibanamex 📆 26 y 27 de Abril #TLWEXPO2023 #thelogisticsworld #mexico #logística #CorporateLATAM #cadenadesuministro #logistics https://t.co/M1EzoVAojA"/>
    <s v="https://t.co/M1EzoVAojA"/>
    <s v="t.co"/>
    <s v="ASCMmexico TLWEXPO2023 thelogisticsworld mexico logística CorporateLATAM cadenadesuministro logistics"/>
    <m/>
    <s v="https://www.twitter.com/user/status/1651364274382544896"/>
    <n v="0"/>
    <n v="0"/>
    <n v="0.8"/>
    <n v="2"/>
    <s v="2"/>
    <s v="1"/>
    <n v="0"/>
    <n v="0"/>
    <n v="0"/>
    <n v="0"/>
    <n v="0"/>
    <n v="0"/>
    <n v="21"/>
    <n v="60"/>
    <n v="35"/>
  </r>
  <r>
    <s v="daya1angel"/>
    <s v="hashtagmarketi7"/>
    <s v="213, 128, 128"/>
    <n v="5.333333333333334"/>
    <s v="Solid"/>
    <n v="24.666666666666668"/>
    <m/>
    <m/>
    <m/>
    <m/>
    <s v="No"/>
    <n v="52"/>
    <m/>
    <m/>
    <s v="Retweet"/>
    <s v="@Daya1Angel"/>
    <x v="22"/>
    <s v="RT @hashtagmarketi7: Ya estamos listos para recibirlos en @thelogisticswd Visita nuestro Stand #ASCMmexico y conoce las certificaciones que tenemos para ti 📍 Centro Citibanamex 📆 26 y 27 de Abril #TLWEXPO2023 #thelogisticsworld #mexico #logística #CorporateLATAM #cadenadesuministro #logistics https://t.co/M1EzoVAojA"/>
    <s v="https://t.co/M1EzoVAojA"/>
    <s v="t.co"/>
    <s v="ASCMmexico TLWEXPO2023 thelogisticsworld mexico logística CorporateLATAM cadenadesuministro logistics"/>
    <m/>
    <s v="https://www.twitter.com/user/status/1651364274382544896"/>
    <n v="0"/>
    <n v="0"/>
    <n v="0.8"/>
    <n v="2"/>
    <s v="2"/>
    <s v="1"/>
    <n v="0"/>
    <n v="0"/>
    <n v="0"/>
    <n v="0"/>
    <n v="0"/>
    <n v="0"/>
    <n v="21"/>
    <n v="60"/>
    <n v="35"/>
  </r>
  <r>
    <s v="mcr_xadis"/>
    <s v="corporaterm"/>
    <s v="213, 128, 128"/>
    <n v="5.333333333333334"/>
    <s v="Solid"/>
    <n v="24.666666666666668"/>
    <m/>
    <m/>
    <m/>
    <m/>
    <s v="Yes"/>
    <n v="53"/>
    <m/>
    <m/>
    <s v="MentionsInRetweet"/>
    <s v="@MCR_XADIS"/>
    <x v="23"/>
    <s v="RT @CorporateRM: Aprende a Planear y ejecutar Proyectos en la #CadenadeSuministro   🚀 En este curso aprenderás a ejecutar proyectos revisando conceptos, procesos, herramientas y técnicas  #logistica #CorporateLATAM  Nos vemos en #TheLogisticsWorld  Más Información ➡️ https://t.co/pOUeSeK2qW https://t.co/AOuVkw3hX0"/>
    <s v="https://t.co/pOUeSeK2qW https://t.co/AOuVkw3hX0"/>
    <s v="t.co t.co"/>
    <s v="CadenadeSuministro logistica CorporateLATAM TheLogisticsWorld"/>
    <m/>
    <s v="https://www.twitter.com/user/status/1647998211586490369"/>
    <n v="0"/>
    <n v="0"/>
    <n v="0.09"/>
    <n v="2"/>
    <s v="3"/>
    <s v="3"/>
    <n v="0"/>
    <n v="0"/>
    <n v="0"/>
    <n v="0"/>
    <n v="0"/>
    <n v="0"/>
    <n v="20"/>
    <n v="62.5"/>
    <n v="32"/>
  </r>
  <r>
    <s v="mcr_xadis"/>
    <s v="corporaterm"/>
    <s v="213, 128, 128"/>
    <n v="5.333333333333334"/>
    <s v="Solid"/>
    <n v="24.666666666666668"/>
    <m/>
    <m/>
    <m/>
    <m/>
    <s v="Yes"/>
    <n v="54"/>
    <m/>
    <m/>
    <s v="Retweet"/>
    <s v="@MCR_XADIS"/>
    <x v="23"/>
    <s v="RT @CorporateRM: Aprende a Planear y ejecutar Proyectos en la #CadenadeSuministro   🚀 En este curso aprenderás a ejecutar proyectos revisando conceptos, procesos, herramientas y técnicas  #logistica #CorporateLATAM  Nos vemos en #TheLogisticsWorld  Más Información ➡️ https://t.co/pOUeSeK2qW https://t.co/AOuVkw3hX0"/>
    <s v="https://t.co/pOUeSeK2qW https://t.co/AOuVkw3hX0"/>
    <s v="t.co t.co"/>
    <s v="CadenadeSuministro logistica CorporateLATAM TheLogisticsWorld"/>
    <m/>
    <s v="https://www.twitter.com/user/status/1647998211586490369"/>
    <n v="0"/>
    <n v="0"/>
    <n v="0.09"/>
    <n v="2"/>
    <s v="3"/>
    <s v="3"/>
    <n v="0"/>
    <n v="0"/>
    <n v="0"/>
    <n v="0"/>
    <n v="0"/>
    <n v="0"/>
    <n v="20"/>
    <n v="62.5"/>
    <n v="32"/>
  </r>
  <r>
    <s v="mcr_xadis"/>
    <s v="mcr_xadis"/>
    <s v="Red"/>
    <n v="10"/>
    <s v="Solid"/>
    <n v="10"/>
    <m/>
    <m/>
    <m/>
    <m/>
    <s v="No"/>
    <n v="55"/>
    <m/>
    <m/>
    <s v="Tweet"/>
    <s v="@MCR_XADIS"/>
    <x v="24"/>
    <s v="Niveles de inventario: reto para la #supplychain en 2023 Mantener niveles de #inventario óptimos es crucial para el buen funcionamiento de los #negocios, especialmente en el sector minorista.  #CorporateLATAM #empresas #negocios #consultores  https://t.co/s31A5Wc9Bo"/>
    <s v="https://t.co/s31A5Wc9Bo"/>
    <s v="t.co"/>
    <s v="supplychain inventario negocios CorporateLATAM empresas negocios consultores"/>
    <m/>
    <s v="https://www.twitter.com/user/status/1648662288281358338"/>
    <n v="1"/>
    <n v="2"/>
    <n v="0.19"/>
    <n v="4"/>
    <s v="3"/>
    <s v="3"/>
    <n v="0"/>
    <n v="0"/>
    <n v="0"/>
    <n v="0"/>
    <n v="0"/>
    <n v="0"/>
    <n v="19"/>
    <n v="59.375"/>
    <n v="32"/>
  </r>
  <r>
    <s v="mcr_xadis"/>
    <s v="mcr_xadis"/>
    <s v="Red"/>
    <n v="10"/>
    <s v="Solid"/>
    <n v="10"/>
    <m/>
    <m/>
    <m/>
    <m/>
    <s v="No"/>
    <n v="56"/>
    <m/>
    <m/>
    <s v="Tweet"/>
    <s v="@MCR_XADIS"/>
    <x v="25"/>
    <s v="🔝Es importante comprender el funcionamiento de S&amp;amp;OP : es un proceso esencial de nivel táctico que busca equilibrar #demanda y #oferta en la cadena de valor de su #negocio  ✅Coordinar áreas clave resulta fundamental para la toma de decisiones eficaces #MHMSLATAM #CorporateLATAM https://t.co/7m6b4c0NS3"/>
    <s v="https://t.co/7m6b4c0NS3"/>
    <s v="t.co"/>
    <s v="demanda oferta negocio MHMSLATAM CorporateLATAM"/>
    <m/>
    <s v="https://www.twitter.com/user/status/1648942061876330499"/>
    <n v="2"/>
    <n v="3"/>
    <n v="0.19"/>
    <n v="4"/>
    <s v="3"/>
    <s v="3"/>
    <n v="3"/>
    <n v="6.976744186046512"/>
    <n v="0"/>
    <n v="0"/>
    <n v="0"/>
    <n v="0"/>
    <n v="21"/>
    <n v="48.83720930232558"/>
    <n v="43"/>
  </r>
  <r>
    <s v="corporaterm"/>
    <s v="mcr_xadis"/>
    <s v="192, 192, 192"/>
    <n v="3"/>
    <s v="Solid"/>
    <n v="32"/>
    <m/>
    <m/>
    <m/>
    <m/>
    <s v="Yes"/>
    <n v="57"/>
    <m/>
    <m/>
    <s v="MentionsInRetweet"/>
    <s v="@CorporateRM"/>
    <x v="26"/>
    <s v="RT @MCR_XADIS: 🔝Es importante comprender el funcionamiento de S&amp;amp;OP : es un proceso esencial de nivel táctico que busca equilibrar #demanda y #oferta en la cadena de valor de su #negocio  ✅Coordinar áreas clave resulta fundamental para la toma de decisiones eficaces #MHMSLATAM #CorporateLATAM https://t.co/7m6b4c0NS3"/>
    <s v="https://t.co/7m6b4c0NS3"/>
    <s v="t.co"/>
    <s v="demanda oferta negocio MHMSLATAM CorporateLATAM"/>
    <m/>
    <s v="https://www.twitter.com/user/status/1649032769106739200"/>
    <n v="0"/>
    <n v="0"/>
    <n v="0.25"/>
    <n v="1"/>
    <s v="3"/>
    <s v="3"/>
    <n v="3"/>
    <n v="6.666666666666667"/>
    <n v="0"/>
    <n v="0"/>
    <n v="0"/>
    <n v="0"/>
    <n v="22"/>
    <n v="48.888888888888886"/>
    <n v="45"/>
  </r>
  <r>
    <s v="corporaterm"/>
    <s v="mcr_xadis"/>
    <s v="192, 192, 192"/>
    <n v="3"/>
    <s v="Solid"/>
    <n v="32"/>
    <m/>
    <m/>
    <m/>
    <m/>
    <s v="Yes"/>
    <n v="58"/>
    <m/>
    <m/>
    <s v="Retweet"/>
    <s v="@CorporateRM"/>
    <x v="26"/>
    <s v="RT @MCR_XADIS: 🔝Es importante comprender el funcionamiento de S&amp;amp;OP : es un proceso esencial de nivel táctico que busca equilibrar #demanda y #oferta en la cadena de valor de su #negocio  ✅Coordinar áreas clave resulta fundamental para la toma de decisiones eficaces #MHMSLATAM #CorporateLATAM https://t.co/7m6b4c0NS3"/>
    <s v="https://t.co/7m6b4c0NS3"/>
    <s v="t.co"/>
    <s v="demanda oferta negocio MHMSLATAM CorporateLATAM"/>
    <m/>
    <s v="https://www.twitter.com/user/status/1649032769106739200"/>
    <n v="0"/>
    <n v="0"/>
    <n v="0.25"/>
    <n v="1"/>
    <s v="3"/>
    <s v="3"/>
    <n v="3"/>
    <n v="6.666666666666667"/>
    <n v="0"/>
    <n v="0"/>
    <n v="0"/>
    <n v="0"/>
    <n v="22"/>
    <n v="48.888888888888886"/>
    <n v="45"/>
  </r>
  <r>
    <s v="mcr_xadis"/>
    <s v="mcr_xadis"/>
    <s v="Red"/>
    <n v="10"/>
    <s v="Solid"/>
    <n v="10"/>
    <m/>
    <m/>
    <m/>
    <m/>
    <s v="No"/>
    <n v="59"/>
    <m/>
    <m/>
    <s v="Tweet"/>
    <s v="@MCR_XADIS"/>
    <x v="27"/>
    <s v="Niveles de inventario: reto para la #supplychain en 2023 Mantener niveles de #inventario óptimos es crucial para el buen funcionamiento de los #negocios, especialmente en el sector minorista.  #CorporateLATAM #empresas #negocios #consultores  https://t.co/LQQbeLKBbK"/>
    <s v="https://t.co/LQQbeLKBbK"/>
    <s v="t.co"/>
    <s v="supplychain inventario negocios CorporateLATAM empresas negocios consultores"/>
    <m/>
    <s v="https://www.twitter.com/user/status/1649749449785200641"/>
    <n v="1"/>
    <n v="1"/>
    <n v="0.19"/>
    <n v="4"/>
    <s v="3"/>
    <s v="3"/>
    <n v="0"/>
    <n v="0"/>
    <n v="0"/>
    <n v="0"/>
    <n v="0"/>
    <n v="0"/>
    <n v="19"/>
    <n v="59.375"/>
    <n v="32"/>
  </r>
  <r>
    <s v="mcr_xadis"/>
    <s v="mcr_xadis"/>
    <s v="Red"/>
    <n v="10"/>
    <s v="Solid"/>
    <n v="10"/>
    <m/>
    <m/>
    <m/>
    <m/>
    <s v="No"/>
    <n v="60"/>
    <m/>
    <m/>
    <s v="Tweet"/>
    <s v="@MCR_XADIS"/>
    <x v="28"/>
    <s v="Niveles de inventario: reto para la #supplychain en 2023 Mantener niveles de #inventario óptimos es crucial para el buen funcionamiento de los #negocios, especialmente en el sector minorista.  #CorporateLATAM #empresas #negocios #consultores  https://t.co/Yn8idDxnpW"/>
    <s v="https://t.co/Yn8idDxnpW"/>
    <s v="t.co"/>
    <s v="supplychain inventario negocios CorporateLATAM empresas negocios consultores"/>
    <m/>
    <s v="https://www.twitter.com/user/status/1650836619635638272"/>
    <n v="1"/>
    <n v="1"/>
    <n v="0.19"/>
    <n v="4"/>
    <s v="3"/>
    <s v="3"/>
    <n v="0"/>
    <n v="0"/>
    <n v="0"/>
    <n v="0"/>
    <n v="0"/>
    <n v="0"/>
    <n v="19"/>
    <n v="59.375"/>
    <n v="32"/>
  </r>
  <r>
    <s v="mcr_xadis"/>
    <s v="hashtagmarketi7"/>
    <s v="192, 192, 192"/>
    <n v="3"/>
    <s v="Solid"/>
    <n v="32"/>
    <m/>
    <m/>
    <m/>
    <m/>
    <s v="No"/>
    <n v="61"/>
    <m/>
    <m/>
    <s v="MentionsInRetweet"/>
    <s v="@MCR_XADIS"/>
    <x v="29"/>
    <s v="RT @hashtagmarketi7: #thelogisticsworld abre sus puestas con invitados de lujo como lo son  #xadis y   #CorporateLATAM  ➡️ Acércate al stand 3530 para conocer de primera mano como hacer la #logística de  tu empresa mas #eficiente y RENTABLE Mas info:  https://t.co/zGqGA2NCQA https://t.co/nRZO7b7lT4"/>
    <s v="https://t.co/zGqGA2NCQA https://t.co/nRZO7b7lT4"/>
    <s v="t.co t.co"/>
    <s v="thelogisticsworld xadis CorporateLATAM logística eficiente"/>
    <m/>
    <s v="https://www.twitter.com/user/status/1651280274603352064"/>
    <n v="0"/>
    <n v="0"/>
    <n v="0.09"/>
    <n v="1"/>
    <s v="3"/>
    <s v="1"/>
    <n v="2"/>
    <n v="5.2631578947368425"/>
    <n v="0"/>
    <n v="0"/>
    <n v="0"/>
    <n v="0"/>
    <n v="15"/>
    <n v="39.473684210526315"/>
    <n v="38"/>
  </r>
  <r>
    <s v="mcr_xadis"/>
    <s v="hashtagmarketi7"/>
    <s v="192, 192, 192"/>
    <n v="3"/>
    <s v="Solid"/>
    <n v="32"/>
    <m/>
    <m/>
    <m/>
    <m/>
    <s v="No"/>
    <n v="62"/>
    <m/>
    <m/>
    <s v="Retweet"/>
    <s v="@MCR_XADIS"/>
    <x v="29"/>
    <s v="RT @hashtagmarketi7: #thelogisticsworld abre sus puestas con invitados de lujo como lo son  #xadis y   #CorporateLATAM  ➡️ Acércate al stand 3530 para conocer de primera mano como hacer la #logística de  tu empresa mas #eficiente y RENTABLE Mas info:  https://t.co/zGqGA2NCQA https://t.co/nRZO7b7lT4"/>
    <s v="https://t.co/zGqGA2NCQA https://t.co/nRZO7b7lT4"/>
    <s v="t.co t.co"/>
    <s v="thelogisticsworld xadis CorporateLATAM logística eficiente"/>
    <m/>
    <s v="https://www.twitter.com/user/status/1651280274603352064"/>
    <n v="0"/>
    <n v="0"/>
    <n v="0.09"/>
    <n v="1"/>
    <s v="3"/>
    <s v="1"/>
    <n v="2"/>
    <n v="5.2631578947368425"/>
    <n v="0"/>
    <n v="0"/>
    <n v="0"/>
    <n v="0"/>
    <n v="15"/>
    <n v="39.473684210526315"/>
    <n v="38"/>
  </r>
  <r>
    <s v="mcr_xadis"/>
    <s v="thelogisticswd"/>
    <s v="192, 192, 192"/>
    <n v="3"/>
    <s v="Solid"/>
    <n v="32"/>
    <m/>
    <m/>
    <m/>
    <m/>
    <s v="No"/>
    <n v="63"/>
    <m/>
    <m/>
    <s v="MentionsInRetweet"/>
    <s v="@MCR_XADIS"/>
    <x v="30"/>
    <s v="RT @CorporateRM: Los esperamos en nuestro stand #CorporateLATAM en el evento más importante de logística ➡ @thelogisticswd en donde te resolveremos tus dudas acerca de las #certificaciones #talleres y #programas que tenemos para ti  📍 Centro Citibanamex  #TLWEXPO2023 #thelogisticsworld #mexico https://t.co/CXd9y9YQfg"/>
    <s v="https://t.co/CXd9y9YQfg"/>
    <s v="t.co"/>
    <s v="CorporateLATAM certificaciones talleres programas TLWEXPO2023 thelogisticsworld mexico"/>
    <m/>
    <s v="https://www.twitter.com/user/status/1651411079866593282"/>
    <n v="0"/>
    <n v="0"/>
    <n v="0.09"/>
    <n v="1"/>
    <s v="3"/>
    <s v="2"/>
    <n v="1"/>
    <n v="2.6315789473684212"/>
    <n v="1"/>
    <n v="2.6315789473684212"/>
    <n v="0"/>
    <n v="0"/>
    <n v="17"/>
    <n v="44.73684210526316"/>
    <n v="38"/>
  </r>
  <r>
    <s v="mcr_xadis"/>
    <s v="corporaterm"/>
    <s v="213, 128, 128"/>
    <n v="5.333333333333334"/>
    <s v="Solid"/>
    <n v="24.666666666666668"/>
    <m/>
    <m/>
    <m/>
    <m/>
    <s v="Yes"/>
    <n v="64"/>
    <m/>
    <m/>
    <s v="MentionsInRetweet"/>
    <s v="@MCR_XADIS"/>
    <x v="30"/>
    <s v="RT @CorporateRM: Los esperamos en nuestro stand #CorporateLATAM en el evento más importante de logística ➡ @thelogisticswd en donde te resolveremos tus dudas acerca de las #certificaciones #talleres y #programas que tenemos para ti  📍 Centro Citibanamex  #TLWEXPO2023 #thelogisticsworld #mexico https://t.co/CXd9y9YQfg"/>
    <s v="https://t.co/CXd9y9YQfg"/>
    <s v="t.co"/>
    <s v="CorporateLATAM certificaciones talleres programas TLWEXPO2023 thelogisticsworld mexico"/>
    <m/>
    <s v="https://www.twitter.com/user/status/1651411079866593282"/>
    <n v="0"/>
    <n v="0"/>
    <n v="0.09"/>
    <n v="2"/>
    <s v="3"/>
    <s v="3"/>
    <n v="1"/>
    <n v="2.6315789473684212"/>
    <n v="1"/>
    <n v="2.6315789473684212"/>
    <n v="0"/>
    <n v="0"/>
    <n v="17"/>
    <n v="44.73684210526316"/>
    <n v="38"/>
  </r>
  <r>
    <s v="mcr_xadis"/>
    <s v="corporaterm"/>
    <s v="213, 128, 128"/>
    <n v="5.333333333333334"/>
    <s v="Solid"/>
    <n v="24.666666666666668"/>
    <m/>
    <m/>
    <m/>
    <m/>
    <s v="Yes"/>
    <n v="65"/>
    <m/>
    <m/>
    <s v="Retweet"/>
    <s v="@MCR_XADIS"/>
    <x v="30"/>
    <s v="RT @CorporateRM: Los esperamos en nuestro stand #CorporateLATAM en el evento más importante de logística ➡ @thelogisticswd en donde te resolveremos tus dudas acerca de las #certificaciones #talleres y #programas que tenemos para ti  📍 Centro Citibanamex  #TLWEXPO2023 #thelogisticsworld #mexico https://t.co/CXd9y9YQfg"/>
    <s v="https://t.co/CXd9y9YQfg"/>
    <s v="t.co"/>
    <s v="CorporateLATAM certificaciones talleres programas TLWEXPO2023 thelogisticsworld mexico"/>
    <m/>
    <s v="https://www.twitter.com/user/status/1651411079866593282"/>
    <n v="0"/>
    <n v="0"/>
    <n v="0.09"/>
    <n v="2"/>
    <s v="3"/>
    <s v="3"/>
    <n v="1"/>
    <n v="2.6315789473684212"/>
    <n v="1"/>
    <n v="2.6315789473684212"/>
    <n v="0"/>
    <n v="0"/>
    <n v="17"/>
    <n v="44.73684210526316"/>
    <n v="38"/>
  </r>
  <r>
    <s v="corporaterm"/>
    <s v="thelogisticswd"/>
    <s v="192, 192, 192"/>
    <n v="3"/>
    <s v="Solid"/>
    <n v="32"/>
    <m/>
    <m/>
    <m/>
    <m/>
    <s v="No"/>
    <n v="66"/>
    <m/>
    <m/>
    <s v="Mentions"/>
    <s v="@CorporateRM"/>
    <x v="31"/>
    <s v="Los esperamos en nuestro stand #CorporateLATAM en el evento más importante de logística ➡ @thelogisticswd en donde te resolveremos tus dudas acerca de las #certificaciones #talleres y #programas que tenemos para ti  📍 Centro Citibanamex  #TLWEXPO2023 #thelogisticsworld #mexico https://t.co/CXd9y9YQfg"/>
    <s v="https://t.co/CXd9y9YQfg"/>
    <s v="t.co"/>
    <s v="CorporateLATAM certificaciones talleres programas TLWEXPO2023 thelogisticsworld mexico"/>
    <m/>
    <s v="https://www.twitter.com/user/status/1651285746815496192"/>
    <n v="5"/>
    <n v="6"/>
    <n v="0.6"/>
    <n v="1"/>
    <s v="3"/>
    <s v="2"/>
    <n v="1"/>
    <n v="2.7777777777777777"/>
    <n v="1"/>
    <n v="2.7777777777777777"/>
    <n v="0"/>
    <n v="0"/>
    <n v="16"/>
    <n v="44.44444444444444"/>
    <n v="36"/>
  </r>
  <r>
    <s v="hashtagmarketi7"/>
    <s v="thelogisticswd"/>
    <s v="192, 192, 192"/>
    <n v="3"/>
    <s v="Solid"/>
    <n v="32"/>
    <m/>
    <m/>
    <m/>
    <m/>
    <s v="No"/>
    <n v="67"/>
    <m/>
    <m/>
    <s v="Mentions"/>
    <s v="@hashtagmarketi7"/>
    <x v="32"/>
    <s v="Ya estamos listos para recibirlos en @thelogisticswd Visita nuestro Stand #ASCMmexico y conoce las certificaciones que tenemos para ti 📍 Centro Citibanamex 📆 26 y 27 de Abril #TLWEXPO2023 #thelogisticsworld #mexico #logística #CorporateLATAM #cadenadesuministro #logistics https://t.co/M1EzoVAojA"/>
    <s v="https://t.co/M1EzoVAojA"/>
    <s v="t.co"/>
    <s v="ASCMmexico TLWEXPO2023 thelogisticsworld mexico logística CorporateLATAM cadenadesuministro logistics"/>
    <m/>
    <s v="https://www.twitter.com/user/status/1651292961815101442"/>
    <n v="3"/>
    <n v="4"/>
    <n v="3.2"/>
    <n v="1"/>
    <s v="1"/>
    <s v="2"/>
    <n v="0"/>
    <n v="0"/>
    <n v="0"/>
    <n v="0"/>
    <n v="0"/>
    <n v="0"/>
    <n v="20"/>
    <n v="60.60606060606061"/>
    <n v="33"/>
  </r>
  <r>
    <s v="hashtagmarketi7"/>
    <s v="thelogisticswd"/>
    <s v="192, 192, 192"/>
    <n v="3"/>
    <s v="Solid"/>
    <n v="32"/>
    <m/>
    <m/>
    <m/>
    <m/>
    <s v="No"/>
    <n v="68"/>
    <m/>
    <m/>
    <s v="MentionsInRetweet"/>
    <s v="@hashtagmarketi7"/>
    <x v="33"/>
    <s v="RT @CorporateRM: Los esperamos en nuestro stand #CorporateLATAM en el evento más importante de logística ➡ @thelogisticswd en donde te resolveremos tus dudas acerca de las #certificaciones #talleres y #programas que tenemos para ti  📍 Centro Citibanamex  #TLWEXPO2023 #thelogisticsworld #mexico https://t.co/CXd9y9YQfg"/>
    <s v="https://t.co/CXd9y9YQfg"/>
    <s v="t.co"/>
    <s v="CorporateLATAM certificaciones talleres programas TLWEXPO2023 thelogisticsworld mexico"/>
    <m/>
    <s v="https://www.twitter.com/user/status/1651294541671006208"/>
    <n v="0"/>
    <n v="0"/>
    <n v="1.33"/>
    <n v="1"/>
    <s v="1"/>
    <s v="2"/>
    <n v="1"/>
    <n v="2.6315789473684212"/>
    <n v="1"/>
    <n v="2.6315789473684212"/>
    <n v="0"/>
    <n v="0"/>
    <n v="17"/>
    <n v="44.73684210526316"/>
    <n v="38"/>
  </r>
  <r>
    <s v="corporaterm"/>
    <s v="thelogisticswd"/>
    <s v="192, 192, 192"/>
    <n v="3"/>
    <s v="Solid"/>
    <n v="32"/>
    <m/>
    <m/>
    <m/>
    <m/>
    <s v="No"/>
    <n v="69"/>
    <m/>
    <m/>
    <s v="MentionsInRetweet"/>
    <s v="@CorporateRM"/>
    <x v="34"/>
    <s v="RT @hashtagmarketi7: Ya estamos listos para recibirlos en @thelogisticswd Visita nuestro Stand #ASCMmexico y conoce las certificaciones que tenemos para ti 📍 Centro Citibanamex 📆 26 y 27 de Abril #TLWEXPO2023 #thelogisticsworld #mexico #logística #CorporateLATAM #cadenadesuministro #logistics https://t.co/M1EzoVAojA"/>
    <s v="https://t.co/M1EzoVAojA"/>
    <s v="t.co"/>
    <s v="ASCMmexico TLWEXPO2023 thelogisticsworld mexico logística CorporateLATAM cadenadesuministro logistics"/>
    <m/>
    <s v="https://www.twitter.com/user/status/1651412056397029379"/>
    <n v="0"/>
    <n v="0"/>
    <n v="0.25"/>
    <n v="1"/>
    <s v="3"/>
    <s v="2"/>
    <n v="0"/>
    <n v="0"/>
    <n v="0"/>
    <n v="0"/>
    <n v="0"/>
    <n v="0"/>
    <n v="21"/>
    <n v="60"/>
    <n v="35"/>
  </r>
  <r>
    <s v="hashtagmarketi7"/>
    <s v="corporaterm"/>
    <s v="213, 128, 128"/>
    <n v="5.333333333333334"/>
    <s v="Solid"/>
    <n v="24.666666666666668"/>
    <m/>
    <m/>
    <m/>
    <m/>
    <s v="Yes"/>
    <n v="70"/>
    <m/>
    <m/>
    <s v="MentionsInRetweet"/>
    <s v="@hashtagmarketi7"/>
    <x v="35"/>
    <s v="RT @CorporateRM: Aprende a Planear y ejecutar Proyectos en la #CadenadeSuministro   🚀 En este curso aprenderás a ejecutar proyectos revisando conceptos, procesos, herramientas y técnicas  #logistica #CorporateLATAM  Nos vemos en #TheLogisticsWorld  Más Información ➡️ https://t.co/pOUeSeK2qW https://t.co/AOuVkw3hX0"/>
    <s v="https://t.co/pOUeSeK2qW https://t.co/AOuVkw3hX0"/>
    <s v="t.co t.co"/>
    <s v="CadenadeSuministro logistica CorporateLATAM TheLogisticsWorld"/>
    <m/>
    <s v="https://www.twitter.com/user/status/1647998297481551881"/>
    <n v="0"/>
    <n v="0"/>
    <n v="1.33"/>
    <n v="2"/>
    <s v="1"/>
    <s v="3"/>
    <n v="0"/>
    <n v="0"/>
    <n v="0"/>
    <n v="0"/>
    <n v="0"/>
    <n v="0"/>
    <n v="20"/>
    <n v="62.5"/>
    <n v="32"/>
  </r>
  <r>
    <s v="hashtagmarketi7"/>
    <s v="corporaterm"/>
    <s v="213, 128, 128"/>
    <n v="5.333333333333334"/>
    <s v="Solid"/>
    <n v="24.666666666666668"/>
    <m/>
    <m/>
    <m/>
    <m/>
    <s v="Yes"/>
    <n v="71"/>
    <m/>
    <m/>
    <s v="Retweet"/>
    <s v="@hashtagmarketi7"/>
    <x v="35"/>
    <s v="RT @CorporateRM: Aprende a Planear y ejecutar Proyectos en la #CadenadeSuministro   🚀 En este curso aprenderás a ejecutar proyectos revisando conceptos, procesos, herramientas y técnicas  #logistica #CorporateLATAM  Nos vemos en #TheLogisticsWorld  Más Información ➡️ https://t.co/pOUeSeK2qW https://t.co/AOuVkw3hX0"/>
    <s v="https://t.co/pOUeSeK2qW https://t.co/AOuVkw3hX0"/>
    <s v="t.co t.co"/>
    <s v="CadenadeSuministro logistica CorporateLATAM TheLogisticsWorld"/>
    <m/>
    <s v="https://www.twitter.com/user/status/1647998297481551881"/>
    <n v="0"/>
    <n v="0"/>
    <n v="1.33"/>
    <n v="2"/>
    <s v="1"/>
    <s v="3"/>
    <n v="0"/>
    <n v="0"/>
    <n v="0"/>
    <n v="0"/>
    <n v="0"/>
    <n v="0"/>
    <n v="20"/>
    <n v="62.5"/>
    <n v="32"/>
  </r>
  <r>
    <s v="hashtagmarketi7"/>
    <s v="hashtagmarketi7"/>
    <s v="234, 64, 64"/>
    <n v="7.666666666666667"/>
    <s v="Solid"/>
    <n v="17.333333333333336"/>
    <m/>
    <m/>
    <m/>
    <m/>
    <s v="No"/>
    <n v="72"/>
    <m/>
    <m/>
    <s v="Tweet"/>
    <s v="@hashtagmarketi7"/>
    <x v="36"/>
    <s v="¡Qué interesante contenido! La gestión adecuada del #transporte  es fundamental para la eficiencia y la rentabilidad de las #empresas  y, al mismo tiempo, también ayuda a reducir el impacto en el #medioambiente  Felicito al equipo de #CorporateLATAM por c…https://t.co/FHUt7i5Yao"/>
    <s v="https://t.co/FHUt7i5Yao"/>
    <s v="t.co"/>
    <s v="transporte empresas medioambiente CorporateLATAM"/>
    <m/>
    <s v="https://www.twitter.com/user/status/1649275089953738752"/>
    <n v="0"/>
    <n v="0"/>
    <n v="2.94"/>
    <n v="3"/>
    <s v="1"/>
    <s v="1"/>
    <n v="2"/>
    <n v="4.651162790697675"/>
    <n v="0"/>
    <n v="0"/>
    <n v="0"/>
    <n v="0"/>
    <n v="16"/>
    <n v="37.2093023255814"/>
    <n v="43"/>
  </r>
  <r>
    <s v="hashtagmarketi7"/>
    <s v="hashtagmarketi7"/>
    <s v="234, 64, 64"/>
    <n v="7.666666666666667"/>
    <s v="Solid"/>
    <n v="17.333333333333336"/>
    <m/>
    <m/>
    <m/>
    <m/>
    <s v="No"/>
    <n v="73"/>
    <m/>
    <m/>
    <s v="Tweet"/>
    <s v="@hashtagmarketi7"/>
    <x v="37"/>
    <s v="#thelogisticsworld abre sus puestas con invitados de lujo como lo son  #xadis y   #CorporateLATAM  ➡️ Acércate al stand 3530 para conocer de primera mano como hacer la #logística de  tu empresa mas #eficiente y RENTABLE Mas info:  https://t.co/zGqGA2NCQA https://t.co/nRZO7b7lT4"/>
    <s v="https://t.co/zGqGA2NCQA https://t.co/nRZO7b7lT4"/>
    <s v="t.co t.co"/>
    <s v="thelogisticsworld xadis CorporateLATAM logística eficiente"/>
    <m/>
    <s v="https://www.twitter.com/user/status/1651234481666138113"/>
    <n v="9"/>
    <n v="9"/>
    <n v="3.52"/>
    <n v="3"/>
    <s v="1"/>
    <s v="1"/>
    <n v="2"/>
    <n v="5.555555555555555"/>
    <n v="0"/>
    <n v="0"/>
    <n v="0"/>
    <n v="0"/>
    <n v="14"/>
    <n v="38.888888888888886"/>
    <n v="36"/>
  </r>
  <r>
    <s v="hashtagmarketi7"/>
    <s v="corporaterm"/>
    <s v="213, 128, 128"/>
    <n v="5.333333333333334"/>
    <s v="Solid"/>
    <n v="24.666666666666668"/>
    <m/>
    <m/>
    <m/>
    <m/>
    <s v="Yes"/>
    <n v="74"/>
    <m/>
    <m/>
    <s v="MentionsInRetweet"/>
    <s v="@hashtagmarketi7"/>
    <x v="33"/>
    <s v="RT @CorporateRM: Los esperamos en nuestro stand #CorporateLATAM en el evento más importante de logística ➡ @thelogisticswd en donde te resolveremos tus dudas acerca de las #certificaciones #talleres y #programas que tenemos para ti  📍 Centro Citibanamex  #TLWEXPO2023 #thelogisticsworld #mexico https://t.co/CXd9y9YQfg"/>
    <s v="https://t.co/CXd9y9YQfg"/>
    <s v="t.co"/>
    <s v="CorporateLATAM certificaciones talleres programas TLWEXPO2023 thelogisticsworld mexico"/>
    <m/>
    <s v="https://www.twitter.com/user/status/1651294541671006208"/>
    <n v="0"/>
    <n v="0"/>
    <n v="1.33"/>
    <n v="2"/>
    <s v="1"/>
    <s v="3"/>
    <n v="1"/>
    <n v="2.6315789473684212"/>
    <n v="1"/>
    <n v="2.6315789473684212"/>
    <n v="0"/>
    <n v="0"/>
    <n v="17"/>
    <n v="44.73684210526316"/>
    <n v="38"/>
  </r>
  <r>
    <s v="hashtagmarketi7"/>
    <s v="corporaterm"/>
    <s v="213, 128, 128"/>
    <n v="5.333333333333334"/>
    <s v="Solid"/>
    <n v="24.666666666666668"/>
    <m/>
    <m/>
    <m/>
    <m/>
    <s v="Yes"/>
    <n v="75"/>
    <m/>
    <m/>
    <s v="Retweet"/>
    <s v="@hashtagmarketi7"/>
    <x v="33"/>
    <s v="RT @CorporateRM: Los esperamos en nuestro stand #CorporateLATAM en el evento más importante de logística ➡ @thelogisticswd en donde te resolveremos tus dudas acerca de las #certificaciones #talleres y #programas que tenemos para ti  📍 Centro Citibanamex  #TLWEXPO2023 #thelogisticsworld #mexico https://t.co/CXd9y9YQfg"/>
    <s v="https://t.co/CXd9y9YQfg"/>
    <s v="t.co"/>
    <s v="CorporateLATAM certificaciones talleres programas TLWEXPO2023 thelogisticsworld mexico"/>
    <m/>
    <s v="https://www.twitter.com/user/status/1651294541671006208"/>
    <n v="0"/>
    <n v="0"/>
    <n v="1.33"/>
    <n v="2"/>
    <s v="1"/>
    <s v="3"/>
    <n v="1"/>
    <n v="2.6315789473684212"/>
    <n v="1"/>
    <n v="2.6315789473684212"/>
    <n v="0"/>
    <n v="0"/>
    <n v="17"/>
    <n v="44.73684210526316"/>
    <n v="38"/>
  </r>
  <r>
    <s v="hashtagmarketi7"/>
    <s v="hashtagmarketi7"/>
    <s v="234, 64, 64"/>
    <n v="7.666666666666667"/>
    <s v="Solid"/>
    <n v="17.333333333333336"/>
    <m/>
    <m/>
    <m/>
    <m/>
    <s v="No"/>
    <n v="76"/>
    <m/>
    <m/>
    <s v="Tweet"/>
    <s v="@hashtagmarketi7"/>
    <x v="38"/>
    <s v="El equipo  ASCM Capítulo México   en pleno participa en The Logistics World ® Hoy y mañana les puedes preguntar sobre #formacion #certificaciones en #cadenadesuministro y  #logistica #logistics #businessinteligence #thelogisticsworld #CorporateLATAM https://t.co/dQH6WyGbPp"/>
    <s v="https://t.co/dQH6WyGbPp"/>
    <s v="t.co"/>
    <s v="formacion certificaciones cadenadesuministro logistica logistics businessinteligence thelogisticsworld CorporateLATAM"/>
    <m/>
    <s v="https://www.twitter.com/user/status/1651308183791468567"/>
    <n v="3"/>
    <n v="5"/>
    <n v="2.94"/>
    <n v="3"/>
    <s v="1"/>
    <s v="1"/>
    <n v="0"/>
    <n v="0"/>
    <n v="0"/>
    <n v="0"/>
    <n v="0"/>
    <n v="0"/>
    <n v="20"/>
    <n v="68.96551724137932"/>
    <n v="29"/>
  </r>
  <r>
    <s v="corporaterm"/>
    <s v="hashtagmarketi7"/>
    <s v="234, 64, 64"/>
    <n v="7.666666666666667"/>
    <s v="Solid"/>
    <n v="17.333333333333336"/>
    <m/>
    <m/>
    <m/>
    <m/>
    <s v="Yes"/>
    <n v="77"/>
    <m/>
    <m/>
    <s v="MentionsInRetweet"/>
    <s v="@CorporateRM"/>
    <x v="39"/>
    <s v="RT @hashtagmarketi7: #thelogisticsworld abre sus puestas con invitados de lujo como lo son  #xadis y   #CorporateLATAM  ➡️ Acércate al stand 3530 para conocer de primera mano como hacer la #logística de  tu empresa mas #eficiente y RENTABLE Mas info:  https://t.co/zGqGA2NCQA https://t.co/nRZO7b7lT4"/>
    <s v="https://t.co/zGqGA2NCQA https://t.co/nRZO7b7lT4"/>
    <s v="t.co t.co"/>
    <s v="thelogisticsworld xadis CorporateLATAM logística eficiente"/>
    <m/>
    <s v="https://www.twitter.com/user/status/1651412037287780352"/>
    <n v="0"/>
    <n v="0"/>
    <n v="0.25"/>
    <n v="3"/>
    <s v="3"/>
    <s v="1"/>
    <n v="2"/>
    <n v="5.2631578947368425"/>
    <n v="0"/>
    <n v="0"/>
    <n v="0"/>
    <n v="0"/>
    <n v="15"/>
    <n v="39.473684210526315"/>
    <n v="38"/>
  </r>
  <r>
    <s v="corporaterm"/>
    <s v="hashtagmarketi7"/>
    <s v="234, 64, 64"/>
    <n v="7.666666666666667"/>
    <s v="Solid"/>
    <n v="17.333333333333336"/>
    <m/>
    <m/>
    <m/>
    <m/>
    <s v="Yes"/>
    <n v="78"/>
    <m/>
    <m/>
    <s v="Retweet"/>
    <s v="@CorporateRM"/>
    <x v="39"/>
    <s v="RT @hashtagmarketi7: #thelogisticsworld abre sus puestas con invitados de lujo como lo son  #xadis y   #CorporateLATAM  ➡️ Acércate al stand 3530 para conocer de primera mano como hacer la #logística de  tu empresa mas #eficiente y RENTABLE Mas info:  https://t.co/zGqGA2NCQA https://t.co/nRZO7b7lT4"/>
    <s v="https://t.co/zGqGA2NCQA https://t.co/nRZO7b7lT4"/>
    <s v="t.co t.co"/>
    <s v="thelogisticsworld xadis CorporateLATAM logística eficiente"/>
    <m/>
    <s v="https://www.twitter.com/user/status/1651412037287780352"/>
    <n v="0"/>
    <n v="0"/>
    <n v="0.25"/>
    <n v="3"/>
    <s v="3"/>
    <s v="1"/>
    <n v="2"/>
    <n v="5.2631578947368425"/>
    <n v="0"/>
    <n v="0"/>
    <n v="0"/>
    <n v="0"/>
    <n v="15"/>
    <n v="39.473684210526315"/>
    <n v="38"/>
  </r>
  <r>
    <s v="corporaterm"/>
    <s v="hashtagmarketi7"/>
    <s v="234, 64, 64"/>
    <n v="7.666666666666667"/>
    <s v="Solid"/>
    <n v="17.333333333333336"/>
    <m/>
    <m/>
    <m/>
    <m/>
    <s v="Yes"/>
    <n v="79"/>
    <m/>
    <m/>
    <s v="MentionsInRetweet"/>
    <s v="@CorporateRM"/>
    <x v="34"/>
    <s v="RT @hashtagmarketi7: Ya estamos listos para recibirlos en @thelogisticswd Visita nuestro Stand #ASCMmexico y conoce las certificaciones que tenemos para ti 📍 Centro Citibanamex 📆 26 y 27 de Abril #TLWEXPO2023 #thelogisticsworld #mexico #logística #CorporateLATAM #cadenadesuministro #logistics https://t.co/M1EzoVAojA"/>
    <s v="https://t.co/M1EzoVAojA"/>
    <s v="t.co"/>
    <s v="ASCMmexico TLWEXPO2023 thelogisticsworld mexico logística CorporateLATAM cadenadesuministro logistics"/>
    <m/>
    <s v="https://www.twitter.com/user/status/1651412056397029379"/>
    <n v="0"/>
    <n v="0"/>
    <n v="0.25"/>
    <n v="3"/>
    <s v="3"/>
    <s v="1"/>
    <n v="0"/>
    <n v="0"/>
    <n v="0"/>
    <n v="0"/>
    <n v="0"/>
    <n v="0"/>
    <n v="21"/>
    <n v="60"/>
    <n v="35"/>
  </r>
  <r>
    <s v="corporaterm"/>
    <s v="hashtagmarketi7"/>
    <s v="234, 64, 64"/>
    <n v="7.666666666666667"/>
    <s v="Solid"/>
    <n v="17.333333333333336"/>
    <m/>
    <m/>
    <m/>
    <m/>
    <s v="Yes"/>
    <n v="80"/>
    <m/>
    <m/>
    <s v="Retweet"/>
    <s v="@CorporateRM"/>
    <x v="34"/>
    <s v="RT @hashtagmarketi7: Ya estamos listos para recibirlos en @thelogisticswd Visita nuestro Stand #ASCMmexico y conoce las certificaciones que tenemos para ti 📍 Centro Citibanamex 📆 26 y 27 de Abril #TLWEXPO2023 #thelogisticsworld #mexico #logística #CorporateLATAM #cadenadesuministro #logistics https://t.co/M1EzoVAojA"/>
    <s v="https://t.co/M1EzoVAojA"/>
    <s v="t.co"/>
    <s v="ASCMmexico TLWEXPO2023 thelogisticsworld mexico logística CorporateLATAM cadenadesuministro logistics"/>
    <m/>
    <s v="https://www.twitter.com/user/status/1651412056397029379"/>
    <n v="0"/>
    <n v="0"/>
    <n v="0.25"/>
    <n v="3"/>
    <s v="3"/>
    <s v="1"/>
    <n v="0"/>
    <n v="0"/>
    <n v="0"/>
    <n v="0"/>
    <n v="0"/>
    <n v="0"/>
    <n v="21"/>
    <n v="60"/>
    <n v="35"/>
  </r>
  <r>
    <s v="corporaterm"/>
    <s v="hashtagmarketi7"/>
    <s v="234, 64, 64"/>
    <n v="7.666666666666667"/>
    <s v="Solid"/>
    <n v="17.333333333333336"/>
    <m/>
    <m/>
    <m/>
    <m/>
    <s v="Yes"/>
    <n v="81"/>
    <m/>
    <m/>
    <s v="MentionsInRetweet"/>
    <s v="@CorporateRM"/>
    <x v="40"/>
    <s v="RT @hashtagmarketi7: El equipo  ASCM Capítulo México   en pleno participa en The Logistics World ® Hoy y mañana les puedes preguntar sobre #formacion #certificaciones en #cadenadesuministro y  #logistica #logistics #businessinteligence #thelogisticsworld #CorporateLATAM https://t.co/dQH6WyGbPp"/>
    <s v="https://t.co/dQH6WyGbPp"/>
    <s v="t.co"/>
    <s v="formacion certificaciones cadenadesuministro logistica logistics businessinteligence thelogisticsworld CorporateLATAM"/>
    <m/>
    <s v="https://www.twitter.com/user/status/1651412109702438913"/>
    <n v="0"/>
    <n v="0"/>
    <n v="0.25"/>
    <n v="3"/>
    <s v="3"/>
    <s v="1"/>
    <n v="0"/>
    <n v="0"/>
    <n v="0"/>
    <n v="0"/>
    <n v="0"/>
    <n v="0"/>
    <n v="21"/>
    <n v="67.74193548387096"/>
    <n v="31"/>
  </r>
  <r>
    <s v="corporaterm"/>
    <s v="hashtagmarketi7"/>
    <s v="234, 64, 64"/>
    <n v="7.666666666666667"/>
    <s v="Solid"/>
    <n v="17.333333333333336"/>
    <m/>
    <m/>
    <m/>
    <m/>
    <s v="Yes"/>
    <n v="82"/>
    <m/>
    <m/>
    <s v="Retweet"/>
    <s v="@CorporateRM"/>
    <x v="40"/>
    <s v="RT @hashtagmarketi7: El equipo  ASCM Capítulo México   en pleno participa en The Logistics World ® Hoy y mañana les puedes preguntar sobre #formacion #certificaciones en #cadenadesuministro y  #logistica #logistics #businessinteligence #thelogisticsworld #CorporateLATAM https://t.co/dQH6WyGbPp"/>
    <s v="https://t.co/dQH6WyGbPp"/>
    <s v="t.co"/>
    <s v="formacion certificaciones cadenadesuministro logistica logistics businessinteligence thelogisticsworld CorporateLATAM"/>
    <m/>
    <s v="https://www.twitter.com/user/status/1651412109702438913"/>
    <n v="0"/>
    <n v="0"/>
    <n v="0.25"/>
    <n v="3"/>
    <s v="3"/>
    <s v="1"/>
    <n v="0"/>
    <n v="0"/>
    <n v="0"/>
    <n v="0"/>
    <n v="0"/>
    <n v="0"/>
    <n v="21"/>
    <n v="67.74193548387096"/>
    <n v="31"/>
  </r>
  <r>
    <s v="corporaterm"/>
    <s v="corporaterm"/>
    <s v="Red"/>
    <n v="10"/>
    <s v="Dash Dot Dot"/>
    <n v="10"/>
    <m/>
    <m/>
    <m/>
    <m/>
    <s v="No"/>
    <n v="83"/>
    <m/>
    <m/>
    <s v="Tweet"/>
    <s v="@CorporateRM"/>
    <x v="41"/>
    <s v="Aprende a Planear y ejecutar Proyectos en la #CadenadeSuministro   🚀 En este curso aprenderás a ejecutar proyectos revisando conceptos, procesos, herramientas y técnicas  #logistica #CorporateLATAM  Nos vemos en #TheLogisticsWorld  Más Información ➡️ https://t.co/pOUeSeK2qW https://t.co/AOuVkw3hX0"/>
    <s v="https://t.co/pOUeSeK2qW https://t.co/AOuVkw3hX0"/>
    <s v="t.co t.co"/>
    <s v="CadenadeSuministro logistica CorporateLATAM TheLogisticsWorld"/>
    <m/>
    <s v="https://www.twitter.com/user/status/1647981221618622464"/>
    <n v="3"/>
    <n v="3"/>
    <n v="0.66"/>
    <n v="20"/>
    <s v="3"/>
    <s v="3"/>
    <n v="0"/>
    <n v="0"/>
    <n v="0"/>
    <n v="0"/>
    <n v="0"/>
    <n v="0"/>
    <n v="19"/>
    <n v="63.333333333333336"/>
    <n v="30"/>
  </r>
  <r>
    <s v="corporaterm"/>
    <s v="corporaterm"/>
    <s v="Red"/>
    <n v="10"/>
    <s v="Dash Dot Dot"/>
    <n v="10"/>
    <m/>
    <m/>
    <m/>
    <m/>
    <s v="No"/>
    <n v="84"/>
    <m/>
    <m/>
    <s v="Tweet"/>
    <s v="@CorporateRM"/>
    <x v="42"/>
    <s v="¿Estás buscando mejorar tus habilidades y aumentar tu conocimiento en el área de planeación de la #demanda ? Certifícate con #CorporateLATAM y pon en marcha una #planeación de demanda eficiente  ➡️ Planeador de la demanda 🌐 https://t.co/D9mZGNrlYR  #Planeador #pronostico https://t.co/yCOKqgYep3"/>
    <s v="https://t.co/D9mZGNrlYR https://t.co/yCOKqgYep3"/>
    <s v="t.co t.co"/>
    <s v="demanda CorporateLATAM planeación Planeador pronostico"/>
    <m/>
    <s v="https://www.twitter.com/user/status/1647982599296483328"/>
    <n v="0"/>
    <n v="0"/>
    <n v="0.66"/>
    <n v="20"/>
    <s v="3"/>
    <s v="3"/>
    <n v="3"/>
    <n v="8.571428571428571"/>
    <n v="0"/>
    <n v="0"/>
    <n v="0"/>
    <n v="0"/>
    <n v="16"/>
    <n v="45.714285714285715"/>
    <n v="35"/>
  </r>
  <r>
    <s v="corporaterm"/>
    <s v="corporaterm"/>
    <s v="Red"/>
    <n v="10"/>
    <s v="Dash Dot Dot"/>
    <n v="10"/>
    <m/>
    <m/>
    <m/>
    <m/>
    <s v="No"/>
    <n v="85"/>
    <m/>
    <m/>
    <s v="Tweet"/>
    <s v="@CorporateRM"/>
    <x v="43"/>
    <s v="Logra tus sueños, certifícate y logra un mayor crecimiento profesional!  Escríbenos y te compartimos nuestro calendario de #cursos 📲 https://t.co/ix9myzVo19  #CorporateLATAM #capacitacion #certificacion #cadenadesuministro #logisitica #transporte #almacen #inventario https://t.co/QnKmzZgoVN"/>
    <s v="https://t.co/ix9myzVo19 https://t.co/QnKmzZgoVN"/>
    <s v="t.co t.co"/>
    <s v="cursos CorporateLATAM capacitacion certificacion cadenadesuministro logisitica transporte almacen inventario"/>
    <m/>
    <s v="https://www.twitter.com/user/status/1648008794725556244"/>
    <n v="0"/>
    <n v="0"/>
    <n v="0.66"/>
    <n v="20"/>
    <s v="3"/>
    <s v="3"/>
    <n v="1"/>
    <n v="3.8461538461538463"/>
    <n v="0"/>
    <n v="0"/>
    <n v="0"/>
    <n v="0"/>
    <n v="17"/>
    <n v="65.38461538461539"/>
    <n v="26"/>
  </r>
  <r>
    <s v="corporaterm"/>
    <s v="corporaterm"/>
    <s v="Red"/>
    <n v="10"/>
    <s v="Dash Dot Dot"/>
    <n v="10"/>
    <m/>
    <m/>
    <m/>
    <m/>
    <s v="No"/>
    <n v="86"/>
    <m/>
    <m/>
    <s v="Tweet"/>
    <s v="@CorporateRM"/>
    <x v="44"/>
    <s v="¿Sabías que la Inteligencia de Negocios en la #Cadenadesuministro ayuda a los gerentes a tomar decisiones más precisas y rápidas?  Aprende a tomar las mejores decisiones  ➡️ Business Intelligence in #SupplyChain 📅 26 de abril 👉 https://t.co/hQ02RwfXFE  #CorporateLATAM https://t.co/Og5fXIfmea"/>
    <s v="https://t.co/hQ02RwfXFE https://t.co/Og5fXIfmea"/>
    <s v="t.co t.co"/>
    <s v="Cadenadesuministro SupplyChain CorporateLATAM"/>
    <m/>
    <s v="https://www.twitter.com/user/status/1648117223423111174"/>
    <n v="0"/>
    <n v="0"/>
    <n v="0.66"/>
    <n v="20"/>
    <s v="3"/>
    <s v="3"/>
    <n v="2"/>
    <n v="5.882352941176471"/>
    <n v="0"/>
    <n v="0"/>
    <n v="0"/>
    <n v="0"/>
    <n v="19"/>
    <n v="55.88235294117647"/>
    <n v="34"/>
  </r>
  <r>
    <s v="corporaterm"/>
    <s v="corporaterm"/>
    <s v="Red"/>
    <n v="10"/>
    <s v="Dash Dot Dot"/>
    <n v="10"/>
    <m/>
    <m/>
    <m/>
    <m/>
    <s v="No"/>
    <n v="87"/>
    <m/>
    <m/>
    <s v="Tweet"/>
    <s v="@CorporateRM"/>
    <x v="45"/>
    <s v="Descubre cómo la #formación de #compras avanzadas puede ayudarte a mejorar los procesos de #suministro ,reducir #costos y ahorrar tiempo en tu área de compras. ¡Aprende con #CorporateLATAM !  ➡️ Compras Avanzadas 📅 08 de Mayo 🌐 https://t.co/3mexQWX80u  #comprador #proveedores https://t.co/QzVWl8iTys"/>
    <s v="https://t.co/3mexQWX80u https://t.co/QzVWl8iTys"/>
    <s v="t.co t.co"/>
    <s v="formación compras suministro costos CorporateLATAM comprador proveedores"/>
    <m/>
    <s v="https://www.twitter.com/user/status/1648136076316360704"/>
    <n v="0"/>
    <n v="0"/>
    <n v="0.66"/>
    <n v="20"/>
    <s v="3"/>
    <s v="3"/>
    <n v="1"/>
    <n v="2.857142857142857"/>
    <n v="0"/>
    <n v="0"/>
    <n v="0"/>
    <n v="0"/>
    <n v="20"/>
    <n v="57.142857142857146"/>
    <n v="35"/>
  </r>
  <r>
    <s v="corporaterm"/>
    <s v="corporaterm"/>
    <s v="Red"/>
    <n v="10"/>
    <s v="Dash Dot Dot"/>
    <n v="10"/>
    <m/>
    <m/>
    <m/>
    <m/>
    <s v="No"/>
    <n v="88"/>
    <m/>
    <m/>
    <s v="Tweet"/>
    <s v="@CorporateRM"/>
    <x v="46"/>
    <s v="Esta #certificación te dará la base necesaria para alinear sus redes de #logística y #distribución bajo un enfoque táctico-operativo.  ➡️ Certified in Outbound Logistic Management 📆 20 de Mayo 🌐 https://t.co/eaF6Gb3qCG  #CorporateLATAM #MHMSlatam #certificacion #transporte https://t.co/H5UUAWcZvE"/>
    <s v="https://t.co/eaF6Gb3qCG https://t.co/H5UUAWcZvE"/>
    <s v="t.co t.co"/>
    <s v="certificación logística distribución CorporateLATAM MHMSlatam certificacion transporte"/>
    <m/>
    <s v="https://www.twitter.com/user/status/1648509794678980608"/>
    <n v="0"/>
    <n v="0"/>
    <n v="0.66"/>
    <n v="20"/>
    <s v="3"/>
    <s v="3"/>
    <n v="0"/>
    <n v="0"/>
    <n v="0"/>
    <n v="0"/>
    <n v="0"/>
    <n v="0"/>
    <n v="22"/>
    <n v="68.75"/>
    <n v="32"/>
  </r>
  <r>
    <s v="corporaterm"/>
    <s v="corporaterm"/>
    <s v="Red"/>
    <n v="10"/>
    <s v="Dash Dot Dot"/>
    <n v="10"/>
    <m/>
    <m/>
    <m/>
    <m/>
    <s v="No"/>
    <n v="89"/>
    <m/>
    <m/>
    <s v="Tweet"/>
    <s v="@CorporateRM"/>
    <x v="47"/>
    <s v="Aprende como realizar mejores #compras en nuestro #certificado simplificando el proceso de compras de #manufactura ¡Inscríbete y mejorar tu proceso de #planeación de manufactura!  ➡️ Planeador de manufactura 📆 23 de Mayo 🌐 https://t.co/fxK5cwpTHp  #CorporateLATAM #Planeador https://t.co/YHz2iY65Qn"/>
    <s v="https://t.co/fxK5cwpTHp https://t.co/YHz2iY65Qn"/>
    <s v="t.co t.co"/>
    <s v="compras certificado manufactura planeación CorporateLATAM Planeador"/>
    <m/>
    <s v="https://www.twitter.com/user/status/1648850025772924935"/>
    <n v="1"/>
    <n v="1"/>
    <n v="0.66"/>
    <n v="20"/>
    <s v="3"/>
    <s v="3"/>
    <n v="3"/>
    <n v="9.375"/>
    <n v="3"/>
    <n v="9.375"/>
    <n v="0"/>
    <n v="0"/>
    <n v="13"/>
    <n v="40.625"/>
    <n v="32"/>
  </r>
  <r>
    <s v="corporaterm"/>
    <s v="corporaterm"/>
    <s v="Red"/>
    <n v="10"/>
    <s v="Dash Dot Dot"/>
    <n v="10"/>
    <m/>
    <m/>
    <m/>
    <m/>
    <s v="No"/>
    <n v="90"/>
    <m/>
    <m/>
    <s v="Tweet"/>
    <s v="@CorporateRM"/>
    <x v="48"/>
    <s v="¿Quieres desarrollar habilidades para prevenir riesgos e interrupciones en la cadena de suministro y mejorar el rendimiento operacional?   ➡️ Administrando el riesgo en la cadena de suministro 📅 16 de Mayo 🌐 https://t.co/AyBbEOqkjm  #ASCMmexico #corporatelatam https://t.co/yJTwMYUmdu"/>
    <s v="https://t.co/AyBbEOqkjm https://t.co/yJTwMYUmdu"/>
    <s v="t.co t.co"/>
    <s v="ASCMmexico corporatelatam"/>
    <m/>
    <s v="https://www.twitter.com/user/status/1648859349530320896"/>
    <n v="1"/>
    <n v="1"/>
    <n v="0.66"/>
    <n v="20"/>
    <s v="3"/>
    <s v="3"/>
    <n v="1"/>
    <n v="3.225806451612903"/>
    <n v="4"/>
    <n v="12.903225806451612"/>
    <n v="0"/>
    <n v="0"/>
    <n v="14"/>
    <n v="45.16129032258065"/>
    <n v="31"/>
  </r>
  <r>
    <s v="corporaterm"/>
    <s v="corporaterm"/>
    <s v="Red"/>
    <n v="10"/>
    <s v="Dash Dot Dot"/>
    <n v="10"/>
    <m/>
    <m/>
    <m/>
    <m/>
    <s v="No"/>
    <n v="91"/>
    <m/>
    <m/>
    <s v="Tweet"/>
    <s v="@CorporateRM"/>
    <x v="49"/>
    <s v="6 Principios de Six Sigma  Six Sigma es un programa de gestión centrado en la mejora y la reducción de costos, cuyo objetivo es optimizar la producción de una empresa, mejorando la calidad de los procesos de una organización.  #CorporateLATAM #cadenadesuministro https://t.co/aRNTVzUCyB"/>
    <s v="https://t.co/aRNTVzUCyB"/>
    <s v="t.co"/>
    <s v="CorporateLATAM cadenadesuministro"/>
    <m/>
    <s v="https://www.twitter.com/user/status/1649229790774194177"/>
    <n v="0"/>
    <n v="0"/>
    <n v="0.6"/>
    <n v="20"/>
    <s v="3"/>
    <s v="3"/>
    <n v="2"/>
    <n v="4.878048780487805"/>
    <n v="0"/>
    <n v="0"/>
    <n v="0"/>
    <n v="0"/>
    <n v="20"/>
    <n v="48.78048780487805"/>
    <n v="41"/>
  </r>
  <r>
    <s v="corporaterm"/>
    <s v="corporaterm"/>
    <s v="Red"/>
    <n v="10"/>
    <s v="Dash Dot Dot"/>
    <n v="10"/>
    <m/>
    <m/>
    <m/>
    <m/>
    <s v="No"/>
    <n v="92"/>
    <m/>
    <m/>
    <s v="Tweet"/>
    <s v="@CorporateRM"/>
    <x v="50"/>
    <s v="La Inteligencia de #Negocios (BI) mejora su #cadenadesuministro ya que ofrece herramientas para recopilar, procesar y analizar datos para la toma CORRECTA toma de decisiones.   ➡️ #BusinessIntelligence in #SupplyChain 📅 26 de abril 👉 https://t.co/HEJN0kJZiR #CorporateLATAM https://t.co/1tEPhhm8gB"/>
    <s v="https://t.co/HEJN0kJZiR https://t.co/1tEPhhm8gB"/>
    <s v="t.co t.co"/>
    <s v="Negocios cadenadesuministro BusinessIntelligence SupplyChain CorporateLATAM"/>
    <m/>
    <s v="https://www.twitter.com/user/status/1649566769504190465"/>
    <n v="0"/>
    <n v="0"/>
    <n v="0.66"/>
    <n v="20"/>
    <s v="3"/>
    <s v="3"/>
    <n v="2"/>
    <n v="6.25"/>
    <n v="1"/>
    <n v="3.125"/>
    <n v="0"/>
    <n v="0"/>
    <n v="18"/>
    <n v="56.25"/>
    <n v="32"/>
  </r>
  <r>
    <s v="corporaterm"/>
    <s v="corporaterm"/>
    <s v="Red"/>
    <n v="10"/>
    <s v="Dash Dot Dot"/>
    <n v="10"/>
    <m/>
    <m/>
    <m/>
    <m/>
    <s v="No"/>
    <n v="93"/>
    <m/>
    <m/>
    <s v="Tweet"/>
    <s v="@CorporateRM"/>
    <x v="51"/>
    <s v="Aprende cómo aplicar los principios, herramientas y técnicas de planeación de la #demanda para conocer mejor a tus #clientes y mejorar la #eficacia de tus procesos.  ➡️ Planeador de la demanda 🌐 https://t.co/APJCVAnxS1  #CorporateLATAM #Planeador #capacitacion #pronostico https://t.co/bV32xTDTcb"/>
    <s v="https://t.co/APJCVAnxS1 https://t.co/bV32xTDTcb"/>
    <s v="t.co t.co"/>
    <s v="demanda clientes eficacia CorporateLATAM Planeador capacitacion pronostico"/>
    <m/>
    <s v="https://www.twitter.com/user/status/1650519319011368962"/>
    <n v="0"/>
    <n v="0"/>
    <n v="0.66"/>
    <n v="20"/>
    <s v="3"/>
    <s v="3"/>
    <n v="3"/>
    <n v="8.823529411764707"/>
    <n v="1"/>
    <n v="2.9411764705882355"/>
    <n v="0"/>
    <n v="0"/>
    <n v="13"/>
    <n v="38.23529411764706"/>
    <n v="34"/>
  </r>
  <r>
    <s v="corporaterm"/>
    <s v="corporaterm"/>
    <s v="Red"/>
    <n v="10"/>
    <s v="Dash Dot Dot"/>
    <n v="10"/>
    <m/>
    <m/>
    <m/>
    <m/>
    <s v="No"/>
    <n v="94"/>
    <m/>
    <m/>
    <s v="Tweet"/>
    <s v="@CorporateRM"/>
    <x v="52"/>
    <s v="Decide hoy, certifícate con nosotros, somos tu mejor opción  Escríbenos y pregunta por nuestro calendario de #cursos 👉 https://t.co/fsqzYyFn1T  #CorporateLATAM #capacitacion #certificacion #cadenadesuministro #logisitica #transporte #almacen #inventario https://t.co/g0orBntbnt"/>
    <s v="https://t.co/fsqzYyFn1T https://t.co/g0orBntbnt"/>
    <s v="t.co t.co"/>
    <s v="cursos CorporateLATAM capacitacion certificacion cadenadesuministro logisitica transporte almacen inventario"/>
    <m/>
    <s v="https://www.twitter.com/user/status/1650560625750204423"/>
    <n v="0"/>
    <n v="0"/>
    <n v="0.66"/>
    <n v="20"/>
    <s v="3"/>
    <s v="3"/>
    <n v="0"/>
    <n v="0"/>
    <n v="0"/>
    <n v="0"/>
    <n v="0"/>
    <n v="0"/>
    <n v="15"/>
    <n v="60"/>
    <n v="25"/>
  </r>
  <r>
    <s v="corporaterm"/>
    <s v="corporaterm"/>
    <s v="Red"/>
    <n v="10"/>
    <s v="Dash Dot Dot"/>
    <n v="10"/>
    <m/>
    <m/>
    <m/>
    <m/>
    <s v="No"/>
    <n v="95"/>
    <m/>
    <m/>
    <s v="Tweet"/>
    <s v="@CorporateRM"/>
    <x v="53"/>
    <s v="¿Sabías que el análisis inteligente de datos puede mejorar el rendimiento de la #cadenadesuministro ?   ➡️ Business Intelligence in #SupplyChain 📅 26 de abril ⏰ 6 Sesiones 👉 https://t.co/43bvAlxFHF   #CorporateLATAM #analisis #herramientas #businessintelligence #data https://t.co/yUcUfwzaEc"/>
    <s v="https://t.co/43bvAlxFHF https://t.co/yUcUfwzaEc"/>
    <s v="t.co t.co"/>
    <s v="cadenadesuministro SupplyChain CorporateLATAM analisis herramientas businessintelligence data"/>
    <m/>
    <s v="https://www.twitter.com/user/status/1650653919884787712"/>
    <n v="0"/>
    <n v="0"/>
    <n v="0.66"/>
    <n v="20"/>
    <s v="3"/>
    <s v="3"/>
    <n v="2"/>
    <n v="7.142857142857143"/>
    <n v="0"/>
    <n v="0"/>
    <n v="0"/>
    <n v="0"/>
    <n v="17"/>
    <n v="60.714285714285715"/>
    <n v="28"/>
  </r>
  <r>
    <s v="corporaterm"/>
    <s v="corporaterm"/>
    <s v="Red"/>
    <n v="10"/>
    <s v="Dash Dot Dot"/>
    <n v="10"/>
    <m/>
    <m/>
    <m/>
    <m/>
    <s v="No"/>
    <n v="96"/>
    <m/>
    <m/>
    <s v="Tweet"/>
    <s v="@CorporateRM"/>
    <x v="54"/>
    <s v="Descubre cómo nuestro certificado en compras avanzadas puede ayudarte a mejorar los procesos de suministro, reducir costos y ahorrar tiempo en tu área de compras. Aprende con #CorporateLATAM  ➡️ Compras Avanzadas 📅 08 de Mayo 🌐 https://t.co/e4VmIjYEo5  #comprador #proveedores https://t.co/zRrq31sPxI"/>
    <s v="https://t.co/e4VmIjYEo5 https://t.co/zRrq31sPxI"/>
    <s v="t.co t.co"/>
    <s v="CorporateLATAM comprador proveedores"/>
    <m/>
    <s v="https://www.twitter.com/user/status/1650672787994951680"/>
    <n v="0"/>
    <n v="0"/>
    <n v="0.66"/>
    <n v="20"/>
    <s v="3"/>
    <s v="3"/>
    <n v="1"/>
    <n v="2.857142857142857"/>
    <n v="0"/>
    <n v="0"/>
    <n v="0"/>
    <n v="0"/>
    <n v="20"/>
    <n v="57.142857142857146"/>
    <n v="35"/>
  </r>
  <r>
    <s v="corporaterm"/>
    <s v="corporaterm"/>
    <s v="Red"/>
    <n v="10"/>
    <s v="Dash Dot Dot"/>
    <n v="10"/>
    <m/>
    <m/>
    <m/>
    <m/>
    <s v="No"/>
    <n v="97"/>
    <m/>
    <m/>
    <s v="Tweet"/>
    <s v="@CorporateRM"/>
    <x v="55"/>
    <s v="Te presentamos los puntos importantes a considerar en la elección de un nuevo #sistema de #gestiondeinventario que satisfaga tus necesidades específicas y que te ayude a alcanzar los #objetivos de tu #empresa  Artículo completo aquí 👇  https://t.co/pxt9kiJAHj  #CorporateLATAM"/>
    <s v="https://t.co/pxt9kiJAHj"/>
    <s v="t.co"/>
    <s v="sistema gestiondeinventario objetivos empresa CorporateLATAM"/>
    <m/>
    <s v="https://www.twitter.com/user/status/1650930249511608342"/>
    <n v="0"/>
    <n v="0"/>
    <n v="0.55"/>
    <n v="20"/>
    <s v="3"/>
    <s v="3"/>
    <n v="3"/>
    <n v="8.333333333333334"/>
    <n v="0"/>
    <n v="0"/>
    <n v="0"/>
    <n v="0"/>
    <n v="14"/>
    <n v="38.888888888888886"/>
    <n v="36"/>
  </r>
  <r>
    <s v="corporaterm"/>
    <s v="corporaterm"/>
    <s v="Red"/>
    <n v="10"/>
    <s v="Dash Dot Dot"/>
    <n v="10"/>
    <m/>
    <m/>
    <m/>
    <m/>
    <s v="No"/>
    <n v="98"/>
    <m/>
    <m/>
    <s v="Tweet"/>
    <s v="@CorporateRM"/>
    <x v="56"/>
    <s v="¿Buscas alinear tu red #logística y de #distribución de acuerdo a un enfoque táctico-operativo? Esta #certificación te ofrece una visión estratégica y táctica para la #administración de una red #logística y de #distribución  🌐 https://t.co/jMaZsCn6Pb  #CorporateLATAM #transporte https://t.co/O4tnb9RgPy"/>
    <s v="https://t.co/jMaZsCn6Pb https://t.co/O4tnb9RgPy"/>
    <s v="t.co t.co"/>
    <s v="logística distribución certificación administración logística distribución CorporateLATAM transporte"/>
    <m/>
    <s v="https://www.twitter.com/user/status/1651046576310169600"/>
    <n v="0"/>
    <n v="0"/>
    <n v="0.66"/>
    <n v="20"/>
    <s v="3"/>
    <s v="3"/>
    <n v="0"/>
    <n v="0"/>
    <n v="1"/>
    <n v="2.7777777777777777"/>
    <n v="0"/>
    <n v="0"/>
    <n v="18"/>
    <n v="50"/>
    <n v="36"/>
  </r>
  <r>
    <s v="corporaterm"/>
    <s v="corporaterm"/>
    <s v="Red"/>
    <n v="10"/>
    <s v="Dash Dot Dot"/>
    <n v="10"/>
    <m/>
    <m/>
    <m/>
    <m/>
    <s v="No"/>
    <n v="99"/>
    <m/>
    <m/>
    <s v="Tweet"/>
    <s v="@CorporateRM"/>
    <x v="57"/>
    <s v="#BusinessIntelligence puede ayudar a una empresa a detectar patrones en los datos de #ventas costos de #producción niveles de #inventario y más operaciones de tu #empresa   ➡️ #BusinessIntelligence in #SupplyChain 📅 26 de abril 👉 https://t.co/RD10NnYXfz  #CorporateLATAM https://t.co/l7b3OcCRlC"/>
    <s v="https://t.co/RD10NnYXfz https://t.co/l7b3OcCRlC"/>
    <s v="t.co t.co"/>
    <s v="BusinessIntelligence ventas producción inventario empresa BusinessIntelligence SupplyChain CorporateLATAM"/>
    <m/>
    <s v="https://www.twitter.com/user/status/1651227942104473602"/>
    <n v="0"/>
    <n v="0"/>
    <n v="0.66"/>
    <n v="20"/>
    <s v="3"/>
    <s v="3"/>
    <n v="1"/>
    <n v="3.0303030303030303"/>
    <n v="0"/>
    <n v="0"/>
    <n v="0"/>
    <n v="0"/>
    <n v="18"/>
    <n v="54.54545454545455"/>
    <n v="33"/>
  </r>
  <r>
    <s v="corporaterm"/>
    <s v="corporaterm"/>
    <s v="Red"/>
    <n v="10"/>
    <s v="Dash Dot Dot"/>
    <n v="10"/>
    <m/>
    <m/>
    <m/>
    <m/>
    <s v="No"/>
    <n v="100"/>
    <m/>
    <m/>
    <s v="Tweet"/>
    <s v="@CorporateRM"/>
    <x v="58"/>
    <s v="&quot;Conoce 2 nuevas alternativas para impulsar tu cadena de suministro&quot; de la mano de nuestro Director Ejecutivo Jesús Campos en este #Webinar que #ASCMmexico trae para ti Inscríbete, es gratuito  📅 04 de Mayo ⏰ 10 am hora CDMX Regístrate ➡️https://t.co/4jQg48jsGn #corporatelatam https://t.co/XaU9pTs9kY"/>
    <s v="https://t.co/XaU9pTs9kY"/>
    <s v="t.co"/>
    <s v="Webinar ASCMmexico corporatelatam"/>
    <m/>
    <s v="https://www.twitter.com/user/status/1651379721991516162"/>
    <n v="0"/>
    <n v="1"/>
    <n v="0.66"/>
    <n v="20"/>
    <s v="3"/>
    <s v="3"/>
    <n v="2"/>
    <n v="4.651162790697675"/>
    <n v="0"/>
    <n v="0"/>
    <n v="0"/>
    <n v="0"/>
    <n v="23"/>
    <n v="53.48837209302326"/>
    <n v="43"/>
  </r>
  <r>
    <s v="corporaterm"/>
    <s v="corporaterm"/>
    <s v="Red"/>
    <n v="10"/>
    <s v="Dash Dot Dot"/>
    <n v="10"/>
    <m/>
    <m/>
    <m/>
    <m/>
    <s v="No"/>
    <n v="101"/>
    <m/>
    <m/>
    <s v="Tweet"/>
    <s v="@CorporateRM"/>
    <x v="59"/>
    <s v="¿Quieres mejorar la relación con tus #proveedores de #manufactura ? Aprende cómo mejorar la comunicación con tu proveedor y aumentar la #productividad de tu empresa  ➡️ Planeador de manufactura 📆 23 de Mayo 🌐 https://t.co/p08KO543Rb  #CorporateLATAM #capacitacion #Planeador https://t.co/gA2vHsr7Jr"/>
    <s v="https://t.co/p08KO543Rb https://t.co/gA2vHsr7Jr"/>
    <s v="t.co t.co"/>
    <s v="proveedores manufactura productividad CorporateLATAM capacitacion Planeador"/>
    <m/>
    <s v="https://www.twitter.com/user/status/1651386781382606848"/>
    <n v="0"/>
    <n v="0"/>
    <n v="0.66"/>
    <n v="20"/>
    <s v="3"/>
    <s v="3"/>
    <n v="3"/>
    <n v="9.090909090909092"/>
    <n v="2"/>
    <n v="6.0606060606060606"/>
    <n v="0"/>
    <n v="0"/>
    <n v="14"/>
    <n v="42.42424242424242"/>
    <n v="33"/>
  </r>
  <r>
    <s v="corporaterm"/>
    <s v="corporaterm"/>
    <s v="Red"/>
    <n v="10"/>
    <s v="Dash Dot Dot"/>
    <n v="10"/>
    <m/>
    <m/>
    <m/>
    <m/>
    <s v="No"/>
    <n v="102"/>
    <m/>
    <m/>
    <s v="Tweet"/>
    <s v="@CorporateRM"/>
    <x v="60"/>
    <s v="Aprende las técnicas necesarias para desarrollar una gestión efectiva del riesgo en la cadena de suministro.   ➡️ Administrando el riesgo en la cadena de suministro 📅 16 de Mayo 🌐 https://t.co/ks028c374b  #ASCMmexico #corporatelatam https://t.co/picmhfovIO"/>
    <s v="https://t.co/ks028c374b https://t.co/picmhfovIO"/>
    <s v="t.co t.co"/>
    <s v="ASCMmexico corporatelatam"/>
    <m/>
    <s v="https://www.twitter.com/user/status/1651396093052157952"/>
    <n v="0"/>
    <n v="0"/>
    <n v="0.66"/>
    <n v="20"/>
    <s v="3"/>
    <s v="3"/>
    <n v="0"/>
    <n v="0"/>
    <n v="2"/>
    <n v="6.896551724137931"/>
    <n v="0"/>
    <n v="0"/>
    <n v="15"/>
    <n v="51.724137931034484"/>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7" firstHeaderRow="1" firstDataRow="1" firstDataCol="1"/>
  <pivotFields count="38">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axis="axisRow" dataField="1" showAll="0">
      <items count="62">
        <item x="41"/>
        <item x="42"/>
        <item x="23"/>
        <item x="35"/>
        <item x="43"/>
        <item x="16"/>
        <item x="44"/>
        <item x="45"/>
        <item x="24"/>
        <item x="46"/>
        <item x="47"/>
        <item x="48"/>
        <item x="26"/>
        <item x="25"/>
        <item x="17"/>
        <item x="18"/>
        <item x="49"/>
        <item x="36"/>
        <item x="50"/>
        <item x="27"/>
        <item x="51"/>
        <item x="0"/>
        <item x="52"/>
        <item x="53"/>
        <item x="54"/>
        <item x="1"/>
        <item x="28"/>
        <item x="2"/>
        <item x="3"/>
        <item x="55"/>
        <item x="57"/>
        <item x="37"/>
        <item x="9"/>
        <item x="5"/>
        <item x="6"/>
        <item x="19"/>
        <item x="7"/>
        <item x="29"/>
        <item x="8"/>
        <item x="31"/>
        <item x="32"/>
        <item x="33"/>
        <item x="38"/>
        <item x="10"/>
        <item x="56"/>
        <item x="20"/>
        <item x="11"/>
        <item x="12"/>
        <item x="13"/>
        <item x="21"/>
        <item x="14"/>
        <item x="15"/>
        <item x="22"/>
        <item x="4"/>
        <item x="58"/>
        <item x="59"/>
        <item x="60"/>
        <item x="30"/>
        <item x="39"/>
        <item x="34"/>
        <item x="4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16"/>
  </rowFields>
  <rowItems count="6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t="grand">
      <x/>
    </i>
  </rowItems>
  <colItems count="1">
    <i/>
  </colItems>
  <dataFields count="1">
    <dataField name="Count of Fecha en UTC" fld="16"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L102" totalsRowShown="0" headerRowDxfId="165" dataDxfId="164">
  <autoFilter ref="A2:AL102"/>
  <tableColumns count="38">
    <tableColumn id="1" name="Vertex 1" dataDxfId="190"/>
    <tableColumn id="2" name="Vertex 2" dataDxfId="189"/>
    <tableColumn id="3" name="Color" dataDxfId="188"/>
    <tableColumn id="4" name="Width" dataDxfId="187"/>
    <tableColumn id="11" name="Style" dataDxfId="186"/>
    <tableColumn id="5" name="Opacity" dataDxfId="185"/>
    <tableColumn id="6" name="Visibility" dataDxfId="184"/>
    <tableColumn id="10" name="Label" dataDxfId="183"/>
    <tableColumn id="12" name="Label Text Color" dataDxfId="182"/>
    <tableColumn id="13" name="Label Font Size" dataDxfId="181"/>
    <tableColumn id="14" name="Reciprocated?" dataDxfId="139"/>
    <tableColumn id="7" name="ID" dataDxfId="180"/>
    <tableColumn id="9" name="Dynamic Filter" dataDxfId="179"/>
    <tableColumn id="8" name="Add Your Own Columns Here" dataDxfId="178"/>
    <tableColumn id="15" name="Relationship" dataDxfId="177"/>
    <tableColumn id="16" name="Usuario" dataDxfId="176"/>
    <tableColumn id="17" name="Fecha en UTC" dataDxfId="175"/>
    <tableColumn id="18" name="Tuit" dataDxfId="174"/>
    <tableColumn id="19" name="URLs in Tweet" dataDxfId="173"/>
    <tableColumn id="20" name="Domains in Tweet" dataDxfId="172"/>
    <tableColumn id="21" name="Hashtags in Tweet" dataDxfId="171"/>
    <tableColumn id="22" name="Binders" dataDxfId="170"/>
    <tableColumn id="23" name="Permalink" dataDxfId="169"/>
    <tableColumn id="24" name="Núm.de retuits" dataDxfId="168"/>
    <tableColumn id="25" name="Núm.de likes" dataDxfId="167"/>
    <tableColumn id="26" name="Valor tuit" dataDxfId="166"/>
    <tableColumn id="27" name="Edge Weight" dataDxfId="155"/>
    <tableColumn id="28" name="Vertex 1 Group" dataDxfId="154">
      <calculatedColumnFormula>REPLACE(INDEX(GroupVertices[Group], MATCH(Edges[[#This Row],[Vertex 1]],GroupVertices[Vertex],0)),1,1,"")</calculatedColumnFormula>
    </tableColumn>
    <tableColumn id="29" name="Vertex 2 Group" dataDxfId="119">
      <calculatedColumnFormula>REPLACE(INDEX(GroupVertices[Group], MATCH(Edges[[#This Row],[Vertex 2]],GroupVertices[Vertex],0)),1,1,"")</calculatedColumnFormula>
    </tableColumn>
    <tableColumn id="30" name="Sentiment List #1: List1 Word Count" dataDxfId="118"/>
    <tableColumn id="31" name="Sentiment List #1: List1 Word Percentage (%)" dataDxfId="117"/>
    <tableColumn id="32" name="Sentiment List #2: List2 Word Count" dataDxfId="116"/>
    <tableColumn id="33" name="Sentiment List #2: List2 Word Percentage (%)" dataDxfId="115"/>
    <tableColumn id="34" name="Sentiment List #3: List3 Word Count" dataDxfId="114"/>
    <tableColumn id="35" name="Sentiment List #3: List3 Word Percentage (%)" dataDxfId="113"/>
    <tableColumn id="36" name="Non-categorized Word Count" dataDxfId="112"/>
    <tableColumn id="37" name="Non-categorized Word Percentage (%)" dataDxfId="111"/>
    <tableColumn id="38" name="Edge Content Word Count" dataDxfId="11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74" totalsRowShown="0" headerRowDxfId="202" dataDxfId="201">
  <autoFilter ref="A1:G574"/>
  <tableColumns count="7">
    <tableColumn id="1" name="Word" dataDxfId="138"/>
    <tableColumn id="2" name="Count" dataDxfId="137"/>
    <tableColumn id="3" name="Salience" dataDxfId="136"/>
    <tableColumn id="4" name="Group" dataDxfId="135"/>
    <tableColumn id="5" name="Word on Sentiment List #1: List1" dataDxfId="134"/>
    <tableColumn id="6" name="Word on Sentiment List #2: List2" dataDxfId="133"/>
    <tableColumn id="7" name="Word on Sentiment List #3: List3" dataDxfId="13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7" totalsRowShown="0" headerRowDxfId="200" dataDxfId="199">
  <autoFilter ref="A1:L637"/>
  <tableColumns count="12">
    <tableColumn id="1" name="Word 1" dataDxfId="131"/>
    <tableColumn id="2" name="Word 2" dataDxfId="130"/>
    <tableColumn id="3" name="Count" dataDxfId="129"/>
    <tableColumn id="4" name="Salience" dataDxfId="128"/>
    <tableColumn id="5" name="Mutual Information" dataDxfId="127"/>
    <tableColumn id="6" name="Group" dataDxfId="126"/>
    <tableColumn id="7" name="Word1 on Sentiment List #1: List1" dataDxfId="125"/>
    <tableColumn id="8" name="Word1 on Sentiment List #2: List2" dataDxfId="124"/>
    <tableColumn id="9" name="Word1 on Sentiment List #3: List3" dataDxfId="123"/>
    <tableColumn id="10" name="Word2 on Sentiment List #1: List1" dataDxfId="122"/>
    <tableColumn id="11" name="Word2 on Sentiment List #2: List2" dataDxfId="121"/>
    <tableColumn id="12" name="Word2 on Sentiment List #3: List3" dataDxfId="12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1" totalsRowShown="0" headerRowDxfId="198" dataDxfId="197">
  <autoFilter ref="A1:C1071"/>
  <tableColumns count="3">
    <tableColumn id="1" name="VertexID" dataDxfId="91"/>
    <tableColumn id="2" name="Word" dataDxfId="90"/>
    <tableColumn id="3" name="Imported ID" dataDxfId="8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4984" totalsRowShown="0" headerRowDxfId="196" dataDxfId="195">
  <autoFilter ref="A1:B4984"/>
  <tableColumns count="2">
    <tableColumn id="1" name="Word" dataDxfId="88"/>
    <tableColumn id="2" name="List" dataDxfId="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4" dataDxfId="193">
  <autoFilter ref="A2:C1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2" dataDxfId="191">
  <autoFilter ref="A1:B7"/>
  <tableColumns count="2">
    <tableColumn id="1" name="Key" dataDxfId="68"/>
    <tableColumn id="2" name="Value" dataDxfId="67"/>
  </tableColumns>
  <tableStyleInfo name="NodeXL Table" showFirstColumn="0" showLastColumn="0" showRowStripes="1" showColumnStripes="0"/>
</table>
</file>

<file path=xl/tables/table17.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18.xml><?xml version="1.0" encoding="utf-8"?>
<table xmlns="http://schemas.openxmlformats.org/spreadsheetml/2006/main" id="24" name="NetworkTopItems_1" displayName="NetworkTopItems_1" ref="A1:H11" totalsRowShown="0" headerRowDxfId="66" dataDxfId="65">
  <autoFilter ref="A1:H11"/>
  <tableColumns count="8">
    <tableColumn id="1" name="Top URLs in Tweet in Entire Graph" dataDxfId="64"/>
    <tableColumn id="2" name="Entire Graph Count" dataDxfId="63"/>
    <tableColumn id="3" name="Top URLs in Tweet in G1" dataDxfId="62"/>
    <tableColumn id="4" name="G1 Count" dataDxfId="61"/>
    <tableColumn id="5" name="Top URLs in Tweet in G2" dataDxfId="60"/>
    <tableColumn id="6" name="G2 Count" dataDxfId="59"/>
    <tableColumn id="7" name="Top URLs in Tweet in G3" dataDxfId="58"/>
    <tableColumn id="8" name="G3 Count" dataDxfId="57"/>
  </tableColumns>
  <tableStyleInfo name="NodeXL Table" showFirstColumn="0" showLastColumn="0" showRowStripes="1" showColumnStripes="0"/>
</table>
</file>

<file path=xl/tables/table19.xml><?xml version="1.0" encoding="utf-8"?>
<table xmlns="http://schemas.openxmlformats.org/spreadsheetml/2006/main" id="25" name="NetworkTopItems_2" displayName="NetworkTopItems_2" ref="A14:H15" totalsRowShown="0" headerRowDxfId="55" dataDxfId="54">
  <autoFilter ref="A14:H15"/>
  <tableColumns count="8">
    <tableColumn id="1" name="Top Domains in Tweet in Entire Graph" dataDxfId="53"/>
    <tableColumn id="2" name="Entire Graph Count" dataDxfId="52"/>
    <tableColumn id="3" name="Top Domains in Tweet in G1" dataDxfId="51"/>
    <tableColumn id="4" name="G1 Count" dataDxfId="50"/>
    <tableColumn id="5" name="Top Domains in Tweet in G2" dataDxfId="49"/>
    <tableColumn id="6" name="G2 Count" dataDxfId="48"/>
    <tableColumn id="7" name="Top Domains in Tweet in G3" dataDxfId="47"/>
    <tableColumn id="8" name="G3 Count" dataDxfId="4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H15" totalsRowShown="0" headerRowDxfId="259" dataDxfId="258">
  <autoFilter ref="A2:BH15"/>
  <sortState ref="A3:AC15">
    <sortCondition sortBy="value" ref="A3:A15"/>
  </sortState>
  <tableColumns count="60">
    <tableColumn id="1" name="Vertex" dataDxfId="257"/>
    <tableColumn id="2" name="Color" dataDxfId="256"/>
    <tableColumn id="5" name="Shape" dataDxfId="255"/>
    <tableColumn id="6" name="Size" dataDxfId="254"/>
    <tableColumn id="4" name="Opacity" dataDxfId="253"/>
    <tableColumn id="7" name="Image File" dataDxfId="252"/>
    <tableColumn id="3" name="Visibility" dataDxfId="251"/>
    <tableColumn id="10" name="Label" dataDxfId="250"/>
    <tableColumn id="16" name="Label Fill Color" dataDxfId="249"/>
    <tableColumn id="9" name="Label Position" dataDxfId="248"/>
    <tableColumn id="8" name="Tooltip" dataDxfId="247"/>
    <tableColumn id="18" name="Layout Order" dataDxfId="246"/>
    <tableColumn id="13" name="X" dataDxfId="245"/>
    <tableColumn id="14" name="Y" dataDxfId="244"/>
    <tableColumn id="12" name="Locked?" dataDxfId="243"/>
    <tableColumn id="19" name="Polar R" dataDxfId="242"/>
    <tableColumn id="20" name="Polar Angle" dataDxfId="241"/>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240"/>
    <tableColumn id="28" name="Dynamic Filter" dataDxfId="239"/>
    <tableColumn id="17" name="Usuario" dataDxfId="238">
      <calculatedColumnFormula>VLOOKUP(Vertices[[#This Row],[Vertex]],[1]Usuarios!$B$2:$N$12,2,FALSE)</calculatedColumnFormula>
    </tableColumn>
    <tableColumn id="30" name="Lugar" dataDxfId="237">
      <calculatedColumnFormula>VLOOKUP(Vertices[[#This Row],[Vertex]],[1]Usuarios!$B$2:$N$12,3,FALSE)</calculatedColumnFormula>
    </tableColumn>
    <tableColumn id="31" name="Tuits totales" dataDxfId="236">
      <calculatedColumnFormula>VLOOKUP(Vertices[[#This Row],[Vertex]],[1]Usuarios!$B$2:$N$12,4,FALSE)</calculatedColumnFormula>
    </tableColumn>
    <tableColumn id="32" name="Retuits" dataDxfId="235">
      <calculatedColumnFormula>VLOOKUP(Vertices[[#This Row],[Vertex]],[1]Usuarios!$B$2:$N$12,5,FALSE)</calculatedColumnFormula>
    </tableColumn>
    <tableColumn id="33" name="Imágenes" dataDxfId="234">
      <calculatedColumnFormula>VLOOKUP(Vertices[[#This Row],[Vertex]],[1]Usuarios!$B$2:$N$12,6,FALSE)</calculatedColumnFormula>
    </tableColumn>
    <tableColumn id="34" name="Links" dataDxfId="233">
      <calculatedColumnFormula>VLOOKUP(Vertices[[#This Row],[Vertex]],[1]Usuarios!$B$2:$N$12,7,FALSE)</calculatedColumnFormula>
    </tableColumn>
    <tableColumn id="35" name="Chats" dataDxfId="232">
      <calculatedColumnFormula>VLOOKUP(Vertices[[#This Row],[Vertex]],[1]Usuarios!$B$2:$N$12,8,FALSE)</calculatedColumnFormula>
    </tableColumn>
    <tableColumn id="36" name="Tuits de texto" dataDxfId="231">
      <calculatedColumnFormula>VLOOKUP(Vertices[[#This Row],[Vertex]],[1]Usuarios!$B$2:$N$12,9,FALSE)</calculatedColumnFormula>
    </tableColumn>
    <tableColumn id="37" name="Impactos" dataDxfId="230">
      <calculatedColumnFormula>VLOOKUP(Vertices[[#This Row],[Vertex]],[1]Usuarios!$B$2:$N$12,10,FALSE)</calculatedColumnFormula>
    </tableColumn>
    <tableColumn id="38" name="Seguidores" dataDxfId="229">
      <calculatedColumnFormula>VLOOKUP(Vertices[[#This Row],[Vertex]],[1]Usuarios!$B$2:$N$12,11,FALSE)</calculatedColumnFormula>
    </tableColumn>
    <tableColumn id="39" name="Valor de usuario" dataDxfId="228">
      <calculatedColumnFormula>VLOOKUP(Vertices[[#This Row],[Vertex]],[1]Usuarios!$B$2:$N$12,12,FALSE)</calculatedColumnFormula>
    </tableColumn>
    <tableColumn id="40" name="Valor de tuits" dataDxfId="156">
      <calculatedColumnFormula>VLOOKUP(Vertices[[#This Row],[Vertex]],[1]Usuarios!$B$2:$N$12,13,FALSE)</calculatedColumnFormula>
    </tableColumn>
    <tableColumn id="41" name="Vertex Group" dataDxfId="109">
      <calculatedColumnFormula>REPLACE(INDEX(GroupVertices[Group], MATCH(Vertices[[#This Row],[Vertex]],GroupVertices[Vertex],0)),1,1,"")</calculatedColumnFormula>
    </tableColumn>
    <tableColumn id="42" name="Sentiment List #1: List1 Word Count" dataDxfId="108"/>
    <tableColumn id="43" name="Sentiment List #1: List1 Word Percentage (%)" dataDxfId="107"/>
    <tableColumn id="44" name="Sentiment List #2: List2 Word Count" dataDxfId="106"/>
    <tableColumn id="45" name="Sentiment List #2: List2 Word Percentage (%)" dataDxfId="105"/>
    <tableColumn id="46" name="Sentiment List #3: List3 Word Count" dataDxfId="104"/>
    <tableColumn id="47" name="Sentiment List #3: List3 Word Percentage (%)" dataDxfId="103"/>
    <tableColumn id="48" name="Non-categorized Word Count" dataDxfId="102"/>
    <tableColumn id="49" name="Non-categorized Word Percentage (%)" dataDxfId="101"/>
    <tableColumn id="50" name="Vertex Content Word Count" dataDxfId="10"/>
    <tableColumn id="51" name="URLs in Tweet by Count" dataDxfId="9"/>
    <tableColumn id="52" name="URLs in Tweet by Salience" dataDxfId="8"/>
    <tableColumn id="53" name="Domains in Tweet by Count" dataDxfId="7"/>
    <tableColumn id="54" name="Domains in Tweet by Salience" dataDxfId="6"/>
    <tableColumn id="55" name="Hashtags in Tweet by Count" dataDxfId="5"/>
    <tableColumn id="56" name="Hashtags in Tweet by Salience" dataDxfId="4"/>
    <tableColumn id="57" name="Top Words in Tuit by Count" dataDxfId="3"/>
    <tableColumn id="58" name="Top Words in Tuit by Salience" dataDxfId="2"/>
    <tableColumn id="59" name="Top Word Pairs in Tuit by Count" dataDxfId="1"/>
    <tableColumn id="60" name="Top Word Pairs in Tuit by Salience" dataDxfId="0"/>
  </tableColumns>
  <tableStyleInfo name="NodeXL Table" showFirstColumn="0" showLastColumn="0" showRowStripes="0" showColumnStripes="0"/>
</table>
</file>

<file path=xl/tables/table20.xml><?xml version="1.0" encoding="utf-8"?>
<table xmlns="http://schemas.openxmlformats.org/spreadsheetml/2006/main" id="26" name="NetworkTopItems_3" displayName="NetworkTopItems_3" ref="A18:H28" totalsRowShown="0" headerRowDxfId="44" dataDxfId="43">
  <autoFilter ref="A18:H28"/>
  <tableColumns count="8">
    <tableColumn id="1" name="Top Hashtags in Tweet in Entire Graph" dataDxfId="42"/>
    <tableColumn id="2" name="Entire Graph Count" dataDxfId="41"/>
    <tableColumn id="3" name="Top Hashtags in Tweet in G1" dataDxfId="40"/>
    <tableColumn id="4" name="G1 Count" dataDxfId="39"/>
    <tableColumn id="5" name="Top Hashtags in Tweet in G2" dataDxfId="38"/>
    <tableColumn id="6" name="G2 Count" dataDxfId="37"/>
    <tableColumn id="7" name="Top Hashtags in Tweet in G3" dataDxfId="36"/>
    <tableColumn id="8" name="G3 Count" dataDxfId="35"/>
  </tableColumns>
  <tableStyleInfo name="NodeXL Table" showFirstColumn="0" showLastColumn="0" showRowStripes="1" showColumnStripes="0"/>
</table>
</file>

<file path=xl/tables/table21.xml><?xml version="1.0" encoding="utf-8"?>
<table xmlns="http://schemas.openxmlformats.org/spreadsheetml/2006/main" id="27" name="NetworkTopItems_4" displayName="NetworkTopItems_4" ref="A31:H41" totalsRowShown="0" headerRowDxfId="33" dataDxfId="32">
  <autoFilter ref="A31:H41"/>
  <tableColumns count="8">
    <tableColumn id="1" name="Top Words in Tuit in Entire Graph" dataDxfId="31"/>
    <tableColumn id="2" name="Entire Graph Count" dataDxfId="30"/>
    <tableColumn id="3" name="Top Words in Tuit in G1" dataDxfId="29"/>
    <tableColumn id="4" name="G1 Count" dataDxfId="28"/>
    <tableColumn id="5" name="Top Words in Tuit in G2" dataDxfId="27"/>
    <tableColumn id="6" name="G2 Count" dataDxfId="26"/>
    <tableColumn id="7" name="Top Words in Tuit in G3" dataDxfId="25"/>
    <tableColumn id="8" name="G3 Count" dataDxfId="24"/>
  </tableColumns>
  <tableStyleInfo name="NodeXL Table" showFirstColumn="0" showLastColumn="0" showRowStripes="1" showColumnStripes="0"/>
</table>
</file>

<file path=xl/tables/table22.xml><?xml version="1.0" encoding="utf-8"?>
<table xmlns="http://schemas.openxmlformats.org/spreadsheetml/2006/main" id="28" name="NetworkTopItems_5" displayName="NetworkTopItems_5" ref="A44:H54" totalsRowShown="0" headerRowDxfId="22" dataDxfId="21">
  <autoFilter ref="A44:H54"/>
  <tableColumns count="8">
    <tableColumn id="1" name="Top Word Pairs in Tuit in Entire Graph" dataDxfId="20"/>
    <tableColumn id="2" name="Entire Graph Count" dataDxfId="19"/>
    <tableColumn id="3" name="Top Word Pairs in Tuit in G1" dataDxfId="18"/>
    <tableColumn id="4" name="G1 Count" dataDxfId="17"/>
    <tableColumn id="5" name="Top Word Pairs in Tuit in G2" dataDxfId="16"/>
    <tableColumn id="6" name="G2 Count" dataDxfId="15"/>
    <tableColumn id="7" name="Top Word Pairs in Tuit in G3" dataDxfId="14"/>
    <tableColumn id="8" name="G3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5" totalsRowShown="0" headerRowDxfId="227">
  <autoFilter ref="A2:AL5"/>
  <tableColumns count="38">
    <tableColumn id="1" name="Group" dataDxfId="163"/>
    <tableColumn id="2" name="Vertex Color" dataDxfId="162"/>
    <tableColumn id="3" name="Vertex Shape" dataDxfId="160"/>
    <tableColumn id="22" name="Visibility" dataDxfId="161"/>
    <tableColumn id="4" name="Collapsed?"/>
    <tableColumn id="18" name="Label" dataDxfId="226"/>
    <tableColumn id="20" name="Collapsed X"/>
    <tableColumn id="21" name="Collapsed Y"/>
    <tableColumn id="6" name="ID" dataDxfId="225"/>
    <tableColumn id="19" name="Collapsed Properties" dataDxfId="153"/>
    <tableColumn id="5" name="Vertices" dataDxfId="152"/>
    <tableColumn id="7" name="Unique Edges" dataDxfId="151"/>
    <tableColumn id="8" name="Edges With Duplicates" dataDxfId="150"/>
    <tableColumn id="9" name="Total Edges" dataDxfId="149"/>
    <tableColumn id="10" name="Self-Loops" dataDxfId="148"/>
    <tableColumn id="24" name="Reciprocated Vertex Pair Ratio" dataDxfId="147"/>
    <tableColumn id="25" name="Reciprocated Edge Ratio" dataDxfId="146"/>
    <tableColumn id="11" name="Connected Components" dataDxfId="145"/>
    <tableColumn id="12" name="Single-Vertex Connected Components" dataDxfId="144"/>
    <tableColumn id="13" name="Maximum Vertices in a Connected Component" dataDxfId="143"/>
    <tableColumn id="14" name="Maximum Edges in a Connected Component" dataDxfId="142"/>
    <tableColumn id="15" name="Maximum Geodesic Distance (Diameter)" dataDxfId="141"/>
    <tableColumn id="16" name="Average Geodesic Distance" dataDxfId="140"/>
    <tableColumn id="17" name="Graph Density" dataDxfId="100"/>
    <tableColumn id="23" name="Sentiment List #1: List1 Word Count" dataDxfId="99"/>
    <tableColumn id="26" name="Sentiment List #1: List1 Word Percentage (%)" dataDxfId="98"/>
    <tableColumn id="27" name="Sentiment List #2: List2 Word Count" dataDxfId="97"/>
    <tableColumn id="28" name="Sentiment List #2: List2 Word Percentage (%)" dataDxfId="96"/>
    <tableColumn id="29" name="Sentiment List #3: List3 Word Count" dataDxfId="95"/>
    <tableColumn id="30" name="Sentiment List #3: List3 Word Percentage (%)" dataDxfId="94"/>
    <tableColumn id="31" name="Non-categorized Word Count" dataDxfId="93"/>
    <tableColumn id="32" name="Non-categorized Word Percentage (%)" dataDxfId="92"/>
    <tableColumn id="33" name="Group Content Word Count" dataDxfId="56"/>
    <tableColumn id="34" name="Top URLs in Tweet" dataDxfId="45"/>
    <tableColumn id="35" name="Top Domains in Tweet" dataDxfId="34"/>
    <tableColumn id="36" name="Top Hashtags in Tweet" dataDxfId="23"/>
    <tableColumn id="37" name="Top Words in Tuit" dataDxfId="12"/>
    <tableColumn id="38" name="Top Word Pairs in Tui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24" dataDxfId="223">
  <autoFilter ref="A1:C14"/>
  <tableColumns count="3">
    <tableColumn id="1" name="Group" dataDxfId="159"/>
    <tableColumn id="2" name="Vertex" dataDxfId="158"/>
    <tableColumn id="3" name="Vertex ID" dataDxfId="1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2"/>
    <tableColumn id="2" name="Degree Frequency" dataDxfId="221">
      <calculatedColumnFormula>COUNTIF(Vertices[Degree], "&gt;= " &amp; D2) - COUNTIF(Vertices[Degree], "&gt;=" &amp; D3)</calculatedColumnFormula>
    </tableColumn>
    <tableColumn id="3" name="In-Degree Bin" dataDxfId="220"/>
    <tableColumn id="4" name="In-Degree Frequency" dataDxfId="219">
      <calculatedColumnFormula>COUNTIF(Vertices[In-Degree], "&gt;= " &amp; F2) - COUNTIF(Vertices[In-Degree], "&gt;=" &amp; F3)</calculatedColumnFormula>
    </tableColumn>
    <tableColumn id="5" name="Out-Degree Bin" dataDxfId="218"/>
    <tableColumn id="6" name="Out-Degree Frequency" dataDxfId="217">
      <calculatedColumnFormula>COUNTIF(Vertices[Out-Degree], "&gt;= " &amp; H2) - COUNTIF(Vertices[Out-Degree], "&gt;=" &amp; H3)</calculatedColumnFormula>
    </tableColumn>
    <tableColumn id="7" name="Betweenness Centrality Bin" dataDxfId="216"/>
    <tableColumn id="8" name="Betweenness Centrality Frequency" dataDxfId="215">
      <calculatedColumnFormula>COUNTIF(Vertices[Betweenness Centrality], "&gt;= " &amp; J2) - COUNTIF(Vertices[Betweenness Centrality], "&gt;=" &amp; J3)</calculatedColumnFormula>
    </tableColumn>
    <tableColumn id="9" name="Closeness Centrality Bin" dataDxfId="214"/>
    <tableColumn id="10" name="Closeness Centrality Frequency" dataDxfId="213">
      <calculatedColumnFormula>COUNTIF(Vertices[Closeness Centrality], "&gt;= " &amp; L2) - COUNTIF(Vertices[Closeness Centrality], "&gt;=" &amp; L3)</calculatedColumnFormula>
    </tableColumn>
    <tableColumn id="11" name="Eigenvector Centrality Bin" dataDxfId="212"/>
    <tableColumn id="12" name="Eigenvector Centrality Frequency" dataDxfId="211">
      <calculatedColumnFormula>COUNTIF(Vertices[Eigenvector Centrality], "&gt;= " &amp; N2) - COUNTIF(Vertices[Eigenvector Centrality], "&gt;=" &amp; N3)</calculatedColumnFormula>
    </tableColumn>
    <tableColumn id="18" name="PageRank Bin" dataDxfId="210"/>
    <tableColumn id="17" name="PageRank Frequency" dataDxfId="209">
      <calculatedColumnFormula>COUNTIF(Vertices[Eigenvector Centrality], "&gt;= " &amp; P2) - COUNTIF(Vertices[Eigenvector Centrality], "&gt;=" &amp; P3)</calculatedColumnFormula>
    </tableColumn>
    <tableColumn id="13" name="Clustering Coefficient Bin" dataDxfId="208"/>
    <tableColumn id="14" name="Clustering Coefficient Frequency" dataDxfId="207">
      <calculatedColumnFormula>COUNTIF(Vertices[Clustering Coefficient], "&gt;= " &amp; R2) - COUNTIF(Vertices[Clustering Coefficient], "&gt;=" &amp; R3)</calculatedColumnFormula>
    </tableColumn>
    <tableColumn id="15" name="Dynamic Filter Bin" dataDxfId="206"/>
    <tableColumn id="16" name="Dynamic Filter Frequency" dataDxfId="2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0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co/zGqGA2NCQA" TargetMode="External" /><Relationship Id="rId2" Type="http://schemas.openxmlformats.org/officeDocument/2006/relationships/hyperlink" Target="https://t.co/nRZO7b7lT4" TargetMode="External" /><Relationship Id="rId3" Type="http://schemas.openxmlformats.org/officeDocument/2006/relationships/hyperlink" Target="https://t.co/CXd9y9YQfg" TargetMode="External" /><Relationship Id="rId4" Type="http://schemas.openxmlformats.org/officeDocument/2006/relationships/hyperlink" Target="https://t.co/M1EzoVAojA" TargetMode="External" /><Relationship Id="rId5" Type="http://schemas.openxmlformats.org/officeDocument/2006/relationships/hyperlink" Target="https://t.co/pOUeSeK2qW" TargetMode="External" /><Relationship Id="rId6" Type="http://schemas.openxmlformats.org/officeDocument/2006/relationships/hyperlink" Target="https://t.co/AOuVkw3hX0" TargetMode="External" /><Relationship Id="rId7" Type="http://schemas.openxmlformats.org/officeDocument/2006/relationships/hyperlink" Target="https://t.co/clSTyN9MJl" TargetMode="External" /><Relationship Id="rId8" Type="http://schemas.openxmlformats.org/officeDocument/2006/relationships/hyperlink" Target="https://t.co/dQH6WyGbPp" TargetMode="External" /><Relationship Id="rId9" Type="http://schemas.openxmlformats.org/officeDocument/2006/relationships/hyperlink" Target="https://t.co/j30W1KRywJ" TargetMode="External" /><Relationship Id="rId10" Type="http://schemas.openxmlformats.org/officeDocument/2006/relationships/hyperlink" Target="https://t.co/keuzcDU5TP" TargetMode="External" /><Relationship Id="rId11" Type="http://schemas.openxmlformats.org/officeDocument/2006/relationships/hyperlink" Target="https://t.co/zGqGA2NCQA" TargetMode="External" /><Relationship Id="rId12" Type="http://schemas.openxmlformats.org/officeDocument/2006/relationships/hyperlink" Target="https://t.co/nRZO7b7lT4" TargetMode="External" /><Relationship Id="rId13" Type="http://schemas.openxmlformats.org/officeDocument/2006/relationships/hyperlink" Target="https://t.co/CXd9y9YQfg" TargetMode="External" /><Relationship Id="rId14" Type="http://schemas.openxmlformats.org/officeDocument/2006/relationships/hyperlink" Target="https://t.co/pOUeSeK2qW" TargetMode="External" /><Relationship Id="rId15" Type="http://schemas.openxmlformats.org/officeDocument/2006/relationships/hyperlink" Target="https://t.co/AOuVkw3hX0" TargetMode="External" /><Relationship Id="rId16" Type="http://schemas.openxmlformats.org/officeDocument/2006/relationships/hyperlink" Target="https://t.co/FHUt7i5Yao" TargetMode="External" /><Relationship Id="rId17" Type="http://schemas.openxmlformats.org/officeDocument/2006/relationships/hyperlink" Target="https://t.co/dQH6WyGbPp" TargetMode="External" /><Relationship Id="rId18" Type="http://schemas.openxmlformats.org/officeDocument/2006/relationships/hyperlink" Target="https://t.co/M1EzoVAojA" TargetMode="External" /><Relationship Id="rId19" Type="http://schemas.openxmlformats.org/officeDocument/2006/relationships/hyperlink" Target="https://t.co/CXd9y9YQfg" TargetMode="External" /><Relationship Id="rId20" Type="http://schemas.openxmlformats.org/officeDocument/2006/relationships/hyperlink" Target="https://t.co/M1EzoVAojA" TargetMode="External" /><Relationship Id="rId21" Type="http://schemas.openxmlformats.org/officeDocument/2006/relationships/hyperlink" Target="https://t.co/zGqGA2NCQA" TargetMode="External" /><Relationship Id="rId22" Type="http://schemas.openxmlformats.org/officeDocument/2006/relationships/hyperlink" Target="https://t.co/nRZO7b7lT4" TargetMode="External" /><Relationship Id="rId23" Type="http://schemas.openxmlformats.org/officeDocument/2006/relationships/hyperlink" Target="https://t.co/j30W1KRywJ" TargetMode="External" /><Relationship Id="rId24" Type="http://schemas.openxmlformats.org/officeDocument/2006/relationships/hyperlink" Target="https://t.co/keuzcDU5TP" TargetMode="External" /><Relationship Id="rId25" Type="http://schemas.openxmlformats.org/officeDocument/2006/relationships/hyperlink" Target="https://t.co/pOUeSeK2qW" TargetMode="External" /><Relationship Id="rId26" Type="http://schemas.openxmlformats.org/officeDocument/2006/relationships/hyperlink" Target="https://t.co/AOuVkw3hX0" TargetMode="External" /><Relationship Id="rId27" Type="http://schemas.openxmlformats.org/officeDocument/2006/relationships/hyperlink" Target="https://t.co/fxK5cwpTHp" TargetMode="External" /><Relationship Id="rId28" Type="http://schemas.openxmlformats.org/officeDocument/2006/relationships/hyperlink" Target="https://t.co/YHz2iY65Qn" TargetMode="External" /><Relationship Id="rId29" Type="http://schemas.openxmlformats.org/officeDocument/2006/relationships/hyperlink" Target="https://t.co/clSTyN9MJl" TargetMode="External" /><Relationship Id="rId30" Type="http://schemas.openxmlformats.org/officeDocument/2006/relationships/hyperlink" Target="https://t.co/zGqGA2NCQA" TargetMode="External" /><Relationship Id="rId31" Type="http://schemas.openxmlformats.org/officeDocument/2006/relationships/hyperlink" Target="https://t.co/nRZO7b7lT4" TargetMode="External" /><Relationship Id="rId32" Type="http://schemas.openxmlformats.org/officeDocument/2006/relationships/hyperlink" Target="https://t.co/CXd9y9YQfg" TargetMode="External" /><Relationship Id="rId33" Type="http://schemas.openxmlformats.org/officeDocument/2006/relationships/hyperlink" Target="https://t.co/M1EzoVAojA" TargetMode="External" /><Relationship Id="rId34" Type="http://schemas.openxmlformats.org/officeDocument/2006/relationships/hyperlink" Target="https://t.co/pOUeSeK2qW" TargetMode="External" /><Relationship Id="rId35" Type="http://schemas.openxmlformats.org/officeDocument/2006/relationships/hyperlink" Target="https://t.co/AOuVkw3hX0" TargetMode="External" /><Relationship Id="rId36" Type="http://schemas.openxmlformats.org/officeDocument/2006/relationships/hyperlink" Target="https://t.co/7m6b4c0NS3" TargetMode="External" /><Relationship Id="rId37" Type="http://schemas.openxmlformats.org/officeDocument/2006/relationships/hyperlink" Target="https://t.co/eIvrVjryp6" TargetMode="External" /><Relationship Id="rId38" Type="http://schemas.openxmlformats.org/officeDocument/2006/relationships/hyperlink" Target="https://t.co/dQH6WyGbPp"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2"/>
  <sheetViews>
    <sheetView workbookViewId="0" topLeftCell="A1">
      <pane xSplit="2" ySplit="2" topLeftCell="C3" activePane="bottomRight" state="frozen"/>
      <selection pane="topRight" activeCell="C1" sqref="C1"/>
      <selection pane="bottomLeft" activeCell="A3" sqref="A3"/>
      <selection pane="bottomRight" activeCell="A2" sqref="A2:AL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8.421875" style="0" customWidth="1"/>
    <col min="17" max="17" width="17.8515625" style="0" customWidth="1"/>
    <col min="18" max="18" width="30.8515625" style="0" customWidth="1"/>
    <col min="19" max="19" width="9.28125" style="0" bestFit="1" customWidth="1"/>
    <col min="20" max="20" width="12.28125" style="0" bestFit="1" customWidth="1"/>
    <col min="21" max="21" width="12.421875" style="0" bestFit="1" customWidth="1"/>
    <col min="22" max="22" width="9.28125" style="0" bestFit="1" customWidth="1"/>
    <col min="23" max="23" width="11.28125" style="0" bestFit="1" customWidth="1"/>
    <col min="24" max="25" width="9.7109375" style="0" bestFit="1" customWidth="1"/>
    <col min="26" max="26" width="10.7109375" style="0" bestFit="1" customWidth="1"/>
    <col min="27" max="27" width="14.421875" style="0" customWidth="1"/>
    <col min="28" max="29" width="10.7109375" style="0" bestFit="1" customWidth="1"/>
    <col min="30" max="30" width="19.140625" style="0" bestFit="1" customWidth="1"/>
    <col min="31" max="31" width="23.8515625" style="0" bestFit="1" customWidth="1"/>
    <col min="32" max="32" width="19.140625" style="0" bestFit="1" customWidth="1"/>
    <col min="33" max="33" width="23.8515625" style="0" bestFit="1" customWidth="1"/>
    <col min="34" max="34" width="19.140625" style="0" bestFit="1" customWidth="1"/>
    <col min="35" max="35" width="23.8515625" style="0" bestFit="1" customWidth="1"/>
    <col min="36" max="36" width="18.140625" style="0" bestFit="1" customWidth="1"/>
    <col min="37" max="37" width="22.28125" style="0" bestFit="1" customWidth="1"/>
    <col min="38" max="38" width="15.140625" style="0" bestFit="1" customWidth="1"/>
  </cols>
  <sheetData>
    <row r="1" spans="1:14" ht="15">
      <c r="A1" s="10"/>
      <c r="C1" s="15" t="s">
        <v>39</v>
      </c>
      <c r="D1" s="16"/>
      <c r="E1" s="16"/>
      <c r="F1" s="16"/>
      <c r="G1" s="15"/>
      <c r="H1" s="13" t="s">
        <v>43</v>
      </c>
      <c r="I1" s="61"/>
      <c r="J1" s="61"/>
      <c r="K1" s="31" t="s">
        <v>42</v>
      </c>
      <c r="L1" s="17" t="s">
        <v>40</v>
      </c>
      <c r="M1" s="17"/>
      <c r="N1" s="14" t="s">
        <v>41</v>
      </c>
    </row>
    <row r="2" spans="1:38" ht="30" customHeight="1">
      <c r="A2" s="99" t="s">
        <v>0</v>
      </c>
      <c r="B2" s="99" t="s">
        <v>1</v>
      </c>
      <c r="C2" s="102" t="s">
        <v>2</v>
      </c>
      <c r="D2" s="102" t="s">
        <v>3</v>
      </c>
      <c r="E2" s="102" t="s">
        <v>130</v>
      </c>
      <c r="F2" s="102" t="s">
        <v>4</v>
      </c>
      <c r="G2" s="102" t="s">
        <v>11</v>
      </c>
      <c r="H2" s="99" t="s">
        <v>46</v>
      </c>
      <c r="I2" s="102" t="s">
        <v>160</v>
      </c>
      <c r="J2" s="102" t="s">
        <v>161</v>
      </c>
      <c r="K2" s="7" t="s">
        <v>165</v>
      </c>
      <c r="L2" s="102" t="s">
        <v>12</v>
      </c>
      <c r="M2" s="102" t="s">
        <v>38</v>
      </c>
      <c r="N2" s="102" t="s">
        <v>26</v>
      </c>
      <c r="O2" s="102" t="s">
        <v>176</v>
      </c>
      <c r="P2" s="102" t="s">
        <v>177</v>
      </c>
      <c r="Q2" s="102" t="s">
        <v>178</v>
      </c>
      <c r="R2" s="102" t="s">
        <v>179</v>
      </c>
      <c r="S2" s="102" t="s">
        <v>180</v>
      </c>
      <c r="T2" s="102" t="s">
        <v>181</v>
      </c>
      <c r="U2" s="102" t="s">
        <v>182</v>
      </c>
      <c r="V2" s="102" t="s">
        <v>183</v>
      </c>
      <c r="W2" s="102" t="s">
        <v>184</v>
      </c>
      <c r="X2" s="102" t="s">
        <v>185</v>
      </c>
      <c r="Y2" s="102" t="s">
        <v>186</v>
      </c>
      <c r="Z2" s="102" t="s">
        <v>187</v>
      </c>
      <c r="AA2" s="102" t="s">
        <v>402</v>
      </c>
      <c r="AB2" s="7" t="s">
        <v>410</v>
      </c>
      <c r="AC2" s="7" t="s">
        <v>411</v>
      </c>
      <c r="AD2" s="63" t="s">
        <v>658</v>
      </c>
      <c r="AE2" s="63" t="s">
        <v>659</v>
      </c>
      <c r="AF2" s="63" t="s">
        <v>660</v>
      </c>
      <c r="AG2" s="63" t="s">
        <v>661</v>
      </c>
      <c r="AH2" s="63" t="s">
        <v>662</v>
      </c>
      <c r="AI2" s="63" t="s">
        <v>663</v>
      </c>
      <c r="AJ2" s="63" t="s">
        <v>664</v>
      </c>
      <c r="AK2" s="63" t="s">
        <v>665</v>
      </c>
      <c r="AL2" s="63" t="s">
        <v>666</v>
      </c>
    </row>
    <row r="3" spans="1:38" ht="15" customHeight="1">
      <c r="A3" s="76" t="s">
        <v>190</v>
      </c>
      <c r="B3" s="76" t="s">
        <v>199</v>
      </c>
      <c r="C3" s="103" t="s">
        <v>1367</v>
      </c>
      <c r="D3" s="118">
        <v>3</v>
      </c>
      <c r="E3" s="119" t="s">
        <v>132</v>
      </c>
      <c r="F3" s="120">
        <v>32</v>
      </c>
      <c r="G3" s="103"/>
      <c r="H3" s="121"/>
      <c r="I3" s="122"/>
      <c r="J3" s="122"/>
      <c r="K3" s="32" t="s">
        <v>65</v>
      </c>
      <c r="L3" s="123">
        <v>3</v>
      </c>
      <c r="M3" s="123"/>
      <c r="N3" s="124"/>
      <c r="O3" s="102" t="s">
        <v>204</v>
      </c>
      <c r="P3" s="102" t="s">
        <v>207</v>
      </c>
      <c r="Q3" s="102" t="s">
        <v>276</v>
      </c>
      <c r="R3" s="102" t="s">
        <v>319</v>
      </c>
      <c r="S3" s="77" t="str">
        <f aca="true" t="shared" si="0" ref="S3:S9">HYPERLINK("https://t.co/clSTyN9MJl")</f>
        <v>https://t.co/clSTyN9MJl</v>
      </c>
      <c r="T3" s="102" t="s">
        <v>339</v>
      </c>
      <c r="U3" s="106" t="s">
        <v>341</v>
      </c>
      <c r="V3" s="102"/>
      <c r="W3" s="77" t="str">
        <f>HYPERLINK("https://www.twitter.com/user/status/1650557469209288720")</f>
        <v>https://www.twitter.com/user/status/1650557469209288720</v>
      </c>
      <c r="X3" s="102">
        <v>2</v>
      </c>
      <c r="Y3" s="102">
        <v>2</v>
      </c>
      <c r="Z3" s="102">
        <v>0.09</v>
      </c>
      <c r="AA3" s="102">
        <v>1</v>
      </c>
      <c r="AB3" s="102" t="str">
        <f>REPLACE(INDEX(GroupVertices[Group],MATCH(Edges[[#This Row],[Vertex 1]],GroupVertices[Vertex],0)),1,1,"")</f>
        <v>3</v>
      </c>
      <c r="AC3" s="102" t="str">
        <f>REPLACE(INDEX(GroupVertices[Group],MATCH(Edges[[#This Row],[Vertex 2]],GroupVertices[Vertex],0)),1,1,"")</f>
        <v>3</v>
      </c>
      <c r="AD3" s="47">
        <v>2</v>
      </c>
      <c r="AE3" s="48">
        <v>4.761904761904762</v>
      </c>
      <c r="AF3" s="47">
        <v>2</v>
      </c>
      <c r="AG3" s="48">
        <v>4.761904761904762</v>
      </c>
      <c r="AH3" s="47">
        <v>0</v>
      </c>
      <c r="AI3" s="48">
        <v>0</v>
      </c>
      <c r="AJ3" s="47">
        <v>17</v>
      </c>
      <c r="AK3" s="48">
        <v>40.476190476190474</v>
      </c>
      <c r="AL3" s="47">
        <v>42</v>
      </c>
    </row>
    <row r="4" spans="1:38" ht="15" customHeight="1">
      <c r="A4" s="76" t="s">
        <v>188</v>
      </c>
      <c r="B4" s="76" t="s">
        <v>199</v>
      </c>
      <c r="C4" s="103" t="s">
        <v>1367</v>
      </c>
      <c r="D4" s="118">
        <v>3</v>
      </c>
      <c r="E4" s="119" t="s">
        <v>132</v>
      </c>
      <c r="F4" s="120">
        <v>32</v>
      </c>
      <c r="G4" s="103"/>
      <c r="H4" s="121"/>
      <c r="I4" s="122"/>
      <c r="J4" s="122"/>
      <c r="K4" s="32" t="s">
        <v>65</v>
      </c>
      <c r="L4" s="125">
        <v>4</v>
      </c>
      <c r="M4" s="125"/>
      <c r="N4" s="124"/>
      <c r="O4" s="102" t="s">
        <v>201</v>
      </c>
      <c r="P4" s="102" t="s">
        <v>205</v>
      </c>
      <c r="Q4" s="102" t="s">
        <v>216</v>
      </c>
      <c r="R4" s="102" t="s">
        <v>277</v>
      </c>
      <c r="S4" s="78" t="str">
        <f t="shared" si="0"/>
        <v>https://t.co/clSTyN9MJl</v>
      </c>
      <c r="T4" s="102" t="s">
        <v>339</v>
      </c>
      <c r="U4" s="106" t="s">
        <v>341</v>
      </c>
      <c r="V4" s="102"/>
      <c r="W4" s="78" t="str">
        <f>HYPERLINK("https://www.twitter.com/user/status/1650804487294943232")</f>
        <v>https://www.twitter.com/user/status/1650804487294943232</v>
      </c>
      <c r="X4" s="102">
        <v>0</v>
      </c>
      <c r="Y4" s="102">
        <v>0</v>
      </c>
      <c r="Z4" s="102">
        <v>0.25</v>
      </c>
      <c r="AA4" s="102">
        <v>1</v>
      </c>
      <c r="AB4" s="102" t="str">
        <f>REPLACE(INDEX(GroupVertices[Group],MATCH(Edges[[#This Row],[Vertex 1]],GroupVertices[Vertex],0)),1,1,"")</f>
        <v>3</v>
      </c>
      <c r="AC4" s="102" t="str">
        <f>REPLACE(INDEX(GroupVertices[Group],MATCH(Edges[[#This Row],[Vertex 2]],GroupVertices[Vertex],0)),1,1,"")</f>
        <v>3</v>
      </c>
      <c r="AD4" s="47">
        <v>2</v>
      </c>
      <c r="AE4" s="48">
        <v>4.545454545454546</v>
      </c>
      <c r="AF4" s="47">
        <v>2</v>
      </c>
      <c r="AG4" s="48">
        <v>4.545454545454546</v>
      </c>
      <c r="AH4" s="47">
        <v>0</v>
      </c>
      <c r="AI4" s="48">
        <v>0</v>
      </c>
      <c r="AJ4" s="47">
        <v>18</v>
      </c>
      <c r="AK4" s="48">
        <v>40.90909090909091</v>
      </c>
      <c r="AL4" s="47">
        <v>44</v>
      </c>
    </row>
    <row r="5" spans="1:38" ht="15">
      <c r="A5" s="76" t="s">
        <v>189</v>
      </c>
      <c r="B5" s="76" t="s">
        <v>199</v>
      </c>
      <c r="C5" s="103" t="s">
        <v>1367</v>
      </c>
      <c r="D5" s="118">
        <v>3</v>
      </c>
      <c r="E5" s="119" t="s">
        <v>132</v>
      </c>
      <c r="F5" s="120">
        <v>32</v>
      </c>
      <c r="G5" s="103"/>
      <c r="H5" s="121"/>
      <c r="I5" s="122"/>
      <c r="J5" s="122"/>
      <c r="K5" s="32" t="s">
        <v>65</v>
      </c>
      <c r="L5" s="125">
        <v>5</v>
      </c>
      <c r="M5" s="125"/>
      <c r="N5" s="124"/>
      <c r="O5" s="102" t="s">
        <v>201</v>
      </c>
      <c r="P5" s="102" t="s">
        <v>206</v>
      </c>
      <c r="Q5" s="102" t="s">
        <v>217</v>
      </c>
      <c r="R5" s="102" t="s">
        <v>277</v>
      </c>
      <c r="S5" s="78" t="str">
        <f t="shared" si="0"/>
        <v>https://t.co/clSTyN9MJl</v>
      </c>
      <c r="T5" s="102" t="s">
        <v>339</v>
      </c>
      <c r="U5" s="106" t="s">
        <v>341</v>
      </c>
      <c r="V5" s="102"/>
      <c r="W5" s="78" t="str">
        <f>HYPERLINK("https://www.twitter.com/user/status/1650852169883475968")</f>
        <v>https://www.twitter.com/user/status/1650852169883475968</v>
      </c>
      <c r="X5" s="102">
        <v>0</v>
      </c>
      <c r="Y5" s="102">
        <v>0</v>
      </c>
      <c r="Z5" s="102">
        <v>0.09</v>
      </c>
      <c r="AA5" s="102">
        <v>1</v>
      </c>
      <c r="AB5" s="102" t="str">
        <f>REPLACE(INDEX(GroupVertices[Group],MATCH(Edges[[#This Row],[Vertex 1]],GroupVertices[Vertex],0)),1,1,"")</f>
        <v>3</v>
      </c>
      <c r="AC5" s="102" t="str">
        <f>REPLACE(INDEX(GroupVertices[Group],MATCH(Edges[[#This Row],[Vertex 2]],GroupVertices[Vertex],0)),1,1,"")</f>
        <v>3</v>
      </c>
      <c r="AD5" s="47">
        <v>2</v>
      </c>
      <c r="AE5" s="48">
        <v>4.545454545454546</v>
      </c>
      <c r="AF5" s="47">
        <v>2</v>
      </c>
      <c r="AG5" s="48">
        <v>4.545454545454546</v>
      </c>
      <c r="AH5" s="47">
        <v>0</v>
      </c>
      <c r="AI5" s="48">
        <v>0</v>
      </c>
      <c r="AJ5" s="47">
        <v>18</v>
      </c>
      <c r="AK5" s="48">
        <v>40.90909090909091</v>
      </c>
      <c r="AL5" s="47">
        <v>44</v>
      </c>
    </row>
    <row r="6" spans="1:38" ht="15">
      <c r="A6" s="76" t="s">
        <v>188</v>
      </c>
      <c r="B6" s="76" t="s">
        <v>190</v>
      </c>
      <c r="C6" s="103" t="s">
        <v>1367</v>
      </c>
      <c r="D6" s="118">
        <v>3</v>
      </c>
      <c r="E6" s="119" t="s">
        <v>132</v>
      </c>
      <c r="F6" s="120">
        <v>32</v>
      </c>
      <c r="G6" s="103"/>
      <c r="H6" s="121"/>
      <c r="I6" s="122"/>
      <c r="J6" s="122"/>
      <c r="K6" s="32" t="s">
        <v>65</v>
      </c>
      <c r="L6" s="125">
        <v>6</v>
      </c>
      <c r="M6" s="125"/>
      <c r="N6" s="124"/>
      <c r="O6" s="102" t="s">
        <v>201</v>
      </c>
      <c r="P6" s="102" t="s">
        <v>205</v>
      </c>
      <c r="Q6" s="102" t="s">
        <v>216</v>
      </c>
      <c r="R6" s="102" t="s">
        <v>277</v>
      </c>
      <c r="S6" s="78" t="str">
        <f t="shared" si="0"/>
        <v>https://t.co/clSTyN9MJl</v>
      </c>
      <c r="T6" s="102" t="s">
        <v>339</v>
      </c>
      <c r="U6" s="106" t="s">
        <v>341</v>
      </c>
      <c r="V6" s="102"/>
      <c r="W6" s="78" t="str">
        <f>HYPERLINK("https://www.twitter.com/user/status/1650804487294943232")</f>
        <v>https://www.twitter.com/user/status/1650804487294943232</v>
      </c>
      <c r="X6" s="102">
        <v>0</v>
      </c>
      <c r="Y6" s="102">
        <v>0</v>
      </c>
      <c r="Z6" s="102">
        <v>0.25</v>
      </c>
      <c r="AA6" s="102">
        <v>1</v>
      </c>
      <c r="AB6" s="102" t="str">
        <f>REPLACE(INDEX(GroupVertices[Group],MATCH(Edges[[#This Row],[Vertex 1]],GroupVertices[Vertex],0)),1,1,"")</f>
        <v>3</v>
      </c>
      <c r="AC6" s="102" t="str">
        <f>REPLACE(INDEX(GroupVertices[Group],MATCH(Edges[[#This Row],[Vertex 2]],GroupVertices[Vertex],0)),1,1,"")</f>
        <v>3</v>
      </c>
      <c r="AD6" s="47">
        <v>2</v>
      </c>
      <c r="AE6" s="48">
        <v>4.545454545454546</v>
      </c>
      <c r="AF6" s="47">
        <v>2</v>
      </c>
      <c r="AG6" s="48">
        <v>4.545454545454546</v>
      </c>
      <c r="AH6" s="47">
        <v>0</v>
      </c>
      <c r="AI6" s="48">
        <v>0</v>
      </c>
      <c r="AJ6" s="47">
        <v>18</v>
      </c>
      <c r="AK6" s="48">
        <v>40.90909090909091</v>
      </c>
      <c r="AL6" s="47">
        <v>44</v>
      </c>
    </row>
    <row r="7" spans="1:38" ht="15">
      <c r="A7" s="76" t="s">
        <v>188</v>
      </c>
      <c r="B7" s="76" t="s">
        <v>190</v>
      </c>
      <c r="C7" s="103" t="s">
        <v>1367</v>
      </c>
      <c r="D7" s="118">
        <v>3</v>
      </c>
      <c r="E7" s="119" t="s">
        <v>132</v>
      </c>
      <c r="F7" s="120">
        <v>32</v>
      </c>
      <c r="G7" s="103"/>
      <c r="H7" s="121"/>
      <c r="I7" s="122"/>
      <c r="J7" s="122"/>
      <c r="K7" s="32" t="s">
        <v>65</v>
      </c>
      <c r="L7" s="125">
        <v>7</v>
      </c>
      <c r="M7" s="125"/>
      <c r="N7" s="124"/>
      <c r="O7" s="102" t="s">
        <v>202</v>
      </c>
      <c r="P7" s="102" t="s">
        <v>205</v>
      </c>
      <c r="Q7" s="102" t="s">
        <v>216</v>
      </c>
      <c r="R7" s="102" t="s">
        <v>277</v>
      </c>
      <c r="S7" s="78" t="str">
        <f t="shared" si="0"/>
        <v>https://t.co/clSTyN9MJl</v>
      </c>
      <c r="T7" s="102" t="s">
        <v>339</v>
      </c>
      <c r="U7" s="106" t="s">
        <v>341</v>
      </c>
      <c r="V7" s="102"/>
      <c r="W7" s="78" t="str">
        <f>HYPERLINK("https://www.twitter.com/user/status/1650804487294943232")</f>
        <v>https://www.twitter.com/user/status/1650804487294943232</v>
      </c>
      <c r="X7" s="102">
        <v>0</v>
      </c>
      <c r="Y7" s="102">
        <v>0</v>
      </c>
      <c r="Z7" s="102">
        <v>0.25</v>
      </c>
      <c r="AA7" s="102">
        <v>1</v>
      </c>
      <c r="AB7" s="102" t="str">
        <f>REPLACE(INDEX(GroupVertices[Group],MATCH(Edges[[#This Row],[Vertex 1]],GroupVertices[Vertex],0)),1,1,"")</f>
        <v>3</v>
      </c>
      <c r="AC7" s="102" t="str">
        <f>REPLACE(INDEX(GroupVertices[Group],MATCH(Edges[[#This Row],[Vertex 2]],GroupVertices[Vertex],0)),1,1,"")</f>
        <v>3</v>
      </c>
      <c r="AD7" s="47">
        <v>2</v>
      </c>
      <c r="AE7" s="48">
        <v>4.545454545454546</v>
      </c>
      <c r="AF7" s="47">
        <v>2</v>
      </c>
      <c r="AG7" s="48">
        <v>4.545454545454546</v>
      </c>
      <c r="AH7" s="47">
        <v>0</v>
      </c>
      <c r="AI7" s="48">
        <v>0</v>
      </c>
      <c r="AJ7" s="47">
        <v>18</v>
      </c>
      <c r="AK7" s="48">
        <v>40.90909090909091</v>
      </c>
      <c r="AL7" s="47">
        <v>44</v>
      </c>
    </row>
    <row r="8" spans="1:38" ht="15">
      <c r="A8" s="76" t="s">
        <v>189</v>
      </c>
      <c r="B8" s="76" t="s">
        <v>190</v>
      </c>
      <c r="C8" s="103" t="s">
        <v>1368</v>
      </c>
      <c r="D8" s="118">
        <v>5.333333333333334</v>
      </c>
      <c r="E8" s="119" t="s">
        <v>132</v>
      </c>
      <c r="F8" s="120">
        <v>24.666666666666668</v>
      </c>
      <c r="G8" s="103"/>
      <c r="H8" s="121"/>
      <c r="I8" s="122"/>
      <c r="J8" s="122"/>
      <c r="K8" s="32" t="s">
        <v>65</v>
      </c>
      <c r="L8" s="125">
        <v>8</v>
      </c>
      <c r="M8" s="125"/>
      <c r="N8" s="124"/>
      <c r="O8" s="102" t="s">
        <v>201</v>
      </c>
      <c r="P8" s="102" t="s">
        <v>206</v>
      </c>
      <c r="Q8" s="102" t="s">
        <v>217</v>
      </c>
      <c r="R8" s="102" t="s">
        <v>277</v>
      </c>
      <c r="S8" s="78" t="str">
        <f t="shared" si="0"/>
        <v>https://t.co/clSTyN9MJl</v>
      </c>
      <c r="T8" s="102" t="s">
        <v>339</v>
      </c>
      <c r="U8" s="106" t="s">
        <v>341</v>
      </c>
      <c r="V8" s="102"/>
      <c r="W8" s="78" t="str">
        <f>HYPERLINK("https://www.twitter.com/user/status/1650852169883475968")</f>
        <v>https://www.twitter.com/user/status/1650852169883475968</v>
      </c>
      <c r="X8" s="102">
        <v>0</v>
      </c>
      <c r="Y8" s="102">
        <v>0</v>
      </c>
      <c r="Z8" s="102">
        <v>0.09</v>
      </c>
      <c r="AA8" s="102">
        <v>2</v>
      </c>
      <c r="AB8" s="102" t="str">
        <f>REPLACE(INDEX(GroupVertices[Group],MATCH(Edges[[#This Row],[Vertex 1]],GroupVertices[Vertex],0)),1,1,"")</f>
        <v>3</v>
      </c>
      <c r="AC8" s="102" t="str">
        <f>REPLACE(INDEX(GroupVertices[Group],MATCH(Edges[[#This Row],[Vertex 2]],GroupVertices[Vertex],0)),1,1,"")</f>
        <v>3</v>
      </c>
      <c r="AD8" s="47">
        <v>2</v>
      </c>
      <c r="AE8" s="48">
        <v>4.545454545454546</v>
      </c>
      <c r="AF8" s="47">
        <v>2</v>
      </c>
      <c r="AG8" s="48">
        <v>4.545454545454546</v>
      </c>
      <c r="AH8" s="47">
        <v>0</v>
      </c>
      <c r="AI8" s="48">
        <v>0</v>
      </c>
      <c r="AJ8" s="47">
        <v>18</v>
      </c>
      <c r="AK8" s="48">
        <v>40.90909090909091</v>
      </c>
      <c r="AL8" s="47">
        <v>44</v>
      </c>
    </row>
    <row r="9" spans="1:38" ht="15">
      <c r="A9" s="76" t="s">
        <v>189</v>
      </c>
      <c r="B9" s="76" t="s">
        <v>190</v>
      </c>
      <c r="C9" s="103" t="s">
        <v>1368</v>
      </c>
      <c r="D9" s="118">
        <v>5.333333333333334</v>
      </c>
      <c r="E9" s="119" t="s">
        <v>132</v>
      </c>
      <c r="F9" s="120">
        <v>24.666666666666668</v>
      </c>
      <c r="G9" s="103"/>
      <c r="H9" s="121"/>
      <c r="I9" s="122"/>
      <c r="J9" s="122"/>
      <c r="K9" s="32" t="s">
        <v>65</v>
      </c>
      <c r="L9" s="125">
        <v>9</v>
      </c>
      <c r="M9" s="125"/>
      <c r="N9" s="124"/>
      <c r="O9" s="102" t="s">
        <v>202</v>
      </c>
      <c r="P9" s="102" t="s">
        <v>206</v>
      </c>
      <c r="Q9" s="102" t="s">
        <v>217</v>
      </c>
      <c r="R9" s="102" t="s">
        <v>277</v>
      </c>
      <c r="S9" s="78" t="str">
        <f t="shared" si="0"/>
        <v>https://t.co/clSTyN9MJl</v>
      </c>
      <c r="T9" s="102" t="s">
        <v>339</v>
      </c>
      <c r="U9" s="106" t="s">
        <v>341</v>
      </c>
      <c r="V9" s="102"/>
      <c r="W9" s="78" t="str">
        <f>HYPERLINK("https://www.twitter.com/user/status/1650852169883475968")</f>
        <v>https://www.twitter.com/user/status/1650852169883475968</v>
      </c>
      <c r="X9" s="102">
        <v>0</v>
      </c>
      <c r="Y9" s="102">
        <v>0</v>
      </c>
      <c r="Z9" s="102">
        <v>0.09</v>
      </c>
      <c r="AA9" s="102">
        <v>2</v>
      </c>
      <c r="AB9" s="102" t="str">
        <f>REPLACE(INDEX(GroupVertices[Group],MATCH(Edges[[#This Row],[Vertex 1]],GroupVertices[Vertex],0)),1,1,"")</f>
        <v>3</v>
      </c>
      <c r="AC9" s="102" t="str">
        <f>REPLACE(INDEX(GroupVertices[Group],MATCH(Edges[[#This Row],[Vertex 2]],GroupVertices[Vertex],0)),1,1,"")</f>
        <v>3</v>
      </c>
      <c r="AD9" s="47">
        <v>2</v>
      </c>
      <c r="AE9" s="48">
        <v>4.545454545454546</v>
      </c>
      <c r="AF9" s="47">
        <v>2</v>
      </c>
      <c r="AG9" s="48">
        <v>4.545454545454546</v>
      </c>
      <c r="AH9" s="47">
        <v>0</v>
      </c>
      <c r="AI9" s="48">
        <v>0</v>
      </c>
      <c r="AJ9" s="47">
        <v>18</v>
      </c>
      <c r="AK9" s="48">
        <v>40.90909090909091</v>
      </c>
      <c r="AL9" s="47">
        <v>44</v>
      </c>
    </row>
    <row r="10" spans="1:38" ht="15">
      <c r="A10" s="76" t="s">
        <v>190</v>
      </c>
      <c r="B10" s="76" t="s">
        <v>190</v>
      </c>
      <c r="C10" s="103" t="s">
        <v>1367</v>
      </c>
      <c r="D10" s="118">
        <v>3</v>
      </c>
      <c r="E10" s="119" t="s">
        <v>132</v>
      </c>
      <c r="F10" s="120">
        <v>32</v>
      </c>
      <c r="G10" s="103"/>
      <c r="H10" s="121"/>
      <c r="I10" s="122"/>
      <c r="J10" s="122"/>
      <c r="K10" s="32" t="s">
        <v>65</v>
      </c>
      <c r="L10" s="125">
        <v>10</v>
      </c>
      <c r="M10" s="125"/>
      <c r="N10" s="124"/>
      <c r="O10" s="102" t="s">
        <v>203</v>
      </c>
      <c r="P10" s="102" t="s">
        <v>207</v>
      </c>
      <c r="Q10" s="102" t="s">
        <v>218</v>
      </c>
      <c r="R10" s="102" t="s">
        <v>278</v>
      </c>
      <c r="S10" s="78" t="str">
        <f>HYPERLINK("https://t.co/eIvrVjryp6")</f>
        <v>https://t.co/eIvrVjryp6</v>
      </c>
      <c r="T10" s="102" t="s">
        <v>339</v>
      </c>
      <c r="U10" s="106" t="s">
        <v>342</v>
      </c>
      <c r="V10" s="102"/>
      <c r="W10" s="78" t="str">
        <f>HYPERLINK("https://www.twitter.com/user/status/1650907268156899329")</f>
        <v>https://www.twitter.com/user/status/1650907268156899329</v>
      </c>
      <c r="X10" s="102">
        <v>2</v>
      </c>
      <c r="Y10" s="102">
        <v>2</v>
      </c>
      <c r="Z10" s="102">
        <v>0.09</v>
      </c>
      <c r="AA10" s="102">
        <v>1</v>
      </c>
      <c r="AB10" s="102" t="str">
        <f>REPLACE(INDEX(GroupVertices[Group],MATCH(Edges[[#This Row],[Vertex 1]],GroupVertices[Vertex],0)),1,1,"")</f>
        <v>3</v>
      </c>
      <c r="AC10" s="102" t="str">
        <f>REPLACE(INDEX(GroupVertices[Group],MATCH(Edges[[#This Row],[Vertex 2]],GroupVertices[Vertex],0)),1,1,"")</f>
        <v>3</v>
      </c>
      <c r="AD10" s="47">
        <v>0</v>
      </c>
      <c r="AE10" s="48">
        <v>0</v>
      </c>
      <c r="AF10" s="47">
        <v>0</v>
      </c>
      <c r="AG10" s="48">
        <v>0</v>
      </c>
      <c r="AH10" s="47">
        <v>0</v>
      </c>
      <c r="AI10" s="48">
        <v>0</v>
      </c>
      <c r="AJ10" s="47">
        <v>16</v>
      </c>
      <c r="AK10" s="48">
        <v>64</v>
      </c>
      <c r="AL10" s="47">
        <v>25</v>
      </c>
    </row>
    <row r="11" spans="1:38" ht="15">
      <c r="A11" s="76" t="s">
        <v>189</v>
      </c>
      <c r="B11" s="76" t="s">
        <v>190</v>
      </c>
      <c r="C11" s="103" t="s">
        <v>1368</v>
      </c>
      <c r="D11" s="118">
        <v>5.333333333333334</v>
      </c>
      <c r="E11" s="119" t="s">
        <v>132</v>
      </c>
      <c r="F11" s="120">
        <v>24.666666666666668</v>
      </c>
      <c r="G11" s="103"/>
      <c r="H11" s="121"/>
      <c r="I11" s="122"/>
      <c r="J11" s="122"/>
      <c r="K11" s="32" t="s">
        <v>65</v>
      </c>
      <c r="L11" s="125">
        <v>11</v>
      </c>
      <c r="M11" s="125"/>
      <c r="N11" s="124"/>
      <c r="O11" s="102" t="s">
        <v>201</v>
      </c>
      <c r="P11" s="102" t="s">
        <v>206</v>
      </c>
      <c r="Q11" s="102" t="s">
        <v>219</v>
      </c>
      <c r="R11" s="102" t="s">
        <v>279</v>
      </c>
      <c r="S11" s="78" t="str">
        <f>HYPERLINK("https://t.co/eIvrVjryp6")</f>
        <v>https://t.co/eIvrVjryp6</v>
      </c>
      <c r="T11" s="102" t="s">
        <v>339</v>
      </c>
      <c r="U11" s="106" t="s">
        <v>342</v>
      </c>
      <c r="V11" s="102"/>
      <c r="W11" s="78" t="str">
        <f>HYPERLINK("https://www.twitter.com/user/status/1651126099219451904")</f>
        <v>https://www.twitter.com/user/status/1651126099219451904</v>
      </c>
      <c r="X11" s="102">
        <v>0</v>
      </c>
      <c r="Y11" s="102">
        <v>0</v>
      </c>
      <c r="Z11" s="102">
        <v>0.09</v>
      </c>
      <c r="AA11" s="102">
        <v>2</v>
      </c>
      <c r="AB11" s="102" t="str">
        <f>REPLACE(INDEX(GroupVertices[Group],MATCH(Edges[[#This Row],[Vertex 1]],GroupVertices[Vertex],0)),1,1,"")</f>
        <v>3</v>
      </c>
      <c r="AC11" s="102" t="str">
        <f>REPLACE(INDEX(GroupVertices[Group],MATCH(Edges[[#This Row],[Vertex 2]],GroupVertices[Vertex],0)),1,1,"")</f>
        <v>3</v>
      </c>
      <c r="AD11" s="47">
        <v>0</v>
      </c>
      <c r="AE11" s="48">
        <v>0</v>
      </c>
      <c r="AF11" s="47">
        <v>0</v>
      </c>
      <c r="AG11" s="48">
        <v>0</v>
      </c>
      <c r="AH11" s="47">
        <v>0</v>
      </c>
      <c r="AI11" s="48">
        <v>0</v>
      </c>
      <c r="AJ11" s="47">
        <v>17</v>
      </c>
      <c r="AK11" s="48">
        <v>62.96296296296296</v>
      </c>
      <c r="AL11" s="47">
        <v>27</v>
      </c>
    </row>
    <row r="12" spans="1:38" ht="15">
      <c r="A12" s="76" t="s">
        <v>189</v>
      </c>
      <c r="B12" s="76" t="s">
        <v>190</v>
      </c>
      <c r="C12" s="103" t="s">
        <v>1368</v>
      </c>
      <c r="D12" s="118">
        <v>5.333333333333334</v>
      </c>
      <c r="E12" s="119" t="s">
        <v>132</v>
      </c>
      <c r="F12" s="120">
        <v>24.666666666666668</v>
      </c>
      <c r="G12" s="103"/>
      <c r="H12" s="121"/>
      <c r="I12" s="122"/>
      <c r="J12" s="122"/>
      <c r="K12" s="32" t="s">
        <v>65</v>
      </c>
      <c r="L12" s="125">
        <v>12</v>
      </c>
      <c r="M12" s="125"/>
      <c r="N12" s="124"/>
      <c r="O12" s="102" t="s">
        <v>202</v>
      </c>
      <c r="P12" s="102" t="s">
        <v>206</v>
      </c>
      <c r="Q12" s="102" t="s">
        <v>219</v>
      </c>
      <c r="R12" s="102" t="s">
        <v>279</v>
      </c>
      <c r="S12" s="78" t="str">
        <f>HYPERLINK("https://t.co/eIvrVjryp6")</f>
        <v>https://t.co/eIvrVjryp6</v>
      </c>
      <c r="T12" s="102" t="s">
        <v>339</v>
      </c>
      <c r="U12" s="106" t="s">
        <v>342</v>
      </c>
      <c r="V12" s="102"/>
      <c r="W12" s="78" t="str">
        <f>HYPERLINK("https://www.twitter.com/user/status/1651126099219451904")</f>
        <v>https://www.twitter.com/user/status/1651126099219451904</v>
      </c>
      <c r="X12" s="102">
        <v>0</v>
      </c>
      <c r="Y12" s="102">
        <v>0</v>
      </c>
      <c r="Z12" s="102">
        <v>0.09</v>
      </c>
      <c r="AA12" s="102">
        <v>2</v>
      </c>
      <c r="AB12" s="102" t="str">
        <f>REPLACE(INDEX(GroupVertices[Group],MATCH(Edges[[#This Row],[Vertex 1]],GroupVertices[Vertex],0)),1,1,"")</f>
        <v>3</v>
      </c>
      <c r="AC12" s="102" t="str">
        <f>REPLACE(INDEX(GroupVertices[Group],MATCH(Edges[[#This Row],[Vertex 2]],GroupVertices[Vertex],0)),1,1,"")</f>
        <v>3</v>
      </c>
      <c r="AD12" s="47">
        <v>0</v>
      </c>
      <c r="AE12" s="48">
        <v>0</v>
      </c>
      <c r="AF12" s="47">
        <v>0</v>
      </c>
      <c r="AG12" s="48">
        <v>0</v>
      </c>
      <c r="AH12" s="47">
        <v>0</v>
      </c>
      <c r="AI12" s="48">
        <v>0</v>
      </c>
      <c r="AJ12" s="47">
        <v>17</v>
      </c>
      <c r="AK12" s="48">
        <v>62.96296296296296</v>
      </c>
      <c r="AL12" s="47">
        <v>27</v>
      </c>
    </row>
    <row r="13" spans="1:38" ht="15">
      <c r="A13" s="76" t="s">
        <v>191</v>
      </c>
      <c r="B13" s="76" t="s">
        <v>198</v>
      </c>
      <c r="C13" s="103" t="s">
        <v>1367</v>
      </c>
      <c r="D13" s="118">
        <v>3</v>
      </c>
      <c r="E13" s="119" t="s">
        <v>132</v>
      </c>
      <c r="F13" s="120">
        <v>32</v>
      </c>
      <c r="G13" s="103"/>
      <c r="H13" s="121"/>
      <c r="I13" s="122"/>
      <c r="J13" s="122"/>
      <c r="K13" s="32" t="s">
        <v>65</v>
      </c>
      <c r="L13" s="125">
        <v>13</v>
      </c>
      <c r="M13" s="125"/>
      <c r="N13" s="124"/>
      <c r="O13" s="102" t="s">
        <v>201</v>
      </c>
      <c r="P13" s="102" t="s">
        <v>208</v>
      </c>
      <c r="Q13" s="102" t="s">
        <v>220</v>
      </c>
      <c r="R13" s="102" t="s">
        <v>280</v>
      </c>
      <c r="S13" s="102" t="s">
        <v>320</v>
      </c>
      <c r="T13" s="102" t="s">
        <v>340</v>
      </c>
      <c r="U13" s="106" t="s">
        <v>343</v>
      </c>
      <c r="V13" s="102"/>
      <c r="W13" s="78" t="str">
        <f>HYPERLINK("https://www.twitter.com/user/status/1651247172271087616")</f>
        <v>https://www.twitter.com/user/status/1651247172271087616</v>
      </c>
      <c r="X13" s="102">
        <v>0</v>
      </c>
      <c r="Y13" s="102">
        <v>0</v>
      </c>
      <c r="Z13" s="102">
        <v>2.6</v>
      </c>
      <c r="AA13" s="102">
        <v>1</v>
      </c>
      <c r="AB13" s="102" t="str">
        <f>REPLACE(INDEX(GroupVertices[Group],MATCH(Edges[[#This Row],[Vertex 1]],GroupVertices[Vertex],0)),1,1,"")</f>
        <v>1</v>
      </c>
      <c r="AC13" s="102" t="str">
        <f>REPLACE(INDEX(GroupVertices[Group],MATCH(Edges[[#This Row],[Vertex 2]],GroupVertices[Vertex],0)),1,1,"")</f>
        <v>1</v>
      </c>
      <c r="AD13" s="47">
        <v>2</v>
      </c>
      <c r="AE13" s="48">
        <v>5.2631578947368425</v>
      </c>
      <c r="AF13" s="47">
        <v>0</v>
      </c>
      <c r="AG13" s="48">
        <v>0</v>
      </c>
      <c r="AH13" s="47">
        <v>0</v>
      </c>
      <c r="AI13" s="48">
        <v>0</v>
      </c>
      <c r="AJ13" s="47">
        <v>15</v>
      </c>
      <c r="AK13" s="48">
        <v>39.473684210526315</v>
      </c>
      <c r="AL13" s="47">
        <v>38</v>
      </c>
    </row>
    <row r="14" spans="1:38" ht="15">
      <c r="A14" s="76" t="s">
        <v>191</v>
      </c>
      <c r="B14" s="76" t="s">
        <v>198</v>
      </c>
      <c r="C14" s="103" t="s">
        <v>1367</v>
      </c>
      <c r="D14" s="118">
        <v>3</v>
      </c>
      <c r="E14" s="119" t="s">
        <v>132</v>
      </c>
      <c r="F14" s="120">
        <v>32</v>
      </c>
      <c r="G14" s="103"/>
      <c r="H14" s="121"/>
      <c r="I14" s="122"/>
      <c r="J14" s="122"/>
      <c r="K14" s="32" t="s">
        <v>65</v>
      </c>
      <c r="L14" s="125">
        <v>14</v>
      </c>
      <c r="M14" s="125"/>
      <c r="N14" s="124"/>
      <c r="O14" s="102" t="s">
        <v>202</v>
      </c>
      <c r="P14" s="102" t="s">
        <v>208</v>
      </c>
      <c r="Q14" s="102" t="s">
        <v>220</v>
      </c>
      <c r="R14" s="102" t="s">
        <v>280</v>
      </c>
      <c r="S14" s="102" t="s">
        <v>320</v>
      </c>
      <c r="T14" s="102" t="s">
        <v>340</v>
      </c>
      <c r="U14" s="106" t="s">
        <v>343</v>
      </c>
      <c r="V14" s="102"/>
      <c r="W14" s="78" t="str">
        <f>HYPERLINK("https://www.twitter.com/user/status/1651247172271087616")</f>
        <v>https://www.twitter.com/user/status/1651247172271087616</v>
      </c>
      <c r="X14" s="102">
        <v>0</v>
      </c>
      <c r="Y14" s="102">
        <v>0</v>
      </c>
      <c r="Z14" s="102">
        <v>2.6</v>
      </c>
      <c r="AA14" s="102">
        <v>1</v>
      </c>
      <c r="AB14" s="102" t="str">
        <f>REPLACE(INDEX(GroupVertices[Group],MATCH(Edges[[#This Row],[Vertex 1]],GroupVertices[Vertex],0)),1,1,"")</f>
        <v>1</v>
      </c>
      <c r="AC14" s="102" t="str">
        <f>REPLACE(INDEX(GroupVertices[Group],MATCH(Edges[[#This Row],[Vertex 2]],GroupVertices[Vertex],0)),1,1,"")</f>
        <v>1</v>
      </c>
      <c r="AD14" s="47">
        <v>2</v>
      </c>
      <c r="AE14" s="48">
        <v>5.2631578947368425</v>
      </c>
      <c r="AF14" s="47">
        <v>0</v>
      </c>
      <c r="AG14" s="48">
        <v>0</v>
      </c>
      <c r="AH14" s="47">
        <v>0</v>
      </c>
      <c r="AI14" s="48">
        <v>0</v>
      </c>
      <c r="AJ14" s="47">
        <v>15</v>
      </c>
      <c r="AK14" s="48">
        <v>39.473684210526315</v>
      </c>
      <c r="AL14" s="47">
        <v>38</v>
      </c>
    </row>
    <row r="15" spans="1:38" ht="15">
      <c r="A15" s="76" t="s">
        <v>192</v>
      </c>
      <c r="B15" s="76" t="s">
        <v>198</v>
      </c>
      <c r="C15" s="103" t="s">
        <v>1367</v>
      </c>
      <c r="D15" s="118">
        <v>3</v>
      </c>
      <c r="E15" s="119" t="s">
        <v>132</v>
      </c>
      <c r="F15" s="120">
        <v>32</v>
      </c>
      <c r="G15" s="103"/>
      <c r="H15" s="121"/>
      <c r="I15" s="122"/>
      <c r="J15" s="122"/>
      <c r="K15" s="32" t="s">
        <v>65</v>
      </c>
      <c r="L15" s="125">
        <v>15</v>
      </c>
      <c r="M15" s="125"/>
      <c r="N15" s="124"/>
      <c r="O15" s="102" t="s">
        <v>201</v>
      </c>
      <c r="P15" s="102" t="s">
        <v>209</v>
      </c>
      <c r="Q15" s="102" t="s">
        <v>221</v>
      </c>
      <c r="R15" s="102" t="s">
        <v>280</v>
      </c>
      <c r="S15" s="102" t="s">
        <v>320</v>
      </c>
      <c r="T15" s="102" t="s">
        <v>340</v>
      </c>
      <c r="U15" s="106" t="s">
        <v>343</v>
      </c>
      <c r="V15" s="102"/>
      <c r="W15" s="78" t="str">
        <f>HYPERLINK("https://www.twitter.com/user/status/1651250573432311809")</f>
        <v>https://www.twitter.com/user/status/1651250573432311809</v>
      </c>
      <c r="X15" s="102">
        <v>0</v>
      </c>
      <c r="Y15" s="102">
        <v>0</v>
      </c>
      <c r="Z15" s="102">
        <v>19.89</v>
      </c>
      <c r="AA15" s="102">
        <v>1</v>
      </c>
      <c r="AB15" s="102" t="str">
        <f>REPLACE(INDEX(GroupVertices[Group],MATCH(Edges[[#This Row],[Vertex 1]],GroupVertices[Vertex],0)),1,1,"")</f>
        <v>1</v>
      </c>
      <c r="AC15" s="102" t="str">
        <f>REPLACE(INDEX(GroupVertices[Group],MATCH(Edges[[#This Row],[Vertex 2]],GroupVertices[Vertex],0)),1,1,"")</f>
        <v>1</v>
      </c>
      <c r="AD15" s="47">
        <v>2</v>
      </c>
      <c r="AE15" s="48">
        <v>5.2631578947368425</v>
      </c>
      <c r="AF15" s="47">
        <v>0</v>
      </c>
      <c r="AG15" s="48">
        <v>0</v>
      </c>
      <c r="AH15" s="47">
        <v>0</v>
      </c>
      <c r="AI15" s="48">
        <v>0</v>
      </c>
      <c r="AJ15" s="47">
        <v>15</v>
      </c>
      <c r="AK15" s="48">
        <v>39.473684210526315</v>
      </c>
      <c r="AL15" s="47">
        <v>38</v>
      </c>
    </row>
    <row r="16" spans="1:38" ht="15">
      <c r="A16" s="76" t="s">
        <v>192</v>
      </c>
      <c r="B16" s="76" t="s">
        <v>198</v>
      </c>
      <c r="C16" s="103" t="s">
        <v>1367</v>
      </c>
      <c r="D16" s="118">
        <v>3</v>
      </c>
      <c r="E16" s="119" t="s">
        <v>132</v>
      </c>
      <c r="F16" s="120">
        <v>32</v>
      </c>
      <c r="G16" s="103"/>
      <c r="H16" s="121"/>
      <c r="I16" s="122"/>
      <c r="J16" s="122"/>
      <c r="K16" s="32" t="s">
        <v>65</v>
      </c>
      <c r="L16" s="125">
        <v>16</v>
      </c>
      <c r="M16" s="125"/>
      <c r="N16" s="124"/>
      <c r="O16" s="102" t="s">
        <v>202</v>
      </c>
      <c r="P16" s="102" t="s">
        <v>209</v>
      </c>
      <c r="Q16" s="102" t="s">
        <v>221</v>
      </c>
      <c r="R16" s="102" t="s">
        <v>280</v>
      </c>
      <c r="S16" s="102" t="s">
        <v>320</v>
      </c>
      <c r="T16" s="102" t="s">
        <v>340</v>
      </c>
      <c r="U16" s="106" t="s">
        <v>343</v>
      </c>
      <c r="V16" s="102"/>
      <c r="W16" s="78" t="str">
        <f>HYPERLINK("https://www.twitter.com/user/status/1651250573432311809")</f>
        <v>https://www.twitter.com/user/status/1651250573432311809</v>
      </c>
      <c r="X16" s="102">
        <v>0</v>
      </c>
      <c r="Y16" s="102">
        <v>0</v>
      </c>
      <c r="Z16" s="102">
        <v>19.89</v>
      </c>
      <c r="AA16" s="102">
        <v>1</v>
      </c>
      <c r="AB16" s="102" t="str">
        <f>REPLACE(INDEX(GroupVertices[Group],MATCH(Edges[[#This Row],[Vertex 1]],GroupVertices[Vertex],0)),1,1,"")</f>
        <v>1</v>
      </c>
      <c r="AC16" s="102" t="str">
        <f>REPLACE(INDEX(GroupVertices[Group],MATCH(Edges[[#This Row],[Vertex 2]],GroupVertices[Vertex],0)),1,1,"")</f>
        <v>1</v>
      </c>
      <c r="AD16" s="47">
        <v>2</v>
      </c>
      <c r="AE16" s="48">
        <v>5.2631578947368425</v>
      </c>
      <c r="AF16" s="47">
        <v>0</v>
      </c>
      <c r="AG16" s="48">
        <v>0</v>
      </c>
      <c r="AH16" s="47">
        <v>0</v>
      </c>
      <c r="AI16" s="48">
        <v>0</v>
      </c>
      <c r="AJ16" s="47">
        <v>15</v>
      </c>
      <c r="AK16" s="48">
        <v>39.473684210526315</v>
      </c>
      <c r="AL16" s="47">
        <v>38</v>
      </c>
    </row>
    <row r="17" spans="1:38" ht="15">
      <c r="A17" s="76" t="s">
        <v>193</v>
      </c>
      <c r="B17" s="76" t="s">
        <v>198</v>
      </c>
      <c r="C17" s="103" t="s">
        <v>1367</v>
      </c>
      <c r="D17" s="118">
        <v>3</v>
      </c>
      <c r="E17" s="119" t="s">
        <v>132</v>
      </c>
      <c r="F17" s="120">
        <v>32</v>
      </c>
      <c r="G17" s="103"/>
      <c r="H17" s="121"/>
      <c r="I17" s="122"/>
      <c r="J17" s="122"/>
      <c r="K17" s="32" t="s">
        <v>65</v>
      </c>
      <c r="L17" s="125">
        <v>17</v>
      </c>
      <c r="M17" s="125"/>
      <c r="N17" s="124"/>
      <c r="O17" s="102" t="s">
        <v>201</v>
      </c>
      <c r="P17" s="102" t="s">
        <v>210</v>
      </c>
      <c r="Q17" s="102" t="s">
        <v>222</v>
      </c>
      <c r="R17" s="102" t="s">
        <v>280</v>
      </c>
      <c r="S17" s="102" t="s">
        <v>320</v>
      </c>
      <c r="T17" s="102" t="s">
        <v>340</v>
      </c>
      <c r="U17" s="106" t="s">
        <v>343</v>
      </c>
      <c r="V17" s="102"/>
      <c r="W17" s="78" t="str">
        <f>HYPERLINK("https://www.twitter.com/user/status/1651265338380615680")</f>
        <v>https://www.twitter.com/user/status/1651265338380615680</v>
      </c>
      <c r="X17" s="102">
        <v>0</v>
      </c>
      <c r="Y17" s="102">
        <v>0</v>
      </c>
      <c r="Z17" s="102">
        <v>2.5</v>
      </c>
      <c r="AA17" s="102">
        <v>1</v>
      </c>
      <c r="AB17" s="102" t="str">
        <f>REPLACE(INDEX(GroupVertices[Group],MATCH(Edges[[#This Row],[Vertex 1]],GroupVertices[Vertex],0)),1,1,"")</f>
        <v>1</v>
      </c>
      <c r="AC17" s="102" t="str">
        <f>REPLACE(INDEX(GroupVertices[Group],MATCH(Edges[[#This Row],[Vertex 2]],GroupVertices[Vertex],0)),1,1,"")</f>
        <v>1</v>
      </c>
      <c r="AD17" s="47">
        <v>2</v>
      </c>
      <c r="AE17" s="48">
        <v>5.2631578947368425</v>
      </c>
      <c r="AF17" s="47">
        <v>0</v>
      </c>
      <c r="AG17" s="48">
        <v>0</v>
      </c>
      <c r="AH17" s="47">
        <v>0</v>
      </c>
      <c r="AI17" s="48">
        <v>0</v>
      </c>
      <c r="AJ17" s="47">
        <v>15</v>
      </c>
      <c r="AK17" s="48">
        <v>39.473684210526315</v>
      </c>
      <c r="AL17" s="47">
        <v>38</v>
      </c>
    </row>
    <row r="18" spans="1:38" ht="15">
      <c r="A18" s="76" t="s">
        <v>193</v>
      </c>
      <c r="B18" s="76" t="s">
        <v>198</v>
      </c>
      <c r="C18" s="103" t="s">
        <v>1367</v>
      </c>
      <c r="D18" s="118">
        <v>3</v>
      </c>
      <c r="E18" s="119" t="s">
        <v>132</v>
      </c>
      <c r="F18" s="120">
        <v>32</v>
      </c>
      <c r="G18" s="103"/>
      <c r="H18" s="121"/>
      <c r="I18" s="122"/>
      <c r="J18" s="122"/>
      <c r="K18" s="32" t="s">
        <v>65</v>
      </c>
      <c r="L18" s="125">
        <v>18</v>
      </c>
      <c r="M18" s="125"/>
      <c r="N18" s="124"/>
      <c r="O18" s="102" t="s">
        <v>202</v>
      </c>
      <c r="P18" s="102" t="s">
        <v>210</v>
      </c>
      <c r="Q18" s="102" t="s">
        <v>222</v>
      </c>
      <c r="R18" s="102" t="s">
        <v>280</v>
      </c>
      <c r="S18" s="102" t="s">
        <v>320</v>
      </c>
      <c r="T18" s="102" t="s">
        <v>340</v>
      </c>
      <c r="U18" s="106" t="s">
        <v>343</v>
      </c>
      <c r="V18" s="102"/>
      <c r="W18" s="78" t="str">
        <f>HYPERLINK("https://www.twitter.com/user/status/1651265338380615680")</f>
        <v>https://www.twitter.com/user/status/1651265338380615680</v>
      </c>
      <c r="X18" s="102">
        <v>0</v>
      </c>
      <c r="Y18" s="102">
        <v>0</v>
      </c>
      <c r="Z18" s="102">
        <v>2.5</v>
      </c>
      <c r="AA18" s="102">
        <v>1</v>
      </c>
      <c r="AB18" s="102" t="str">
        <f>REPLACE(INDEX(GroupVertices[Group],MATCH(Edges[[#This Row],[Vertex 1]],GroupVertices[Vertex],0)),1,1,"")</f>
        <v>1</v>
      </c>
      <c r="AC18" s="102" t="str">
        <f>REPLACE(INDEX(GroupVertices[Group],MATCH(Edges[[#This Row],[Vertex 2]],GroupVertices[Vertex],0)),1,1,"")</f>
        <v>1</v>
      </c>
      <c r="AD18" s="47">
        <v>2</v>
      </c>
      <c r="AE18" s="48">
        <v>5.2631578947368425</v>
      </c>
      <c r="AF18" s="47">
        <v>0</v>
      </c>
      <c r="AG18" s="48">
        <v>0</v>
      </c>
      <c r="AH18" s="47">
        <v>0</v>
      </c>
      <c r="AI18" s="48">
        <v>0</v>
      </c>
      <c r="AJ18" s="47">
        <v>15</v>
      </c>
      <c r="AK18" s="48">
        <v>39.473684210526315</v>
      </c>
      <c r="AL18" s="47">
        <v>38</v>
      </c>
    </row>
    <row r="19" spans="1:38" ht="15">
      <c r="A19" s="76" t="s">
        <v>194</v>
      </c>
      <c r="B19" s="76" t="s">
        <v>198</v>
      </c>
      <c r="C19" s="103" t="s">
        <v>1367</v>
      </c>
      <c r="D19" s="118">
        <v>3</v>
      </c>
      <c r="E19" s="119" t="s">
        <v>132</v>
      </c>
      <c r="F19" s="120">
        <v>32</v>
      </c>
      <c r="G19" s="103"/>
      <c r="H19" s="121"/>
      <c r="I19" s="122"/>
      <c r="J19" s="122"/>
      <c r="K19" s="32" t="s">
        <v>65</v>
      </c>
      <c r="L19" s="125">
        <v>19</v>
      </c>
      <c r="M19" s="125"/>
      <c r="N19" s="124"/>
      <c r="O19" s="102" t="s">
        <v>201</v>
      </c>
      <c r="P19" s="102" t="s">
        <v>211</v>
      </c>
      <c r="Q19" s="102" t="s">
        <v>223</v>
      </c>
      <c r="R19" s="102" t="s">
        <v>280</v>
      </c>
      <c r="S19" s="102" t="s">
        <v>320</v>
      </c>
      <c r="T19" s="102" t="s">
        <v>340</v>
      </c>
      <c r="U19" s="106" t="s">
        <v>343</v>
      </c>
      <c r="V19" s="102"/>
      <c r="W19" s="78" t="str">
        <f>HYPERLINK("https://www.twitter.com/user/status/1651280876028805142")</f>
        <v>https://www.twitter.com/user/status/1651280876028805142</v>
      </c>
      <c r="X19" s="102">
        <v>0</v>
      </c>
      <c r="Y19" s="102">
        <v>0</v>
      </c>
      <c r="Z19" s="102">
        <v>87.86</v>
      </c>
      <c r="AA19" s="102">
        <v>1</v>
      </c>
      <c r="AB19" s="102" t="str">
        <f>REPLACE(INDEX(GroupVertices[Group],MATCH(Edges[[#This Row],[Vertex 1]],GroupVertices[Vertex],0)),1,1,"")</f>
        <v>1</v>
      </c>
      <c r="AC19" s="102" t="str">
        <f>REPLACE(INDEX(GroupVertices[Group],MATCH(Edges[[#This Row],[Vertex 2]],GroupVertices[Vertex],0)),1,1,"")</f>
        <v>1</v>
      </c>
      <c r="AD19" s="47">
        <v>2</v>
      </c>
      <c r="AE19" s="48">
        <v>5.2631578947368425</v>
      </c>
      <c r="AF19" s="47">
        <v>0</v>
      </c>
      <c r="AG19" s="48">
        <v>0</v>
      </c>
      <c r="AH19" s="47">
        <v>0</v>
      </c>
      <c r="AI19" s="48">
        <v>0</v>
      </c>
      <c r="AJ19" s="47">
        <v>15</v>
      </c>
      <c r="AK19" s="48">
        <v>39.473684210526315</v>
      </c>
      <c r="AL19" s="47">
        <v>38</v>
      </c>
    </row>
    <row r="20" spans="1:38" ht="15">
      <c r="A20" s="76" t="s">
        <v>194</v>
      </c>
      <c r="B20" s="76" t="s">
        <v>198</v>
      </c>
      <c r="C20" s="103" t="s">
        <v>1367</v>
      </c>
      <c r="D20" s="118">
        <v>3</v>
      </c>
      <c r="E20" s="119" t="s">
        <v>132</v>
      </c>
      <c r="F20" s="120">
        <v>32</v>
      </c>
      <c r="G20" s="103"/>
      <c r="H20" s="121"/>
      <c r="I20" s="122"/>
      <c r="J20" s="122"/>
      <c r="K20" s="32" t="s">
        <v>65</v>
      </c>
      <c r="L20" s="125">
        <v>20</v>
      </c>
      <c r="M20" s="125"/>
      <c r="N20" s="124"/>
      <c r="O20" s="102" t="s">
        <v>202</v>
      </c>
      <c r="P20" s="102" t="s">
        <v>211</v>
      </c>
      <c r="Q20" s="102" t="s">
        <v>223</v>
      </c>
      <c r="R20" s="102" t="s">
        <v>280</v>
      </c>
      <c r="S20" s="102" t="s">
        <v>320</v>
      </c>
      <c r="T20" s="102" t="s">
        <v>340</v>
      </c>
      <c r="U20" s="106" t="s">
        <v>343</v>
      </c>
      <c r="V20" s="102"/>
      <c r="W20" s="78" t="str">
        <f>HYPERLINK("https://www.twitter.com/user/status/1651280876028805142")</f>
        <v>https://www.twitter.com/user/status/1651280876028805142</v>
      </c>
      <c r="X20" s="102">
        <v>0</v>
      </c>
      <c r="Y20" s="102">
        <v>0</v>
      </c>
      <c r="Z20" s="102">
        <v>87.86</v>
      </c>
      <c r="AA20" s="102">
        <v>1</v>
      </c>
      <c r="AB20" s="102" t="str">
        <f>REPLACE(INDEX(GroupVertices[Group],MATCH(Edges[[#This Row],[Vertex 1]],GroupVertices[Vertex],0)),1,1,"")</f>
        <v>1</v>
      </c>
      <c r="AC20" s="102" t="str">
        <f>REPLACE(INDEX(GroupVertices[Group],MATCH(Edges[[#This Row],[Vertex 2]],GroupVertices[Vertex],0)),1,1,"")</f>
        <v>1</v>
      </c>
      <c r="AD20" s="47">
        <v>2</v>
      </c>
      <c r="AE20" s="48">
        <v>5.2631578947368425</v>
      </c>
      <c r="AF20" s="47">
        <v>0</v>
      </c>
      <c r="AG20" s="48">
        <v>0</v>
      </c>
      <c r="AH20" s="47">
        <v>0</v>
      </c>
      <c r="AI20" s="48">
        <v>0</v>
      </c>
      <c r="AJ20" s="47">
        <v>15</v>
      </c>
      <c r="AK20" s="48">
        <v>39.473684210526315</v>
      </c>
      <c r="AL20" s="47">
        <v>38</v>
      </c>
    </row>
    <row r="21" spans="1:38" ht="15">
      <c r="A21" s="76" t="s">
        <v>195</v>
      </c>
      <c r="B21" s="76" t="s">
        <v>198</v>
      </c>
      <c r="C21" s="103" t="s">
        <v>1367</v>
      </c>
      <c r="D21" s="118">
        <v>3</v>
      </c>
      <c r="E21" s="119" t="s">
        <v>132</v>
      </c>
      <c r="F21" s="120">
        <v>32</v>
      </c>
      <c r="G21" s="103"/>
      <c r="H21" s="121"/>
      <c r="I21" s="122"/>
      <c r="J21" s="122"/>
      <c r="K21" s="32" t="s">
        <v>65</v>
      </c>
      <c r="L21" s="125">
        <v>21</v>
      </c>
      <c r="M21" s="125"/>
      <c r="N21" s="124"/>
      <c r="O21" s="102" t="s">
        <v>201</v>
      </c>
      <c r="P21" s="102" t="s">
        <v>212</v>
      </c>
      <c r="Q21" s="102" t="s">
        <v>224</v>
      </c>
      <c r="R21" s="102" t="s">
        <v>280</v>
      </c>
      <c r="S21" s="102" t="s">
        <v>320</v>
      </c>
      <c r="T21" s="102" t="s">
        <v>340</v>
      </c>
      <c r="U21" s="106" t="s">
        <v>343</v>
      </c>
      <c r="V21" s="102"/>
      <c r="W21" s="78" t="str">
        <f>HYPERLINK("https://www.twitter.com/user/status/1651242949085126658")</f>
        <v>https://www.twitter.com/user/status/1651242949085126658</v>
      </c>
      <c r="X21" s="102">
        <v>0</v>
      </c>
      <c r="Y21" s="102">
        <v>0</v>
      </c>
      <c r="Z21" s="102">
        <v>4.19</v>
      </c>
      <c r="AA21" s="102">
        <v>1</v>
      </c>
      <c r="AB21" s="102" t="str">
        <f>REPLACE(INDEX(GroupVertices[Group],MATCH(Edges[[#This Row],[Vertex 1]],GroupVertices[Vertex],0)),1,1,"")</f>
        <v>2</v>
      </c>
      <c r="AC21" s="102" t="str">
        <f>REPLACE(INDEX(GroupVertices[Group],MATCH(Edges[[#This Row],[Vertex 2]],GroupVertices[Vertex],0)),1,1,"")</f>
        <v>1</v>
      </c>
      <c r="AD21" s="47">
        <v>2</v>
      </c>
      <c r="AE21" s="48">
        <v>5.2631578947368425</v>
      </c>
      <c r="AF21" s="47">
        <v>0</v>
      </c>
      <c r="AG21" s="48">
        <v>0</v>
      </c>
      <c r="AH21" s="47">
        <v>0</v>
      </c>
      <c r="AI21" s="48">
        <v>0</v>
      </c>
      <c r="AJ21" s="47">
        <v>15</v>
      </c>
      <c r="AK21" s="48">
        <v>39.473684210526315</v>
      </c>
      <c r="AL21" s="47">
        <v>38</v>
      </c>
    </row>
    <row r="22" spans="1:38" ht="15">
      <c r="A22" s="76" t="s">
        <v>195</v>
      </c>
      <c r="B22" s="76" t="s">
        <v>198</v>
      </c>
      <c r="C22" s="103" t="s">
        <v>1367</v>
      </c>
      <c r="D22" s="118">
        <v>3</v>
      </c>
      <c r="E22" s="119" t="s">
        <v>132</v>
      </c>
      <c r="F22" s="120">
        <v>32</v>
      </c>
      <c r="G22" s="103"/>
      <c r="H22" s="121"/>
      <c r="I22" s="122"/>
      <c r="J22" s="122"/>
      <c r="K22" s="32" t="s">
        <v>65</v>
      </c>
      <c r="L22" s="125">
        <v>22</v>
      </c>
      <c r="M22" s="125"/>
      <c r="N22" s="124"/>
      <c r="O22" s="102" t="s">
        <v>202</v>
      </c>
      <c r="P22" s="102" t="s">
        <v>212</v>
      </c>
      <c r="Q22" s="102" t="s">
        <v>224</v>
      </c>
      <c r="R22" s="102" t="s">
        <v>280</v>
      </c>
      <c r="S22" s="102" t="s">
        <v>320</v>
      </c>
      <c r="T22" s="102" t="s">
        <v>340</v>
      </c>
      <c r="U22" s="106" t="s">
        <v>343</v>
      </c>
      <c r="V22" s="102"/>
      <c r="W22" s="78" t="str">
        <f>HYPERLINK("https://www.twitter.com/user/status/1651242949085126658")</f>
        <v>https://www.twitter.com/user/status/1651242949085126658</v>
      </c>
      <c r="X22" s="102">
        <v>0</v>
      </c>
      <c r="Y22" s="102">
        <v>0</v>
      </c>
      <c r="Z22" s="102">
        <v>4.19</v>
      </c>
      <c r="AA22" s="102">
        <v>1</v>
      </c>
      <c r="AB22" s="102" t="str">
        <f>REPLACE(INDEX(GroupVertices[Group],MATCH(Edges[[#This Row],[Vertex 1]],GroupVertices[Vertex],0)),1,1,"")</f>
        <v>2</v>
      </c>
      <c r="AC22" s="102" t="str">
        <f>REPLACE(INDEX(GroupVertices[Group],MATCH(Edges[[#This Row],[Vertex 2]],GroupVertices[Vertex],0)),1,1,"")</f>
        <v>1</v>
      </c>
      <c r="AD22" s="47">
        <v>2</v>
      </c>
      <c r="AE22" s="48">
        <v>5.2631578947368425</v>
      </c>
      <c r="AF22" s="47">
        <v>0</v>
      </c>
      <c r="AG22" s="48">
        <v>0</v>
      </c>
      <c r="AH22" s="47">
        <v>0</v>
      </c>
      <c r="AI22" s="48">
        <v>0</v>
      </c>
      <c r="AJ22" s="47">
        <v>15</v>
      </c>
      <c r="AK22" s="48">
        <v>39.473684210526315</v>
      </c>
      <c r="AL22" s="47">
        <v>38</v>
      </c>
    </row>
    <row r="23" spans="1:38" ht="15">
      <c r="A23" s="76" t="s">
        <v>195</v>
      </c>
      <c r="B23" s="76" t="s">
        <v>200</v>
      </c>
      <c r="C23" s="103" t="s">
        <v>1367</v>
      </c>
      <c r="D23" s="118">
        <v>3</v>
      </c>
      <c r="E23" s="119" t="s">
        <v>132</v>
      </c>
      <c r="F23" s="120">
        <v>32</v>
      </c>
      <c r="G23" s="103"/>
      <c r="H23" s="121"/>
      <c r="I23" s="122"/>
      <c r="J23" s="122"/>
      <c r="K23" s="32" t="s">
        <v>65</v>
      </c>
      <c r="L23" s="125">
        <v>23</v>
      </c>
      <c r="M23" s="125"/>
      <c r="N23" s="124"/>
      <c r="O23" s="102" t="s">
        <v>201</v>
      </c>
      <c r="P23" s="102" t="s">
        <v>212</v>
      </c>
      <c r="Q23" s="102" t="s">
        <v>225</v>
      </c>
      <c r="R23" s="102" t="s">
        <v>281</v>
      </c>
      <c r="S23" s="78" t="str">
        <f>HYPERLINK("https://t.co/CXd9y9YQfg")</f>
        <v>https://t.co/CXd9y9YQfg</v>
      </c>
      <c r="T23" s="102" t="s">
        <v>339</v>
      </c>
      <c r="U23" s="106" t="s">
        <v>344</v>
      </c>
      <c r="V23" s="102"/>
      <c r="W23" s="78" t="str">
        <f>HYPERLINK("https://www.twitter.com/user/status/1651310550670884867")</f>
        <v>https://www.twitter.com/user/status/1651310550670884867</v>
      </c>
      <c r="X23" s="102">
        <v>0</v>
      </c>
      <c r="Y23" s="102">
        <v>0</v>
      </c>
      <c r="Z23" s="102">
        <v>4.19</v>
      </c>
      <c r="AA23" s="102">
        <v>1</v>
      </c>
      <c r="AB23" s="102" t="str">
        <f>REPLACE(INDEX(GroupVertices[Group],MATCH(Edges[[#This Row],[Vertex 1]],GroupVertices[Vertex],0)),1,1,"")</f>
        <v>2</v>
      </c>
      <c r="AC23" s="102" t="str">
        <f>REPLACE(INDEX(GroupVertices[Group],MATCH(Edges[[#This Row],[Vertex 2]],GroupVertices[Vertex],0)),1,1,"")</f>
        <v>2</v>
      </c>
      <c r="AD23" s="47">
        <v>1</v>
      </c>
      <c r="AE23" s="48">
        <v>2.6315789473684212</v>
      </c>
      <c r="AF23" s="47">
        <v>1</v>
      </c>
      <c r="AG23" s="48">
        <v>2.6315789473684212</v>
      </c>
      <c r="AH23" s="47">
        <v>0</v>
      </c>
      <c r="AI23" s="48">
        <v>0</v>
      </c>
      <c r="AJ23" s="47">
        <v>17</v>
      </c>
      <c r="AK23" s="48">
        <v>44.73684210526316</v>
      </c>
      <c r="AL23" s="47">
        <v>38</v>
      </c>
    </row>
    <row r="24" spans="1:38" ht="15">
      <c r="A24" s="76" t="s">
        <v>195</v>
      </c>
      <c r="B24" s="76" t="s">
        <v>188</v>
      </c>
      <c r="C24" s="103" t="s">
        <v>1367</v>
      </c>
      <c r="D24" s="118">
        <v>3</v>
      </c>
      <c r="E24" s="119" t="s">
        <v>132</v>
      </c>
      <c r="F24" s="120">
        <v>32</v>
      </c>
      <c r="G24" s="103"/>
      <c r="H24" s="121"/>
      <c r="I24" s="122"/>
      <c r="J24" s="122"/>
      <c r="K24" s="32" t="s">
        <v>65</v>
      </c>
      <c r="L24" s="125">
        <v>24</v>
      </c>
      <c r="M24" s="125"/>
      <c r="N24" s="124"/>
      <c r="O24" s="102" t="s">
        <v>201</v>
      </c>
      <c r="P24" s="102" t="s">
        <v>212</v>
      </c>
      <c r="Q24" s="102" t="s">
        <v>225</v>
      </c>
      <c r="R24" s="102" t="s">
        <v>281</v>
      </c>
      <c r="S24" s="78" t="str">
        <f>HYPERLINK("https://t.co/CXd9y9YQfg")</f>
        <v>https://t.co/CXd9y9YQfg</v>
      </c>
      <c r="T24" s="102" t="s">
        <v>339</v>
      </c>
      <c r="U24" s="106" t="s">
        <v>344</v>
      </c>
      <c r="V24" s="102"/>
      <c r="W24" s="78" t="str">
        <f>HYPERLINK("https://www.twitter.com/user/status/1651310550670884867")</f>
        <v>https://www.twitter.com/user/status/1651310550670884867</v>
      </c>
      <c r="X24" s="102">
        <v>0</v>
      </c>
      <c r="Y24" s="102">
        <v>0</v>
      </c>
      <c r="Z24" s="102">
        <v>4.19</v>
      </c>
      <c r="AA24" s="102">
        <v>1</v>
      </c>
      <c r="AB24" s="102" t="str">
        <f>REPLACE(INDEX(GroupVertices[Group],MATCH(Edges[[#This Row],[Vertex 1]],GroupVertices[Vertex],0)),1,1,"")</f>
        <v>2</v>
      </c>
      <c r="AC24" s="102" t="str">
        <f>REPLACE(INDEX(GroupVertices[Group],MATCH(Edges[[#This Row],[Vertex 2]],GroupVertices[Vertex],0)),1,1,"")</f>
        <v>3</v>
      </c>
      <c r="AD24" s="47">
        <v>1</v>
      </c>
      <c r="AE24" s="48">
        <v>2.6315789473684212</v>
      </c>
      <c r="AF24" s="47">
        <v>1</v>
      </c>
      <c r="AG24" s="48">
        <v>2.6315789473684212</v>
      </c>
      <c r="AH24" s="47">
        <v>0</v>
      </c>
      <c r="AI24" s="48">
        <v>0</v>
      </c>
      <c r="AJ24" s="47">
        <v>17</v>
      </c>
      <c r="AK24" s="48">
        <v>44.73684210526316</v>
      </c>
      <c r="AL24" s="47">
        <v>38</v>
      </c>
    </row>
    <row r="25" spans="1:38" ht="15">
      <c r="A25" s="76" t="s">
        <v>195</v>
      </c>
      <c r="B25" s="76" t="s">
        <v>188</v>
      </c>
      <c r="C25" s="103" t="s">
        <v>1367</v>
      </c>
      <c r="D25" s="118">
        <v>3</v>
      </c>
      <c r="E25" s="119" t="s">
        <v>132</v>
      </c>
      <c r="F25" s="120">
        <v>32</v>
      </c>
      <c r="G25" s="103"/>
      <c r="H25" s="121"/>
      <c r="I25" s="122"/>
      <c r="J25" s="122"/>
      <c r="K25" s="32" t="s">
        <v>65</v>
      </c>
      <c r="L25" s="125">
        <v>25</v>
      </c>
      <c r="M25" s="125"/>
      <c r="N25" s="124"/>
      <c r="O25" s="102" t="s">
        <v>202</v>
      </c>
      <c r="P25" s="102" t="s">
        <v>212</v>
      </c>
      <c r="Q25" s="102" t="s">
        <v>225</v>
      </c>
      <c r="R25" s="102" t="s">
        <v>281</v>
      </c>
      <c r="S25" s="78" t="str">
        <f>HYPERLINK("https://t.co/CXd9y9YQfg")</f>
        <v>https://t.co/CXd9y9YQfg</v>
      </c>
      <c r="T25" s="102" t="s">
        <v>339</v>
      </c>
      <c r="U25" s="106" t="s">
        <v>344</v>
      </c>
      <c r="V25" s="102"/>
      <c r="W25" s="78" t="str">
        <f>HYPERLINK("https://www.twitter.com/user/status/1651310550670884867")</f>
        <v>https://www.twitter.com/user/status/1651310550670884867</v>
      </c>
      <c r="X25" s="102">
        <v>0</v>
      </c>
      <c r="Y25" s="102">
        <v>0</v>
      </c>
      <c r="Z25" s="102">
        <v>4.19</v>
      </c>
      <c r="AA25" s="102">
        <v>1</v>
      </c>
      <c r="AB25" s="102" t="str">
        <f>REPLACE(INDEX(GroupVertices[Group],MATCH(Edges[[#This Row],[Vertex 1]],GroupVertices[Vertex],0)),1,1,"")</f>
        <v>2</v>
      </c>
      <c r="AC25" s="102" t="str">
        <f>REPLACE(INDEX(GroupVertices[Group],MATCH(Edges[[#This Row],[Vertex 2]],GroupVertices[Vertex],0)),1,1,"")</f>
        <v>3</v>
      </c>
      <c r="AD25" s="47">
        <v>1</v>
      </c>
      <c r="AE25" s="48">
        <v>2.6315789473684212</v>
      </c>
      <c r="AF25" s="47">
        <v>1</v>
      </c>
      <c r="AG25" s="48">
        <v>2.6315789473684212</v>
      </c>
      <c r="AH25" s="47">
        <v>0</v>
      </c>
      <c r="AI25" s="48">
        <v>0</v>
      </c>
      <c r="AJ25" s="47">
        <v>17</v>
      </c>
      <c r="AK25" s="48">
        <v>44.73684210526316</v>
      </c>
      <c r="AL25" s="47">
        <v>38</v>
      </c>
    </row>
    <row r="26" spans="1:38" ht="15">
      <c r="A26" s="76" t="s">
        <v>196</v>
      </c>
      <c r="B26" s="76" t="s">
        <v>198</v>
      </c>
      <c r="C26" s="103" t="s">
        <v>1369</v>
      </c>
      <c r="D26" s="118">
        <v>7.666666666666667</v>
      </c>
      <c r="E26" s="119" t="s">
        <v>132</v>
      </c>
      <c r="F26" s="120">
        <v>17.333333333333336</v>
      </c>
      <c r="G26" s="103"/>
      <c r="H26" s="121"/>
      <c r="I26" s="122"/>
      <c r="J26" s="122"/>
      <c r="K26" s="32" t="s">
        <v>65</v>
      </c>
      <c r="L26" s="125">
        <v>26</v>
      </c>
      <c r="M26" s="125"/>
      <c r="N26" s="124"/>
      <c r="O26" s="102" t="s">
        <v>201</v>
      </c>
      <c r="P26" s="102" t="s">
        <v>213</v>
      </c>
      <c r="Q26" s="102" t="s">
        <v>226</v>
      </c>
      <c r="R26" s="102" t="s">
        <v>280</v>
      </c>
      <c r="S26" s="102" t="s">
        <v>320</v>
      </c>
      <c r="T26" s="102" t="s">
        <v>340</v>
      </c>
      <c r="U26" s="106" t="s">
        <v>343</v>
      </c>
      <c r="V26" s="102"/>
      <c r="W26" s="78" t="str">
        <f>HYPERLINK("https://www.twitter.com/user/status/1651325033053126656")</f>
        <v>https://www.twitter.com/user/status/1651325033053126656</v>
      </c>
      <c r="X26" s="102">
        <v>0</v>
      </c>
      <c r="Y26" s="102">
        <v>0</v>
      </c>
      <c r="Z26" s="102">
        <v>11.63</v>
      </c>
      <c r="AA26" s="102">
        <v>3</v>
      </c>
      <c r="AB26" s="102" t="str">
        <f>REPLACE(INDEX(GroupVertices[Group],MATCH(Edges[[#This Row],[Vertex 1]],GroupVertices[Vertex],0)),1,1,"")</f>
        <v>2</v>
      </c>
      <c r="AC26" s="102" t="str">
        <f>REPLACE(INDEX(GroupVertices[Group],MATCH(Edges[[#This Row],[Vertex 2]],GroupVertices[Vertex],0)),1,1,"")</f>
        <v>1</v>
      </c>
      <c r="AD26" s="47">
        <v>2</v>
      </c>
      <c r="AE26" s="48">
        <v>5.2631578947368425</v>
      </c>
      <c r="AF26" s="47">
        <v>0</v>
      </c>
      <c r="AG26" s="48">
        <v>0</v>
      </c>
      <c r="AH26" s="47">
        <v>0</v>
      </c>
      <c r="AI26" s="48">
        <v>0</v>
      </c>
      <c r="AJ26" s="47">
        <v>15</v>
      </c>
      <c r="AK26" s="48">
        <v>39.473684210526315</v>
      </c>
      <c r="AL26" s="47">
        <v>38</v>
      </c>
    </row>
    <row r="27" spans="1:38" ht="15">
      <c r="A27" s="76" t="s">
        <v>196</v>
      </c>
      <c r="B27" s="76" t="s">
        <v>198</v>
      </c>
      <c r="C27" s="103" t="s">
        <v>1369</v>
      </c>
      <c r="D27" s="118">
        <v>7.666666666666667</v>
      </c>
      <c r="E27" s="119" t="s">
        <v>132</v>
      </c>
      <c r="F27" s="120">
        <v>17.333333333333336</v>
      </c>
      <c r="G27" s="103"/>
      <c r="H27" s="121"/>
      <c r="I27" s="122"/>
      <c r="J27" s="122"/>
      <c r="K27" s="32" t="s">
        <v>65</v>
      </c>
      <c r="L27" s="125">
        <v>27</v>
      </c>
      <c r="M27" s="125"/>
      <c r="N27" s="124"/>
      <c r="O27" s="102" t="s">
        <v>202</v>
      </c>
      <c r="P27" s="102" t="s">
        <v>213</v>
      </c>
      <c r="Q27" s="102" t="s">
        <v>226</v>
      </c>
      <c r="R27" s="102" t="s">
        <v>280</v>
      </c>
      <c r="S27" s="102" t="s">
        <v>320</v>
      </c>
      <c r="T27" s="102" t="s">
        <v>340</v>
      </c>
      <c r="U27" s="106" t="s">
        <v>343</v>
      </c>
      <c r="V27" s="102"/>
      <c r="W27" s="78" t="str">
        <f>HYPERLINK("https://www.twitter.com/user/status/1651325033053126656")</f>
        <v>https://www.twitter.com/user/status/1651325033053126656</v>
      </c>
      <c r="X27" s="102">
        <v>0</v>
      </c>
      <c r="Y27" s="102">
        <v>0</v>
      </c>
      <c r="Z27" s="102">
        <v>11.63</v>
      </c>
      <c r="AA27" s="102">
        <v>3</v>
      </c>
      <c r="AB27" s="102" t="str">
        <f>REPLACE(INDEX(GroupVertices[Group],MATCH(Edges[[#This Row],[Vertex 1]],GroupVertices[Vertex],0)),1,1,"")</f>
        <v>2</v>
      </c>
      <c r="AC27" s="102" t="str">
        <f>REPLACE(INDEX(GroupVertices[Group],MATCH(Edges[[#This Row],[Vertex 2]],GroupVertices[Vertex],0)),1,1,"")</f>
        <v>1</v>
      </c>
      <c r="AD27" s="47">
        <v>2</v>
      </c>
      <c r="AE27" s="48">
        <v>5.2631578947368425</v>
      </c>
      <c r="AF27" s="47">
        <v>0</v>
      </c>
      <c r="AG27" s="48">
        <v>0</v>
      </c>
      <c r="AH27" s="47">
        <v>0</v>
      </c>
      <c r="AI27" s="48">
        <v>0</v>
      </c>
      <c r="AJ27" s="47">
        <v>15</v>
      </c>
      <c r="AK27" s="48">
        <v>39.473684210526315</v>
      </c>
      <c r="AL27" s="47">
        <v>38</v>
      </c>
    </row>
    <row r="28" spans="1:38" ht="15">
      <c r="A28" s="76" t="s">
        <v>196</v>
      </c>
      <c r="B28" s="76" t="s">
        <v>200</v>
      </c>
      <c r="C28" s="103" t="s">
        <v>1368</v>
      </c>
      <c r="D28" s="118">
        <v>5.333333333333334</v>
      </c>
      <c r="E28" s="119" t="s">
        <v>132</v>
      </c>
      <c r="F28" s="120">
        <v>24.666666666666668</v>
      </c>
      <c r="G28" s="103"/>
      <c r="H28" s="121"/>
      <c r="I28" s="122"/>
      <c r="J28" s="122"/>
      <c r="K28" s="32" t="s">
        <v>65</v>
      </c>
      <c r="L28" s="125">
        <v>28</v>
      </c>
      <c r="M28" s="125"/>
      <c r="N28" s="124"/>
      <c r="O28" s="102" t="s">
        <v>201</v>
      </c>
      <c r="P28" s="102" t="s">
        <v>213</v>
      </c>
      <c r="Q28" s="102" t="s">
        <v>227</v>
      </c>
      <c r="R28" s="102" t="s">
        <v>281</v>
      </c>
      <c r="S28" s="78" t="str">
        <f>HYPERLINK("https://t.co/CXd9y9YQfg")</f>
        <v>https://t.co/CXd9y9YQfg</v>
      </c>
      <c r="T28" s="102" t="s">
        <v>339</v>
      </c>
      <c r="U28" s="106" t="s">
        <v>344</v>
      </c>
      <c r="V28" s="102"/>
      <c r="W28" s="78" t="str">
        <f>HYPERLINK("https://www.twitter.com/user/status/1651325714703040513")</f>
        <v>https://www.twitter.com/user/status/1651325714703040513</v>
      </c>
      <c r="X28" s="102">
        <v>0</v>
      </c>
      <c r="Y28" s="102">
        <v>0</v>
      </c>
      <c r="Z28" s="102">
        <v>11.63</v>
      </c>
      <c r="AA28" s="102">
        <v>2</v>
      </c>
      <c r="AB28" s="102" t="str">
        <f>REPLACE(INDEX(GroupVertices[Group],MATCH(Edges[[#This Row],[Vertex 1]],GroupVertices[Vertex],0)),1,1,"")</f>
        <v>2</v>
      </c>
      <c r="AC28" s="102" t="str">
        <f>REPLACE(INDEX(GroupVertices[Group],MATCH(Edges[[#This Row],[Vertex 2]],GroupVertices[Vertex],0)),1,1,"")</f>
        <v>2</v>
      </c>
      <c r="AD28" s="47">
        <v>1</v>
      </c>
      <c r="AE28" s="48">
        <v>2.6315789473684212</v>
      </c>
      <c r="AF28" s="47">
        <v>1</v>
      </c>
      <c r="AG28" s="48">
        <v>2.6315789473684212</v>
      </c>
      <c r="AH28" s="47">
        <v>0</v>
      </c>
      <c r="AI28" s="48">
        <v>0</v>
      </c>
      <c r="AJ28" s="47">
        <v>17</v>
      </c>
      <c r="AK28" s="48">
        <v>44.73684210526316</v>
      </c>
      <c r="AL28" s="47">
        <v>38</v>
      </c>
    </row>
    <row r="29" spans="1:38" ht="15">
      <c r="A29" s="76" t="s">
        <v>196</v>
      </c>
      <c r="B29" s="76" t="s">
        <v>188</v>
      </c>
      <c r="C29" s="103" t="s">
        <v>1367</v>
      </c>
      <c r="D29" s="118">
        <v>3</v>
      </c>
      <c r="E29" s="119" t="s">
        <v>132</v>
      </c>
      <c r="F29" s="120">
        <v>32</v>
      </c>
      <c r="G29" s="103"/>
      <c r="H29" s="121"/>
      <c r="I29" s="122"/>
      <c r="J29" s="122"/>
      <c r="K29" s="32" t="s">
        <v>65</v>
      </c>
      <c r="L29" s="125">
        <v>29</v>
      </c>
      <c r="M29" s="125"/>
      <c r="N29" s="124"/>
      <c r="O29" s="102" t="s">
        <v>201</v>
      </c>
      <c r="P29" s="102" t="s">
        <v>213</v>
      </c>
      <c r="Q29" s="102" t="s">
        <v>227</v>
      </c>
      <c r="R29" s="102" t="s">
        <v>281</v>
      </c>
      <c r="S29" s="78" t="str">
        <f>HYPERLINK("https://t.co/CXd9y9YQfg")</f>
        <v>https://t.co/CXd9y9YQfg</v>
      </c>
      <c r="T29" s="102" t="s">
        <v>339</v>
      </c>
      <c r="U29" s="106" t="s">
        <v>344</v>
      </c>
      <c r="V29" s="102"/>
      <c r="W29" s="78" t="str">
        <f>HYPERLINK("https://www.twitter.com/user/status/1651325714703040513")</f>
        <v>https://www.twitter.com/user/status/1651325714703040513</v>
      </c>
      <c r="X29" s="102">
        <v>0</v>
      </c>
      <c r="Y29" s="102">
        <v>0</v>
      </c>
      <c r="Z29" s="102">
        <v>11.63</v>
      </c>
      <c r="AA29" s="102">
        <v>1</v>
      </c>
      <c r="AB29" s="102" t="str">
        <f>REPLACE(INDEX(GroupVertices[Group],MATCH(Edges[[#This Row],[Vertex 1]],GroupVertices[Vertex],0)),1,1,"")</f>
        <v>2</v>
      </c>
      <c r="AC29" s="102" t="str">
        <f>REPLACE(INDEX(GroupVertices[Group],MATCH(Edges[[#This Row],[Vertex 2]],GroupVertices[Vertex],0)),1,1,"")</f>
        <v>3</v>
      </c>
      <c r="AD29" s="47">
        <v>1</v>
      </c>
      <c r="AE29" s="48">
        <v>2.6315789473684212</v>
      </c>
      <c r="AF29" s="47">
        <v>1</v>
      </c>
      <c r="AG29" s="48">
        <v>2.6315789473684212</v>
      </c>
      <c r="AH29" s="47">
        <v>0</v>
      </c>
      <c r="AI29" s="48">
        <v>0</v>
      </c>
      <c r="AJ29" s="47">
        <v>17</v>
      </c>
      <c r="AK29" s="48">
        <v>44.73684210526316</v>
      </c>
      <c r="AL29" s="47">
        <v>38</v>
      </c>
    </row>
    <row r="30" spans="1:38" ht="15">
      <c r="A30" s="76" t="s">
        <v>196</v>
      </c>
      <c r="B30" s="76" t="s">
        <v>188</v>
      </c>
      <c r="C30" s="103" t="s">
        <v>1367</v>
      </c>
      <c r="D30" s="118">
        <v>3</v>
      </c>
      <c r="E30" s="119" t="s">
        <v>132</v>
      </c>
      <c r="F30" s="120">
        <v>32</v>
      </c>
      <c r="G30" s="103"/>
      <c r="H30" s="121"/>
      <c r="I30" s="122"/>
      <c r="J30" s="122"/>
      <c r="K30" s="32" t="s">
        <v>65</v>
      </c>
      <c r="L30" s="125">
        <v>30</v>
      </c>
      <c r="M30" s="125"/>
      <c r="N30" s="124"/>
      <c r="O30" s="102" t="s">
        <v>202</v>
      </c>
      <c r="P30" s="102" t="s">
        <v>213</v>
      </c>
      <c r="Q30" s="102" t="s">
        <v>227</v>
      </c>
      <c r="R30" s="102" t="s">
        <v>281</v>
      </c>
      <c r="S30" s="78" t="str">
        <f>HYPERLINK("https://t.co/CXd9y9YQfg")</f>
        <v>https://t.co/CXd9y9YQfg</v>
      </c>
      <c r="T30" s="102" t="s">
        <v>339</v>
      </c>
      <c r="U30" s="106" t="s">
        <v>344</v>
      </c>
      <c r="V30" s="102"/>
      <c r="W30" s="78" t="str">
        <f>HYPERLINK("https://www.twitter.com/user/status/1651325714703040513")</f>
        <v>https://www.twitter.com/user/status/1651325714703040513</v>
      </c>
      <c r="X30" s="102">
        <v>0</v>
      </c>
      <c r="Y30" s="102">
        <v>0</v>
      </c>
      <c r="Z30" s="102">
        <v>11.63</v>
      </c>
      <c r="AA30" s="102">
        <v>1</v>
      </c>
      <c r="AB30" s="102" t="str">
        <f>REPLACE(INDEX(GroupVertices[Group],MATCH(Edges[[#This Row],[Vertex 1]],GroupVertices[Vertex],0)),1,1,"")</f>
        <v>2</v>
      </c>
      <c r="AC30" s="102" t="str">
        <f>REPLACE(INDEX(GroupVertices[Group],MATCH(Edges[[#This Row],[Vertex 2]],GroupVertices[Vertex],0)),1,1,"")</f>
        <v>3</v>
      </c>
      <c r="AD30" s="47">
        <v>1</v>
      </c>
      <c r="AE30" s="48">
        <v>2.6315789473684212</v>
      </c>
      <c r="AF30" s="47">
        <v>1</v>
      </c>
      <c r="AG30" s="48">
        <v>2.6315789473684212</v>
      </c>
      <c r="AH30" s="47">
        <v>0</v>
      </c>
      <c r="AI30" s="48">
        <v>0</v>
      </c>
      <c r="AJ30" s="47">
        <v>17</v>
      </c>
      <c r="AK30" s="48">
        <v>44.73684210526316</v>
      </c>
      <c r="AL30" s="47">
        <v>38</v>
      </c>
    </row>
    <row r="31" spans="1:38" ht="15">
      <c r="A31" s="76" t="s">
        <v>196</v>
      </c>
      <c r="B31" s="76" t="s">
        <v>198</v>
      </c>
      <c r="C31" s="103" t="s">
        <v>1369</v>
      </c>
      <c r="D31" s="118">
        <v>7.666666666666667</v>
      </c>
      <c r="E31" s="119" t="s">
        <v>132</v>
      </c>
      <c r="F31" s="120">
        <v>17.333333333333336</v>
      </c>
      <c r="G31" s="103"/>
      <c r="H31" s="121"/>
      <c r="I31" s="122"/>
      <c r="J31" s="122"/>
      <c r="K31" s="32" t="s">
        <v>65</v>
      </c>
      <c r="L31" s="125">
        <v>31</v>
      </c>
      <c r="M31" s="125"/>
      <c r="N31" s="124"/>
      <c r="O31" s="102" t="s">
        <v>201</v>
      </c>
      <c r="P31" s="102" t="s">
        <v>213</v>
      </c>
      <c r="Q31" s="102" t="s">
        <v>228</v>
      </c>
      <c r="R31" s="102" t="s">
        <v>282</v>
      </c>
      <c r="S31" s="78" t="str">
        <f>HYPERLINK("https://t.co/dQH6WyGbPp")</f>
        <v>https://t.co/dQH6WyGbPp</v>
      </c>
      <c r="T31" s="102" t="s">
        <v>339</v>
      </c>
      <c r="U31" s="106" t="s">
        <v>345</v>
      </c>
      <c r="V31" s="102"/>
      <c r="W31" s="78" t="str">
        <f>HYPERLINK("https://www.twitter.com/user/status/1651325763654647810")</f>
        <v>https://www.twitter.com/user/status/1651325763654647810</v>
      </c>
      <c r="X31" s="102">
        <v>0</v>
      </c>
      <c r="Y31" s="102">
        <v>0</v>
      </c>
      <c r="Z31" s="102">
        <v>11.63</v>
      </c>
      <c r="AA31" s="102">
        <v>3</v>
      </c>
      <c r="AB31" s="102" t="str">
        <f>REPLACE(INDEX(GroupVertices[Group],MATCH(Edges[[#This Row],[Vertex 1]],GroupVertices[Vertex],0)),1,1,"")</f>
        <v>2</v>
      </c>
      <c r="AC31" s="102" t="str">
        <f>REPLACE(INDEX(GroupVertices[Group],MATCH(Edges[[#This Row],[Vertex 2]],GroupVertices[Vertex],0)),1,1,"")</f>
        <v>1</v>
      </c>
      <c r="AD31" s="47">
        <v>0</v>
      </c>
      <c r="AE31" s="48">
        <v>0</v>
      </c>
      <c r="AF31" s="47">
        <v>0</v>
      </c>
      <c r="AG31" s="48">
        <v>0</v>
      </c>
      <c r="AH31" s="47">
        <v>0</v>
      </c>
      <c r="AI31" s="48">
        <v>0</v>
      </c>
      <c r="AJ31" s="47">
        <v>21</v>
      </c>
      <c r="AK31" s="48">
        <v>67.74193548387096</v>
      </c>
      <c r="AL31" s="47">
        <v>31</v>
      </c>
    </row>
    <row r="32" spans="1:38" ht="15">
      <c r="A32" s="76" t="s">
        <v>196</v>
      </c>
      <c r="B32" s="76" t="s">
        <v>198</v>
      </c>
      <c r="C32" s="103" t="s">
        <v>1369</v>
      </c>
      <c r="D32" s="118">
        <v>7.666666666666667</v>
      </c>
      <c r="E32" s="119" t="s">
        <v>132</v>
      </c>
      <c r="F32" s="120">
        <v>17.333333333333336</v>
      </c>
      <c r="G32" s="103"/>
      <c r="H32" s="121"/>
      <c r="I32" s="122"/>
      <c r="J32" s="122"/>
      <c r="K32" s="32" t="s">
        <v>65</v>
      </c>
      <c r="L32" s="125">
        <v>32</v>
      </c>
      <c r="M32" s="125"/>
      <c r="N32" s="124"/>
      <c r="O32" s="102" t="s">
        <v>202</v>
      </c>
      <c r="P32" s="102" t="s">
        <v>213</v>
      </c>
      <c r="Q32" s="102" t="s">
        <v>228</v>
      </c>
      <c r="R32" s="102" t="s">
        <v>282</v>
      </c>
      <c r="S32" s="78" t="str">
        <f>HYPERLINK("https://t.co/dQH6WyGbPp")</f>
        <v>https://t.co/dQH6WyGbPp</v>
      </c>
      <c r="T32" s="102" t="s">
        <v>339</v>
      </c>
      <c r="U32" s="106" t="s">
        <v>345</v>
      </c>
      <c r="V32" s="102"/>
      <c r="W32" s="78" t="str">
        <f>HYPERLINK("https://www.twitter.com/user/status/1651325763654647810")</f>
        <v>https://www.twitter.com/user/status/1651325763654647810</v>
      </c>
      <c r="X32" s="102">
        <v>0</v>
      </c>
      <c r="Y32" s="102">
        <v>0</v>
      </c>
      <c r="Z32" s="102">
        <v>11.63</v>
      </c>
      <c r="AA32" s="102">
        <v>3</v>
      </c>
      <c r="AB32" s="102" t="str">
        <f>REPLACE(INDEX(GroupVertices[Group],MATCH(Edges[[#This Row],[Vertex 1]],GroupVertices[Vertex],0)),1,1,"")</f>
        <v>2</v>
      </c>
      <c r="AC32" s="102" t="str">
        <f>REPLACE(INDEX(GroupVertices[Group],MATCH(Edges[[#This Row],[Vertex 2]],GroupVertices[Vertex],0)),1,1,"")</f>
        <v>1</v>
      </c>
      <c r="AD32" s="47">
        <v>0</v>
      </c>
      <c r="AE32" s="48">
        <v>0</v>
      </c>
      <c r="AF32" s="47">
        <v>0</v>
      </c>
      <c r="AG32" s="48">
        <v>0</v>
      </c>
      <c r="AH32" s="47">
        <v>0</v>
      </c>
      <c r="AI32" s="48">
        <v>0</v>
      </c>
      <c r="AJ32" s="47">
        <v>21</v>
      </c>
      <c r="AK32" s="48">
        <v>67.74193548387096</v>
      </c>
      <c r="AL32" s="47">
        <v>31</v>
      </c>
    </row>
    <row r="33" spans="1:38" ht="15">
      <c r="A33" s="76" t="s">
        <v>196</v>
      </c>
      <c r="B33" s="76" t="s">
        <v>197</v>
      </c>
      <c r="C33" s="103" t="s">
        <v>1367</v>
      </c>
      <c r="D33" s="118">
        <v>3</v>
      </c>
      <c r="E33" s="119" t="s">
        <v>132</v>
      </c>
      <c r="F33" s="120">
        <v>32</v>
      </c>
      <c r="G33" s="103"/>
      <c r="H33" s="121"/>
      <c r="I33" s="122"/>
      <c r="J33" s="122"/>
      <c r="K33" s="32" t="s">
        <v>65</v>
      </c>
      <c r="L33" s="125">
        <v>33</v>
      </c>
      <c r="M33" s="125"/>
      <c r="N33" s="124"/>
      <c r="O33" s="102" t="s">
        <v>201</v>
      </c>
      <c r="P33" s="102" t="s">
        <v>213</v>
      </c>
      <c r="Q33" s="102" t="s">
        <v>229</v>
      </c>
      <c r="R33" s="102" t="s">
        <v>283</v>
      </c>
      <c r="S33" s="102" t="s">
        <v>321</v>
      </c>
      <c r="T33" s="102" t="s">
        <v>340</v>
      </c>
      <c r="U33" s="106" t="s">
        <v>343</v>
      </c>
      <c r="V33" s="102"/>
      <c r="W33" s="78" t="str">
        <f>HYPERLINK("https://www.twitter.com/user/status/1651362136793182212")</f>
        <v>https://www.twitter.com/user/status/1651362136793182212</v>
      </c>
      <c r="X33" s="102">
        <v>0</v>
      </c>
      <c r="Y33" s="102">
        <v>0</v>
      </c>
      <c r="Z33" s="102">
        <v>11.63</v>
      </c>
      <c r="AA33" s="102">
        <v>1</v>
      </c>
      <c r="AB33" s="102" t="str">
        <f>REPLACE(INDEX(GroupVertices[Group],MATCH(Edges[[#This Row],[Vertex 1]],GroupVertices[Vertex],0)),1,1,"")</f>
        <v>2</v>
      </c>
      <c r="AC33" s="102" t="str">
        <f>REPLACE(INDEX(GroupVertices[Group],MATCH(Edges[[#This Row],[Vertex 2]],GroupVertices[Vertex],0)),1,1,"")</f>
        <v>2</v>
      </c>
      <c r="AD33" s="47">
        <v>2</v>
      </c>
      <c r="AE33" s="48">
        <v>5.2631578947368425</v>
      </c>
      <c r="AF33" s="47">
        <v>0</v>
      </c>
      <c r="AG33" s="48">
        <v>0</v>
      </c>
      <c r="AH33" s="47">
        <v>0</v>
      </c>
      <c r="AI33" s="48">
        <v>0</v>
      </c>
      <c r="AJ33" s="47">
        <v>15</v>
      </c>
      <c r="AK33" s="48">
        <v>39.473684210526315</v>
      </c>
      <c r="AL33" s="47">
        <v>38</v>
      </c>
    </row>
    <row r="34" spans="1:38" ht="15">
      <c r="A34" s="76" t="s">
        <v>196</v>
      </c>
      <c r="B34" s="76" t="s">
        <v>197</v>
      </c>
      <c r="C34" s="103" t="s">
        <v>1367</v>
      </c>
      <c r="D34" s="118">
        <v>3</v>
      </c>
      <c r="E34" s="119" t="s">
        <v>132</v>
      </c>
      <c r="F34" s="120">
        <v>32</v>
      </c>
      <c r="G34" s="103"/>
      <c r="H34" s="121"/>
      <c r="I34" s="122"/>
      <c r="J34" s="122"/>
      <c r="K34" s="32" t="s">
        <v>65</v>
      </c>
      <c r="L34" s="125">
        <v>34</v>
      </c>
      <c r="M34" s="125"/>
      <c r="N34" s="124"/>
      <c r="O34" s="102" t="s">
        <v>202</v>
      </c>
      <c r="P34" s="102" t="s">
        <v>213</v>
      </c>
      <c r="Q34" s="102" t="s">
        <v>229</v>
      </c>
      <c r="R34" s="102" t="s">
        <v>283</v>
      </c>
      <c r="S34" s="102" t="s">
        <v>321</v>
      </c>
      <c r="T34" s="102" t="s">
        <v>340</v>
      </c>
      <c r="U34" s="106" t="s">
        <v>343</v>
      </c>
      <c r="V34" s="102"/>
      <c r="W34" s="78" t="str">
        <f>HYPERLINK("https://www.twitter.com/user/status/1651362136793182212")</f>
        <v>https://www.twitter.com/user/status/1651362136793182212</v>
      </c>
      <c r="X34" s="102">
        <v>0</v>
      </c>
      <c r="Y34" s="102">
        <v>0</v>
      </c>
      <c r="Z34" s="102">
        <v>11.63</v>
      </c>
      <c r="AA34" s="102">
        <v>1</v>
      </c>
      <c r="AB34" s="102" t="str">
        <f>REPLACE(INDEX(GroupVertices[Group],MATCH(Edges[[#This Row],[Vertex 1]],GroupVertices[Vertex],0)),1,1,"")</f>
        <v>2</v>
      </c>
      <c r="AC34" s="102" t="str">
        <f>REPLACE(INDEX(GroupVertices[Group],MATCH(Edges[[#This Row],[Vertex 2]],GroupVertices[Vertex],0)),1,1,"")</f>
        <v>2</v>
      </c>
      <c r="AD34" s="47">
        <v>2</v>
      </c>
      <c r="AE34" s="48">
        <v>5.2631578947368425</v>
      </c>
      <c r="AF34" s="47">
        <v>0</v>
      </c>
      <c r="AG34" s="48">
        <v>0</v>
      </c>
      <c r="AH34" s="47">
        <v>0</v>
      </c>
      <c r="AI34" s="48">
        <v>0</v>
      </c>
      <c r="AJ34" s="47">
        <v>15</v>
      </c>
      <c r="AK34" s="48">
        <v>39.473684210526315</v>
      </c>
      <c r="AL34" s="47">
        <v>38</v>
      </c>
    </row>
    <row r="35" spans="1:38" ht="15">
      <c r="A35" s="76" t="s">
        <v>196</v>
      </c>
      <c r="B35" s="76" t="s">
        <v>200</v>
      </c>
      <c r="C35" s="103" t="s">
        <v>1368</v>
      </c>
      <c r="D35" s="118">
        <v>5.333333333333334</v>
      </c>
      <c r="E35" s="119" t="s">
        <v>132</v>
      </c>
      <c r="F35" s="120">
        <v>24.666666666666668</v>
      </c>
      <c r="G35" s="103"/>
      <c r="H35" s="121"/>
      <c r="I35" s="122"/>
      <c r="J35" s="122"/>
      <c r="K35" s="32" t="s">
        <v>65</v>
      </c>
      <c r="L35" s="125">
        <v>35</v>
      </c>
      <c r="M35" s="125"/>
      <c r="N35" s="124"/>
      <c r="O35" s="102" t="s">
        <v>201</v>
      </c>
      <c r="P35" s="102" t="s">
        <v>213</v>
      </c>
      <c r="Q35" s="102" t="s">
        <v>230</v>
      </c>
      <c r="R35" s="102" t="s">
        <v>284</v>
      </c>
      <c r="S35" s="78" t="str">
        <f>HYPERLINK("https://t.co/M1EzoVAojA")</f>
        <v>https://t.co/M1EzoVAojA</v>
      </c>
      <c r="T35" s="102" t="s">
        <v>339</v>
      </c>
      <c r="U35" s="106" t="s">
        <v>346</v>
      </c>
      <c r="V35" s="102"/>
      <c r="W35" s="78" t="str">
        <f>HYPERLINK("https://www.twitter.com/user/status/1651363436524195842")</f>
        <v>https://www.twitter.com/user/status/1651363436524195842</v>
      </c>
      <c r="X35" s="102">
        <v>0</v>
      </c>
      <c r="Y35" s="102">
        <v>0</v>
      </c>
      <c r="Z35" s="102">
        <v>11.63</v>
      </c>
      <c r="AA35" s="102">
        <v>2</v>
      </c>
      <c r="AB35" s="102" t="str">
        <f>REPLACE(INDEX(GroupVertices[Group],MATCH(Edges[[#This Row],[Vertex 1]],GroupVertices[Vertex],0)),1,1,"")</f>
        <v>2</v>
      </c>
      <c r="AC35" s="102" t="str">
        <f>REPLACE(INDEX(GroupVertices[Group],MATCH(Edges[[#This Row],[Vertex 2]],GroupVertices[Vertex],0)),1,1,"")</f>
        <v>2</v>
      </c>
      <c r="AD35" s="47">
        <v>0</v>
      </c>
      <c r="AE35" s="48">
        <v>0</v>
      </c>
      <c r="AF35" s="47">
        <v>0</v>
      </c>
      <c r="AG35" s="48">
        <v>0</v>
      </c>
      <c r="AH35" s="47">
        <v>0</v>
      </c>
      <c r="AI35" s="48">
        <v>0</v>
      </c>
      <c r="AJ35" s="47">
        <v>21</v>
      </c>
      <c r="AK35" s="48">
        <v>60</v>
      </c>
      <c r="AL35" s="47">
        <v>35</v>
      </c>
    </row>
    <row r="36" spans="1:38" ht="15">
      <c r="A36" s="76" t="s">
        <v>196</v>
      </c>
      <c r="B36" s="76" t="s">
        <v>198</v>
      </c>
      <c r="C36" s="103" t="s">
        <v>1369</v>
      </c>
      <c r="D36" s="118">
        <v>7.666666666666667</v>
      </c>
      <c r="E36" s="119" t="s">
        <v>132</v>
      </c>
      <c r="F36" s="120">
        <v>17.333333333333336</v>
      </c>
      <c r="G36" s="103"/>
      <c r="H36" s="121"/>
      <c r="I36" s="122"/>
      <c r="J36" s="122"/>
      <c r="K36" s="32" t="s">
        <v>65</v>
      </c>
      <c r="L36" s="125">
        <v>36</v>
      </c>
      <c r="M36" s="125"/>
      <c r="N36" s="124"/>
      <c r="O36" s="102" t="s">
        <v>201</v>
      </c>
      <c r="P36" s="102" t="s">
        <v>213</v>
      </c>
      <c r="Q36" s="102" t="s">
        <v>230</v>
      </c>
      <c r="R36" s="102" t="s">
        <v>284</v>
      </c>
      <c r="S36" s="78" t="str">
        <f>HYPERLINK("https://t.co/M1EzoVAojA")</f>
        <v>https://t.co/M1EzoVAojA</v>
      </c>
      <c r="T36" s="102" t="s">
        <v>339</v>
      </c>
      <c r="U36" s="106" t="s">
        <v>346</v>
      </c>
      <c r="V36" s="102"/>
      <c r="W36" s="78" t="str">
        <f>HYPERLINK("https://www.twitter.com/user/status/1651363436524195842")</f>
        <v>https://www.twitter.com/user/status/1651363436524195842</v>
      </c>
      <c r="X36" s="102">
        <v>0</v>
      </c>
      <c r="Y36" s="102">
        <v>0</v>
      </c>
      <c r="Z36" s="102">
        <v>11.63</v>
      </c>
      <c r="AA36" s="102">
        <v>3</v>
      </c>
      <c r="AB36" s="102" t="str">
        <f>REPLACE(INDEX(GroupVertices[Group],MATCH(Edges[[#This Row],[Vertex 1]],GroupVertices[Vertex],0)),1,1,"")</f>
        <v>2</v>
      </c>
      <c r="AC36" s="102" t="str">
        <f>REPLACE(INDEX(GroupVertices[Group],MATCH(Edges[[#This Row],[Vertex 2]],GroupVertices[Vertex],0)),1,1,"")</f>
        <v>1</v>
      </c>
      <c r="AD36" s="47">
        <v>0</v>
      </c>
      <c r="AE36" s="48">
        <v>0</v>
      </c>
      <c r="AF36" s="47">
        <v>0</v>
      </c>
      <c r="AG36" s="48">
        <v>0</v>
      </c>
      <c r="AH36" s="47">
        <v>0</v>
      </c>
      <c r="AI36" s="48">
        <v>0</v>
      </c>
      <c r="AJ36" s="47">
        <v>21</v>
      </c>
      <c r="AK36" s="48">
        <v>60</v>
      </c>
      <c r="AL36" s="47">
        <v>35</v>
      </c>
    </row>
    <row r="37" spans="1:38" ht="15">
      <c r="A37" s="76" t="s">
        <v>196</v>
      </c>
      <c r="B37" s="76" t="s">
        <v>198</v>
      </c>
      <c r="C37" s="103" t="s">
        <v>1369</v>
      </c>
      <c r="D37" s="118">
        <v>7.666666666666667</v>
      </c>
      <c r="E37" s="119" t="s">
        <v>132</v>
      </c>
      <c r="F37" s="120">
        <v>17.333333333333336</v>
      </c>
      <c r="G37" s="103"/>
      <c r="H37" s="121"/>
      <c r="I37" s="122"/>
      <c r="J37" s="122"/>
      <c r="K37" s="32" t="s">
        <v>65</v>
      </c>
      <c r="L37" s="125">
        <v>37</v>
      </c>
      <c r="M37" s="125"/>
      <c r="N37" s="124"/>
      <c r="O37" s="102" t="s">
        <v>202</v>
      </c>
      <c r="P37" s="102" t="s">
        <v>213</v>
      </c>
      <c r="Q37" s="102" t="s">
        <v>230</v>
      </c>
      <c r="R37" s="102" t="s">
        <v>284</v>
      </c>
      <c r="S37" s="78" t="str">
        <f>HYPERLINK("https://t.co/M1EzoVAojA")</f>
        <v>https://t.co/M1EzoVAojA</v>
      </c>
      <c r="T37" s="102" t="s">
        <v>339</v>
      </c>
      <c r="U37" s="106" t="s">
        <v>346</v>
      </c>
      <c r="V37" s="102"/>
      <c r="W37" s="78" t="str">
        <f>HYPERLINK("https://www.twitter.com/user/status/1651363436524195842")</f>
        <v>https://www.twitter.com/user/status/1651363436524195842</v>
      </c>
      <c r="X37" s="102">
        <v>0</v>
      </c>
      <c r="Y37" s="102">
        <v>0</v>
      </c>
      <c r="Z37" s="102">
        <v>11.63</v>
      </c>
      <c r="AA37" s="102">
        <v>3</v>
      </c>
      <c r="AB37" s="102" t="str">
        <f>REPLACE(INDEX(GroupVertices[Group],MATCH(Edges[[#This Row],[Vertex 1]],GroupVertices[Vertex],0)),1,1,"")</f>
        <v>2</v>
      </c>
      <c r="AC37" s="102" t="str">
        <f>REPLACE(INDEX(GroupVertices[Group],MATCH(Edges[[#This Row],[Vertex 2]],GroupVertices[Vertex],0)),1,1,"")</f>
        <v>1</v>
      </c>
      <c r="AD37" s="47">
        <v>0</v>
      </c>
      <c r="AE37" s="48">
        <v>0</v>
      </c>
      <c r="AF37" s="47">
        <v>0</v>
      </c>
      <c r="AG37" s="48">
        <v>0</v>
      </c>
      <c r="AH37" s="47">
        <v>0</v>
      </c>
      <c r="AI37" s="48">
        <v>0</v>
      </c>
      <c r="AJ37" s="47">
        <v>21</v>
      </c>
      <c r="AK37" s="48">
        <v>60</v>
      </c>
      <c r="AL37" s="47">
        <v>35</v>
      </c>
    </row>
    <row r="38" spans="1:38" ht="15">
      <c r="A38" s="76" t="s">
        <v>197</v>
      </c>
      <c r="B38" s="76" t="s">
        <v>188</v>
      </c>
      <c r="C38" s="103" t="s">
        <v>1370</v>
      </c>
      <c r="D38" s="118">
        <v>10</v>
      </c>
      <c r="E38" s="119" t="s">
        <v>132</v>
      </c>
      <c r="F38" s="120">
        <v>10</v>
      </c>
      <c r="G38" s="103"/>
      <c r="H38" s="121"/>
      <c r="I38" s="122"/>
      <c r="J38" s="122"/>
      <c r="K38" s="32" t="s">
        <v>65</v>
      </c>
      <c r="L38" s="125">
        <v>38</v>
      </c>
      <c r="M38" s="125"/>
      <c r="N38" s="124"/>
      <c r="O38" s="102" t="s">
        <v>201</v>
      </c>
      <c r="P38" s="102" t="s">
        <v>214</v>
      </c>
      <c r="Q38" s="102" t="s">
        <v>231</v>
      </c>
      <c r="R38" s="102" t="s">
        <v>285</v>
      </c>
      <c r="S38" s="102" t="s">
        <v>322</v>
      </c>
      <c r="T38" s="102" t="s">
        <v>340</v>
      </c>
      <c r="U38" s="106" t="s">
        <v>347</v>
      </c>
      <c r="V38" s="102"/>
      <c r="W38" s="78" t="str">
        <f>HYPERLINK("https://www.twitter.com/user/status/1648071341717745665")</f>
        <v>https://www.twitter.com/user/status/1648071341717745665</v>
      </c>
      <c r="X38" s="102">
        <v>0</v>
      </c>
      <c r="Y38" s="102">
        <v>0</v>
      </c>
      <c r="Z38" s="102">
        <v>0.8</v>
      </c>
      <c r="AA38" s="102">
        <v>4</v>
      </c>
      <c r="AB38" s="102" t="str">
        <f>REPLACE(INDEX(GroupVertices[Group],MATCH(Edges[[#This Row],[Vertex 1]],GroupVertices[Vertex],0)),1,1,"")</f>
        <v>2</v>
      </c>
      <c r="AC38" s="102" t="str">
        <f>REPLACE(INDEX(GroupVertices[Group],MATCH(Edges[[#This Row],[Vertex 2]],GroupVertices[Vertex],0)),1,1,"")</f>
        <v>3</v>
      </c>
      <c r="AD38" s="47">
        <v>0</v>
      </c>
      <c r="AE38" s="48">
        <v>0</v>
      </c>
      <c r="AF38" s="47">
        <v>0</v>
      </c>
      <c r="AG38" s="48">
        <v>0</v>
      </c>
      <c r="AH38" s="47">
        <v>0</v>
      </c>
      <c r="AI38" s="48">
        <v>0</v>
      </c>
      <c r="AJ38" s="47">
        <v>20</v>
      </c>
      <c r="AK38" s="48">
        <v>62.5</v>
      </c>
      <c r="AL38" s="47">
        <v>32</v>
      </c>
    </row>
    <row r="39" spans="1:38" ht="15">
      <c r="A39" s="76" t="s">
        <v>197</v>
      </c>
      <c r="B39" s="76" t="s">
        <v>188</v>
      </c>
      <c r="C39" s="103" t="s">
        <v>1370</v>
      </c>
      <c r="D39" s="118">
        <v>10</v>
      </c>
      <c r="E39" s="119" t="s">
        <v>132</v>
      </c>
      <c r="F39" s="120">
        <v>10</v>
      </c>
      <c r="G39" s="103"/>
      <c r="H39" s="121"/>
      <c r="I39" s="122"/>
      <c r="J39" s="122"/>
      <c r="K39" s="32" t="s">
        <v>65</v>
      </c>
      <c r="L39" s="125">
        <v>39</v>
      </c>
      <c r="M39" s="125"/>
      <c r="N39" s="124"/>
      <c r="O39" s="102" t="s">
        <v>202</v>
      </c>
      <c r="P39" s="102" t="s">
        <v>214</v>
      </c>
      <c r="Q39" s="102" t="s">
        <v>231</v>
      </c>
      <c r="R39" s="102" t="s">
        <v>285</v>
      </c>
      <c r="S39" s="102" t="s">
        <v>322</v>
      </c>
      <c r="T39" s="102" t="s">
        <v>340</v>
      </c>
      <c r="U39" s="106" t="s">
        <v>347</v>
      </c>
      <c r="V39" s="102"/>
      <c r="W39" s="78" t="str">
        <f>HYPERLINK("https://www.twitter.com/user/status/1648071341717745665")</f>
        <v>https://www.twitter.com/user/status/1648071341717745665</v>
      </c>
      <c r="X39" s="102">
        <v>0</v>
      </c>
      <c r="Y39" s="102">
        <v>0</v>
      </c>
      <c r="Z39" s="102">
        <v>0.8</v>
      </c>
      <c r="AA39" s="102">
        <v>4</v>
      </c>
      <c r="AB39" s="102" t="str">
        <f>REPLACE(INDEX(GroupVertices[Group],MATCH(Edges[[#This Row],[Vertex 1]],GroupVertices[Vertex],0)),1,1,"")</f>
        <v>2</v>
      </c>
      <c r="AC39" s="102" t="str">
        <f>REPLACE(INDEX(GroupVertices[Group],MATCH(Edges[[#This Row],[Vertex 2]],GroupVertices[Vertex],0)),1,1,"")</f>
        <v>3</v>
      </c>
      <c r="AD39" s="47">
        <v>0</v>
      </c>
      <c r="AE39" s="48">
        <v>0</v>
      </c>
      <c r="AF39" s="47">
        <v>0</v>
      </c>
      <c r="AG39" s="48">
        <v>0</v>
      </c>
      <c r="AH39" s="47">
        <v>0</v>
      </c>
      <c r="AI39" s="48">
        <v>0</v>
      </c>
      <c r="AJ39" s="47">
        <v>20</v>
      </c>
      <c r="AK39" s="48">
        <v>62.5</v>
      </c>
      <c r="AL39" s="47">
        <v>32</v>
      </c>
    </row>
    <row r="40" spans="1:38" ht="15">
      <c r="A40" s="76" t="s">
        <v>197</v>
      </c>
      <c r="B40" s="76" t="s">
        <v>188</v>
      </c>
      <c r="C40" s="103" t="s">
        <v>1370</v>
      </c>
      <c r="D40" s="118">
        <v>10</v>
      </c>
      <c r="E40" s="119" t="s">
        <v>132</v>
      </c>
      <c r="F40" s="120">
        <v>10</v>
      </c>
      <c r="G40" s="103"/>
      <c r="H40" s="121"/>
      <c r="I40" s="122"/>
      <c r="J40" s="122"/>
      <c r="K40" s="32" t="s">
        <v>65</v>
      </c>
      <c r="L40" s="125">
        <v>40</v>
      </c>
      <c r="M40" s="125"/>
      <c r="N40" s="124"/>
      <c r="O40" s="102" t="s">
        <v>201</v>
      </c>
      <c r="P40" s="102" t="s">
        <v>214</v>
      </c>
      <c r="Q40" s="102" t="s">
        <v>232</v>
      </c>
      <c r="R40" s="102" t="s">
        <v>286</v>
      </c>
      <c r="S40" s="102" t="s">
        <v>323</v>
      </c>
      <c r="T40" s="102" t="s">
        <v>340</v>
      </c>
      <c r="U40" s="106" t="s">
        <v>348</v>
      </c>
      <c r="V40" s="102"/>
      <c r="W40" s="78" t="str">
        <f>HYPERLINK("https://www.twitter.com/user/status/1648969958041309190")</f>
        <v>https://www.twitter.com/user/status/1648969958041309190</v>
      </c>
      <c r="X40" s="102">
        <v>0</v>
      </c>
      <c r="Y40" s="102">
        <v>0</v>
      </c>
      <c r="Z40" s="102">
        <v>0.8</v>
      </c>
      <c r="AA40" s="102">
        <v>4</v>
      </c>
      <c r="AB40" s="102" t="str">
        <f>REPLACE(INDEX(GroupVertices[Group],MATCH(Edges[[#This Row],[Vertex 1]],GroupVertices[Vertex],0)),1,1,"")</f>
        <v>2</v>
      </c>
      <c r="AC40" s="102" t="str">
        <f>REPLACE(INDEX(GroupVertices[Group],MATCH(Edges[[#This Row],[Vertex 2]],GroupVertices[Vertex],0)),1,1,"")</f>
        <v>3</v>
      </c>
      <c r="AD40" s="47">
        <v>3</v>
      </c>
      <c r="AE40" s="48">
        <v>8.823529411764707</v>
      </c>
      <c r="AF40" s="47">
        <v>3</v>
      </c>
      <c r="AG40" s="48">
        <v>8.823529411764707</v>
      </c>
      <c r="AH40" s="47">
        <v>0</v>
      </c>
      <c r="AI40" s="48">
        <v>0</v>
      </c>
      <c r="AJ40" s="47">
        <v>14</v>
      </c>
      <c r="AK40" s="48">
        <v>41.1764705882353</v>
      </c>
      <c r="AL40" s="47">
        <v>34</v>
      </c>
    </row>
    <row r="41" spans="1:38" ht="15">
      <c r="A41" s="76" t="s">
        <v>197</v>
      </c>
      <c r="B41" s="76" t="s">
        <v>188</v>
      </c>
      <c r="C41" s="103" t="s">
        <v>1370</v>
      </c>
      <c r="D41" s="118">
        <v>10</v>
      </c>
      <c r="E41" s="119" t="s">
        <v>132</v>
      </c>
      <c r="F41" s="120">
        <v>10</v>
      </c>
      <c r="G41" s="103"/>
      <c r="H41" s="121"/>
      <c r="I41" s="122"/>
      <c r="J41" s="122"/>
      <c r="K41" s="32" t="s">
        <v>65</v>
      </c>
      <c r="L41" s="125">
        <v>41</v>
      </c>
      <c r="M41" s="125"/>
      <c r="N41" s="124"/>
      <c r="O41" s="102" t="s">
        <v>202</v>
      </c>
      <c r="P41" s="102" t="s">
        <v>214</v>
      </c>
      <c r="Q41" s="102" t="s">
        <v>232</v>
      </c>
      <c r="R41" s="102" t="s">
        <v>286</v>
      </c>
      <c r="S41" s="102" t="s">
        <v>323</v>
      </c>
      <c r="T41" s="102" t="s">
        <v>340</v>
      </c>
      <c r="U41" s="106" t="s">
        <v>348</v>
      </c>
      <c r="V41" s="102"/>
      <c r="W41" s="78" t="str">
        <f>HYPERLINK("https://www.twitter.com/user/status/1648969958041309190")</f>
        <v>https://www.twitter.com/user/status/1648969958041309190</v>
      </c>
      <c r="X41" s="102">
        <v>0</v>
      </c>
      <c r="Y41" s="102">
        <v>0</v>
      </c>
      <c r="Z41" s="102">
        <v>0.8</v>
      </c>
      <c r="AA41" s="102">
        <v>4</v>
      </c>
      <c r="AB41" s="102" t="str">
        <f>REPLACE(INDEX(GroupVertices[Group],MATCH(Edges[[#This Row],[Vertex 1]],GroupVertices[Vertex],0)),1,1,"")</f>
        <v>2</v>
      </c>
      <c r="AC41" s="102" t="str">
        <f>REPLACE(INDEX(GroupVertices[Group],MATCH(Edges[[#This Row],[Vertex 2]],GroupVertices[Vertex],0)),1,1,"")</f>
        <v>3</v>
      </c>
      <c r="AD41" s="47">
        <v>3</v>
      </c>
      <c r="AE41" s="48">
        <v>8.823529411764707</v>
      </c>
      <c r="AF41" s="47">
        <v>3</v>
      </c>
      <c r="AG41" s="48">
        <v>8.823529411764707</v>
      </c>
      <c r="AH41" s="47">
        <v>0</v>
      </c>
      <c r="AI41" s="48">
        <v>0</v>
      </c>
      <c r="AJ41" s="47">
        <v>14</v>
      </c>
      <c r="AK41" s="48">
        <v>41.1764705882353</v>
      </c>
      <c r="AL41" s="47">
        <v>34</v>
      </c>
    </row>
    <row r="42" spans="1:38" ht="15">
      <c r="A42" s="76" t="s">
        <v>197</v>
      </c>
      <c r="B42" s="76" t="s">
        <v>188</v>
      </c>
      <c r="C42" s="103" t="s">
        <v>1370</v>
      </c>
      <c r="D42" s="118">
        <v>10</v>
      </c>
      <c r="E42" s="119" t="s">
        <v>132</v>
      </c>
      <c r="F42" s="120">
        <v>10</v>
      </c>
      <c r="G42" s="103"/>
      <c r="H42" s="121"/>
      <c r="I42" s="122"/>
      <c r="J42" s="122"/>
      <c r="K42" s="32" t="s">
        <v>65</v>
      </c>
      <c r="L42" s="125">
        <v>42</v>
      </c>
      <c r="M42" s="125"/>
      <c r="N42" s="124"/>
      <c r="O42" s="102" t="s">
        <v>201</v>
      </c>
      <c r="P42" s="102" t="s">
        <v>214</v>
      </c>
      <c r="Q42" s="102" t="s">
        <v>233</v>
      </c>
      <c r="R42" s="102" t="s">
        <v>287</v>
      </c>
      <c r="S42" s="102" t="s">
        <v>324</v>
      </c>
      <c r="T42" s="102" t="s">
        <v>340</v>
      </c>
      <c r="U42" s="106" t="s">
        <v>349</v>
      </c>
      <c r="V42" s="102"/>
      <c r="W42" s="78" t="str">
        <f>HYPERLINK("https://www.twitter.com/user/status/1648973799474311169")</f>
        <v>https://www.twitter.com/user/status/1648973799474311169</v>
      </c>
      <c r="X42" s="102">
        <v>0</v>
      </c>
      <c r="Y42" s="102">
        <v>0</v>
      </c>
      <c r="Z42" s="102">
        <v>0.8</v>
      </c>
      <c r="AA42" s="102">
        <v>4</v>
      </c>
      <c r="AB42" s="102" t="str">
        <f>REPLACE(INDEX(GroupVertices[Group],MATCH(Edges[[#This Row],[Vertex 1]],GroupVertices[Vertex],0)),1,1,"")</f>
        <v>2</v>
      </c>
      <c r="AC42" s="102" t="str">
        <f>REPLACE(INDEX(GroupVertices[Group],MATCH(Edges[[#This Row],[Vertex 2]],GroupVertices[Vertex],0)),1,1,"")</f>
        <v>3</v>
      </c>
      <c r="AD42" s="47">
        <v>1</v>
      </c>
      <c r="AE42" s="48">
        <v>3.0303030303030303</v>
      </c>
      <c r="AF42" s="47">
        <v>4</v>
      </c>
      <c r="AG42" s="48">
        <v>12.121212121212121</v>
      </c>
      <c r="AH42" s="47">
        <v>0</v>
      </c>
      <c r="AI42" s="48">
        <v>0</v>
      </c>
      <c r="AJ42" s="47">
        <v>15</v>
      </c>
      <c r="AK42" s="48">
        <v>45.45454545454545</v>
      </c>
      <c r="AL42" s="47">
        <v>33</v>
      </c>
    </row>
    <row r="43" spans="1:38" ht="15">
      <c r="A43" s="76" t="s">
        <v>197</v>
      </c>
      <c r="B43" s="76" t="s">
        <v>188</v>
      </c>
      <c r="C43" s="103" t="s">
        <v>1370</v>
      </c>
      <c r="D43" s="118">
        <v>10</v>
      </c>
      <c r="E43" s="119" t="s">
        <v>132</v>
      </c>
      <c r="F43" s="120">
        <v>10</v>
      </c>
      <c r="G43" s="103"/>
      <c r="H43" s="121"/>
      <c r="I43" s="122"/>
      <c r="J43" s="122"/>
      <c r="K43" s="32" t="s">
        <v>65</v>
      </c>
      <c r="L43" s="125">
        <v>43</v>
      </c>
      <c r="M43" s="125"/>
      <c r="N43" s="124"/>
      <c r="O43" s="102" t="s">
        <v>202</v>
      </c>
      <c r="P43" s="102" t="s">
        <v>214</v>
      </c>
      <c r="Q43" s="102" t="s">
        <v>233</v>
      </c>
      <c r="R43" s="102" t="s">
        <v>287</v>
      </c>
      <c r="S43" s="102" t="s">
        <v>324</v>
      </c>
      <c r="T43" s="102" t="s">
        <v>340</v>
      </c>
      <c r="U43" s="106" t="s">
        <v>349</v>
      </c>
      <c r="V43" s="102"/>
      <c r="W43" s="78" t="str">
        <f>HYPERLINK("https://www.twitter.com/user/status/1648973799474311169")</f>
        <v>https://www.twitter.com/user/status/1648973799474311169</v>
      </c>
      <c r="X43" s="102">
        <v>0</v>
      </c>
      <c r="Y43" s="102">
        <v>0</v>
      </c>
      <c r="Z43" s="102">
        <v>0.8</v>
      </c>
      <c r="AA43" s="102">
        <v>4</v>
      </c>
      <c r="AB43" s="102" t="str">
        <f>REPLACE(INDEX(GroupVertices[Group],MATCH(Edges[[#This Row],[Vertex 1]],GroupVertices[Vertex],0)),1,1,"")</f>
        <v>2</v>
      </c>
      <c r="AC43" s="102" t="str">
        <f>REPLACE(INDEX(GroupVertices[Group],MATCH(Edges[[#This Row],[Vertex 2]],GroupVertices[Vertex],0)),1,1,"")</f>
        <v>3</v>
      </c>
      <c r="AD43" s="47">
        <v>1</v>
      </c>
      <c r="AE43" s="48">
        <v>3.0303030303030303</v>
      </c>
      <c r="AF43" s="47">
        <v>4</v>
      </c>
      <c r="AG43" s="48">
        <v>12.121212121212121</v>
      </c>
      <c r="AH43" s="47">
        <v>0</v>
      </c>
      <c r="AI43" s="48">
        <v>0</v>
      </c>
      <c r="AJ43" s="47">
        <v>15</v>
      </c>
      <c r="AK43" s="48">
        <v>45.45454545454545</v>
      </c>
      <c r="AL43" s="47">
        <v>33</v>
      </c>
    </row>
    <row r="44" spans="1:38" ht="15">
      <c r="A44" s="76" t="s">
        <v>197</v>
      </c>
      <c r="B44" s="76" t="s">
        <v>198</v>
      </c>
      <c r="C44" s="103" t="s">
        <v>1368</v>
      </c>
      <c r="D44" s="118">
        <v>5.333333333333334</v>
      </c>
      <c r="E44" s="119" t="s">
        <v>132</v>
      </c>
      <c r="F44" s="120">
        <v>24.666666666666668</v>
      </c>
      <c r="G44" s="103"/>
      <c r="H44" s="121"/>
      <c r="I44" s="122"/>
      <c r="J44" s="122"/>
      <c r="K44" s="32" t="s">
        <v>65</v>
      </c>
      <c r="L44" s="125">
        <v>44</v>
      </c>
      <c r="M44" s="125"/>
      <c r="N44" s="124"/>
      <c r="O44" s="102" t="s">
        <v>201</v>
      </c>
      <c r="P44" s="102" t="s">
        <v>214</v>
      </c>
      <c r="Q44" s="102" t="s">
        <v>234</v>
      </c>
      <c r="R44" s="102" t="s">
        <v>280</v>
      </c>
      <c r="S44" s="102" t="s">
        <v>320</v>
      </c>
      <c r="T44" s="102" t="s">
        <v>340</v>
      </c>
      <c r="U44" s="106" t="s">
        <v>343</v>
      </c>
      <c r="V44" s="102"/>
      <c r="W44" s="78" t="str">
        <f>HYPERLINK("https://www.twitter.com/user/status/1651263659887263745")</f>
        <v>https://www.twitter.com/user/status/1651263659887263745</v>
      </c>
      <c r="X44" s="102">
        <v>0</v>
      </c>
      <c r="Y44" s="102">
        <v>0</v>
      </c>
      <c r="Z44" s="102">
        <v>0.8</v>
      </c>
      <c r="AA44" s="102">
        <v>2</v>
      </c>
      <c r="AB44" s="102" t="str">
        <f>REPLACE(INDEX(GroupVertices[Group],MATCH(Edges[[#This Row],[Vertex 1]],GroupVertices[Vertex],0)),1,1,"")</f>
        <v>2</v>
      </c>
      <c r="AC44" s="102" t="str">
        <f>REPLACE(INDEX(GroupVertices[Group],MATCH(Edges[[#This Row],[Vertex 2]],GroupVertices[Vertex],0)),1,1,"")</f>
        <v>1</v>
      </c>
      <c r="AD44" s="47">
        <v>2</v>
      </c>
      <c r="AE44" s="48">
        <v>5.2631578947368425</v>
      </c>
      <c r="AF44" s="47">
        <v>0</v>
      </c>
      <c r="AG44" s="48">
        <v>0</v>
      </c>
      <c r="AH44" s="47">
        <v>0</v>
      </c>
      <c r="AI44" s="48">
        <v>0</v>
      </c>
      <c r="AJ44" s="47">
        <v>15</v>
      </c>
      <c r="AK44" s="48">
        <v>39.473684210526315</v>
      </c>
      <c r="AL44" s="47">
        <v>38</v>
      </c>
    </row>
    <row r="45" spans="1:38" ht="15">
      <c r="A45" s="76" t="s">
        <v>197</v>
      </c>
      <c r="B45" s="76" t="s">
        <v>198</v>
      </c>
      <c r="C45" s="103" t="s">
        <v>1368</v>
      </c>
      <c r="D45" s="118">
        <v>5.333333333333334</v>
      </c>
      <c r="E45" s="119" t="s">
        <v>132</v>
      </c>
      <c r="F45" s="120">
        <v>24.666666666666668</v>
      </c>
      <c r="G45" s="103"/>
      <c r="H45" s="121"/>
      <c r="I45" s="122"/>
      <c r="J45" s="122"/>
      <c r="K45" s="32" t="s">
        <v>65</v>
      </c>
      <c r="L45" s="125">
        <v>45</v>
      </c>
      <c r="M45" s="125"/>
      <c r="N45" s="124"/>
      <c r="O45" s="102" t="s">
        <v>202</v>
      </c>
      <c r="P45" s="102" t="s">
        <v>214</v>
      </c>
      <c r="Q45" s="102" t="s">
        <v>234</v>
      </c>
      <c r="R45" s="102" t="s">
        <v>280</v>
      </c>
      <c r="S45" s="102" t="s">
        <v>320</v>
      </c>
      <c r="T45" s="102" t="s">
        <v>340</v>
      </c>
      <c r="U45" s="106" t="s">
        <v>343</v>
      </c>
      <c r="V45" s="102"/>
      <c r="W45" s="78" t="str">
        <f>HYPERLINK("https://www.twitter.com/user/status/1651263659887263745")</f>
        <v>https://www.twitter.com/user/status/1651263659887263745</v>
      </c>
      <c r="X45" s="102">
        <v>0</v>
      </c>
      <c r="Y45" s="102">
        <v>0</v>
      </c>
      <c r="Z45" s="102">
        <v>0.8</v>
      </c>
      <c r="AA45" s="102">
        <v>2</v>
      </c>
      <c r="AB45" s="102" t="str">
        <f>REPLACE(INDEX(GroupVertices[Group],MATCH(Edges[[#This Row],[Vertex 1]],GroupVertices[Vertex],0)),1,1,"")</f>
        <v>2</v>
      </c>
      <c r="AC45" s="102" t="str">
        <f>REPLACE(INDEX(GroupVertices[Group],MATCH(Edges[[#This Row],[Vertex 2]],GroupVertices[Vertex],0)),1,1,"")</f>
        <v>1</v>
      </c>
      <c r="AD45" s="47">
        <v>2</v>
      </c>
      <c r="AE45" s="48">
        <v>5.2631578947368425</v>
      </c>
      <c r="AF45" s="47">
        <v>0</v>
      </c>
      <c r="AG45" s="48">
        <v>0</v>
      </c>
      <c r="AH45" s="47">
        <v>0</v>
      </c>
      <c r="AI45" s="48">
        <v>0</v>
      </c>
      <c r="AJ45" s="47">
        <v>15</v>
      </c>
      <c r="AK45" s="48">
        <v>39.473684210526315</v>
      </c>
      <c r="AL45" s="47">
        <v>38</v>
      </c>
    </row>
    <row r="46" spans="1:38" ht="15">
      <c r="A46" s="76" t="s">
        <v>197</v>
      </c>
      <c r="B46" s="76" t="s">
        <v>200</v>
      </c>
      <c r="C46" s="103" t="s">
        <v>1368</v>
      </c>
      <c r="D46" s="118">
        <v>5.333333333333334</v>
      </c>
      <c r="E46" s="119" t="s">
        <v>132</v>
      </c>
      <c r="F46" s="120">
        <v>24.666666666666668</v>
      </c>
      <c r="G46" s="103"/>
      <c r="H46" s="121"/>
      <c r="I46" s="122"/>
      <c r="J46" s="122"/>
      <c r="K46" s="32" t="s">
        <v>65</v>
      </c>
      <c r="L46" s="125">
        <v>46</v>
      </c>
      <c r="M46" s="125"/>
      <c r="N46" s="124"/>
      <c r="O46" s="102" t="s">
        <v>201</v>
      </c>
      <c r="P46" s="102" t="s">
        <v>214</v>
      </c>
      <c r="Q46" s="102" t="s">
        <v>235</v>
      </c>
      <c r="R46" s="102" t="s">
        <v>281</v>
      </c>
      <c r="S46" s="78" t="str">
        <f>HYPERLINK("https://t.co/CXd9y9YQfg")</f>
        <v>https://t.co/CXd9y9YQfg</v>
      </c>
      <c r="T46" s="102" t="s">
        <v>339</v>
      </c>
      <c r="U46" s="106" t="s">
        <v>344</v>
      </c>
      <c r="V46" s="102"/>
      <c r="W46" s="78" t="str">
        <f>HYPERLINK("https://www.twitter.com/user/status/1651319748355932166")</f>
        <v>https://www.twitter.com/user/status/1651319748355932166</v>
      </c>
      <c r="X46" s="102">
        <v>0</v>
      </c>
      <c r="Y46" s="102">
        <v>0</v>
      </c>
      <c r="Z46" s="102">
        <v>0.8</v>
      </c>
      <c r="AA46" s="102">
        <v>2</v>
      </c>
      <c r="AB46" s="102" t="str">
        <f>REPLACE(INDEX(GroupVertices[Group],MATCH(Edges[[#This Row],[Vertex 1]],GroupVertices[Vertex],0)),1,1,"")</f>
        <v>2</v>
      </c>
      <c r="AC46" s="102" t="str">
        <f>REPLACE(INDEX(GroupVertices[Group],MATCH(Edges[[#This Row],[Vertex 2]],GroupVertices[Vertex],0)),1,1,"")</f>
        <v>2</v>
      </c>
      <c r="AD46" s="47">
        <v>1</v>
      </c>
      <c r="AE46" s="48">
        <v>2.6315789473684212</v>
      </c>
      <c r="AF46" s="47">
        <v>1</v>
      </c>
      <c r="AG46" s="48">
        <v>2.6315789473684212</v>
      </c>
      <c r="AH46" s="47">
        <v>0</v>
      </c>
      <c r="AI46" s="48">
        <v>0</v>
      </c>
      <c r="AJ46" s="47">
        <v>17</v>
      </c>
      <c r="AK46" s="48">
        <v>44.73684210526316</v>
      </c>
      <c r="AL46" s="47">
        <v>38</v>
      </c>
    </row>
    <row r="47" spans="1:38" ht="15">
      <c r="A47" s="76" t="s">
        <v>197</v>
      </c>
      <c r="B47" s="76" t="s">
        <v>188</v>
      </c>
      <c r="C47" s="103" t="s">
        <v>1370</v>
      </c>
      <c r="D47" s="118">
        <v>10</v>
      </c>
      <c r="E47" s="119" t="s">
        <v>132</v>
      </c>
      <c r="F47" s="120">
        <v>10</v>
      </c>
      <c r="G47" s="103"/>
      <c r="H47" s="121"/>
      <c r="I47" s="122"/>
      <c r="J47" s="122"/>
      <c r="K47" s="32" t="s">
        <v>65</v>
      </c>
      <c r="L47" s="125">
        <v>47</v>
      </c>
      <c r="M47" s="125"/>
      <c r="N47" s="124"/>
      <c r="O47" s="102" t="s">
        <v>201</v>
      </c>
      <c r="P47" s="102" t="s">
        <v>214</v>
      </c>
      <c r="Q47" s="102" t="s">
        <v>235</v>
      </c>
      <c r="R47" s="102" t="s">
        <v>281</v>
      </c>
      <c r="S47" s="78" t="str">
        <f>HYPERLINK("https://t.co/CXd9y9YQfg")</f>
        <v>https://t.co/CXd9y9YQfg</v>
      </c>
      <c r="T47" s="102" t="s">
        <v>339</v>
      </c>
      <c r="U47" s="106" t="s">
        <v>344</v>
      </c>
      <c r="V47" s="102"/>
      <c r="W47" s="78" t="str">
        <f>HYPERLINK("https://www.twitter.com/user/status/1651319748355932166")</f>
        <v>https://www.twitter.com/user/status/1651319748355932166</v>
      </c>
      <c r="X47" s="102">
        <v>0</v>
      </c>
      <c r="Y47" s="102">
        <v>0</v>
      </c>
      <c r="Z47" s="102">
        <v>0.8</v>
      </c>
      <c r="AA47" s="102">
        <v>4</v>
      </c>
      <c r="AB47" s="102" t="str">
        <f>REPLACE(INDEX(GroupVertices[Group],MATCH(Edges[[#This Row],[Vertex 1]],GroupVertices[Vertex],0)),1,1,"")</f>
        <v>2</v>
      </c>
      <c r="AC47" s="102" t="str">
        <f>REPLACE(INDEX(GroupVertices[Group],MATCH(Edges[[#This Row],[Vertex 2]],GroupVertices[Vertex],0)),1,1,"")</f>
        <v>3</v>
      </c>
      <c r="AD47" s="47">
        <v>1</v>
      </c>
      <c r="AE47" s="48">
        <v>2.6315789473684212</v>
      </c>
      <c r="AF47" s="47">
        <v>1</v>
      </c>
      <c r="AG47" s="48">
        <v>2.6315789473684212</v>
      </c>
      <c r="AH47" s="47">
        <v>0</v>
      </c>
      <c r="AI47" s="48">
        <v>0</v>
      </c>
      <c r="AJ47" s="47">
        <v>17</v>
      </c>
      <c r="AK47" s="48">
        <v>44.73684210526316</v>
      </c>
      <c r="AL47" s="47">
        <v>38</v>
      </c>
    </row>
    <row r="48" spans="1:38" ht="15">
      <c r="A48" s="76" t="s">
        <v>197</v>
      </c>
      <c r="B48" s="76" t="s">
        <v>188</v>
      </c>
      <c r="C48" s="103" t="s">
        <v>1370</v>
      </c>
      <c r="D48" s="118">
        <v>10</v>
      </c>
      <c r="E48" s="119" t="s">
        <v>132</v>
      </c>
      <c r="F48" s="120">
        <v>10</v>
      </c>
      <c r="G48" s="103"/>
      <c r="H48" s="121"/>
      <c r="I48" s="122"/>
      <c r="J48" s="122"/>
      <c r="K48" s="32" t="s">
        <v>65</v>
      </c>
      <c r="L48" s="125">
        <v>48</v>
      </c>
      <c r="M48" s="125"/>
      <c r="N48" s="124"/>
      <c r="O48" s="102" t="s">
        <v>202</v>
      </c>
      <c r="P48" s="102" t="s">
        <v>214</v>
      </c>
      <c r="Q48" s="102" t="s">
        <v>235</v>
      </c>
      <c r="R48" s="102" t="s">
        <v>281</v>
      </c>
      <c r="S48" s="78" t="str">
        <f>HYPERLINK("https://t.co/CXd9y9YQfg")</f>
        <v>https://t.co/CXd9y9YQfg</v>
      </c>
      <c r="T48" s="102" t="s">
        <v>339</v>
      </c>
      <c r="U48" s="106" t="s">
        <v>344</v>
      </c>
      <c r="V48" s="102"/>
      <c r="W48" s="78" t="str">
        <f>HYPERLINK("https://www.twitter.com/user/status/1651319748355932166")</f>
        <v>https://www.twitter.com/user/status/1651319748355932166</v>
      </c>
      <c r="X48" s="102">
        <v>0</v>
      </c>
      <c r="Y48" s="102">
        <v>0</v>
      </c>
      <c r="Z48" s="102">
        <v>0.8</v>
      </c>
      <c r="AA48" s="102">
        <v>4</v>
      </c>
      <c r="AB48" s="102" t="str">
        <f>REPLACE(INDEX(GroupVertices[Group],MATCH(Edges[[#This Row],[Vertex 1]],GroupVertices[Vertex],0)),1,1,"")</f>
        <v>2</v>
      </c>
      <c r="AC48" s="102" t="str">
        <f>REPLACE(INDEX(GroupVertices[Group],MATCH(Edges[[#This Row],[Vertex 2]],GroupVertices[Vertex],0)),1,1,"")</f>
        <v>3</v>
      </c>
      <c r="AD48" s="47">
        <v>1</v>
      </c>
      <c r="AE48" s="48">
        <v>2.6315789473684212</v>
      </c>
      <c r="AF48" s="47">
        <v>1</v>
      </c>
      <c r="AG48" s="48">
        <v>2.6315789473684212</v>
      </c>
      <c r="AH48" s="47">
        <v>0</v>
      </c>
      <c r="AI48" s="48">
        <v>0</v>
      </c>
      <c r="AJ48" s="47">
        <v>17</v>
      </c>
      <c r="AK48" s="48">
        <v>44.73684210526316</v>
      </c>
      <c r="AL48" s="47">
        <v>38</v>
      </c>
    </row>
    <row r="49" spans="1:38" ht="15">
      <c r="A49" s="76" t="s">
        <v>197</v>
      </c>
      <c r="B49" s="76" t="s">
        <v>197</v>
      </c>
      <c r="C49" s="103" t="s">
        <v>1367</v>
      </c>
      <c r="D49" s="118">
        <v>3</v>
      </c>
      <c r="E49" s="119" t="s">
        <v>132</v>
      </c>
      <c r="F49" s="120">
        <v>32</v>
      </c>
      <c r="G49" s="103"/>
      <c r="H49" s="121"/>
      <c r="I49" s="122"/>
      <c r="J49" s="122"/>
      <c r="K49" s="32" t="s">
        <v>65</v>
      </c>
      <c r="L49" s="125">
        <v>49</v>
      </c>
      <c r="M49" s="125"/>
      <c r="N49" s="124"/>
      <c r="O49" s="102" t="s">
        <v>203</v>
      </c>
      <c r="P49" s="102" t="s">
        <v>214</v>
      </c>
      <c r="Q49" s="102" t="s">
        <v>236</v>
      </c>
      <c r="R49" s="102" t="s">
        <v>288</v>
      </c>
      <c r="S49" s="102" t="s">
        <v>321</v>
      </c>
      <c r="T49" s="102" t="s">
        <v>340</v>
      </c>
      <c r="U49" s="106" t="s">
        <v>343</v>
      </c>
      <c r="V49" s="102"/>
      <c r="W49" s="78" t="str">
        <f>HYPERLINK("https://www.twitter.com/user/status/1651342420611674116")</f>
        <v>https://www.twitter.com/user/status/1651342420611674116</v>
      </c>
      <c r="X49" s="102">
        <v>1</v>
      </c>
      <c r="Y49" s="102">
        <v>1</v>
      </c>
      <c r="Z49" s="102">
        <v>2.1</v>
      </c>
      <c r="AA49" s="102">
        <v>1</v>
      </c>
      <c r="AB49" s="102" t="str">
        <f>REPLACE(INDEX(GroupVertices[Group],MATCH(Edges[[#This Row],[Vertex 1]],GroupVertices[Vertex],0)),1,1,"")</f>
        <v>2</v>
      </c>
      <c r="AC49" s="102" t="str">
        <f>REPLACE(INDEX(GroupVertices[Group],MATCH(Edges[[#This Row],[Vertex 2]],GroupVertices[Vertex],0)),1,1,"")</f>
        <v>2</v>
      </c>
      <c r="AD49" s="47">
        <v>2</v>
      </c>
      <c r="AE49" s="48">
        <v>5.555555555555555</v>
      </c>
      <c r="AF49" s="47">
        <v>0</v>
      </c>
      <c r="AG49" s="48">
        <v>0</v>
      </c>
      <c r="AH49" s="47">
        <v>0</v>
      </c>
      <c r="AI49" s="48">
        <v>0</v>
      </c>
      <c r="AJ49" s="47">
        <v>14</v>
      </c>
      <c r="AK49" s="48">
        <v>38.888888888888886</v>
      </c>
      <c r="AL49" s="47">
        <v>36</v>
      </c>
    </row>
    <row r="50" spans="1:38" ht="15">
      <c r="A50" s="76" t="s">
        <v>197</v>
      </c>
      <c r="B50" s="76" t="s">
        <v>200</v>
      </c>
      <c r="C50" s="103" t="s">
        <v>1368</v>
      </c>
      <c r="D50" s="118">
        <v>5.333333333333334</v>
      </c>
      <c r="E50" s="119" t="s">
        <v>132</v>
      </c>
      <c r="F50" s="120">
        <v>24.666666666666668</v>
      </c>
      <c r="G50" s="103"/>
      <c r="H50" s="121"/>
      <c r="I50" s="122"/>
      <c r="J50" s="122"/>
      <c r="K50" s="32" t="s">
        <v>65</v>
      </c>
      <c r="L50" s="125">
        <v>50</v>
      </c>
      <c r="M50" s="125"/>
      <c r="N50" s="124"/>
      <c r="O50" s="102" t="s">
        <v>201</v>
      </c>
      <c r="P50" s="102" t="s">
        <v>214</v>
      </c>
      <c r="Q50" s="102" t="s">
        <v>237</v>
      </c>
      <c r="R50" s="102" t="s">
        <v>284</v>
      </c>
      <c r="S50" s="78" t="str">
        <f>HYPERLINK("https://t.co/M1EzoVAojA")</f>
        <v>https://t.co/M1EzoVAojA</v>
      </c>
      <c r="T50" s="102" t="s">
        <v>339</v>
      </c>
      <c r="U50" s="106" t="s">
        <v>346</v>
      </c>
      <c r="V50" s="102"/>
      <c r="W50" s="78" t="str">
        <f>HYPERLINK("https://www.twitter.com/user/status/1651364274382544896")</f>
        <v>https://www.twitter.com/user/status/1651364274382544896</v>
      </c>
      <c r="X50" s="102">
        <v>0</v>
      </c>
      <c r="Y50" s="102">
        <v>0</v>
      </c>
      <c r="Z50" s="102">
        <v>0.8</v>
      </c>
      <c r="AA50" s="102">
        <v>2</v>
      </c>
      <c r="AB50" s="102" t="str">
        <f>REPLACE(INDEX(GroupVertices[Group],MATCH(Edges[[#This Row],[Vertex 1]],GroupVertices[Vertex],0)),1,1,"")</f>
        <v>2</v>
      </c>
      <c r="AC50" s="102" t="str">
        <f>REPLACE(INDEX(GroupVertices[Group],MATCH(Edges[[#This Row],[Vertex 2]],GroupVertices[Vertex],0)),1,1,"")</f>
        <v>2</v>
      </c>
      <c r="AD50" s="47">
        <v>0</v>
      </c>
      <c r="AE50" s="48">
        <v>0</v>
      </c>
      <c r="AF50" s="47">
        <v>0</v>
      </c>
      <c r="AG50" s="48">
        <v>0</v>
      </c>
      <c r="AH50" s="47">
        <v>0</v>
      </c>
      <c r="AI50" s="48">
        <v>0</v>
      </c>
      <c r="AJ50" s="47">
        <v>21</v>
      </c>
      <c r="AK50" s="48">
        <v>60</v>
      </c>
      <c r="AL50" s="47">
        <v>35</v>
      </c>
    </row>
    <row r="51" spans="1:38" ht="15">
      <c r="A51" s="76" t="s">
        <v>197</v>
      </c>
      <c r="B51" s="76" t="s">
        <v>198</v>
      </c>
      <c r="C51" s="103" t="s">
        <v>1368</v>
      </c>
      <c r="D51" s="118">
        <v>5.333333333333334</v>
      </c>
      <c r="E51" s="119" t="s">
        <v>132</v>
      </c>
      <c r="F51" s="120">
        <v>24.666666666666668</v>
      </c>
      <c r="G51" s="103"/>
      <c r="H51" s="121"/>
      <c r="I51" s="122"/>
      <c r="J51" s="122"/>
      <c r="K51" s="32" t="s">
        <v>65</v>
      </c>
      <c r="L51" s="125">
        <v>51</v>
      </c>
      <c r="M51" s="125"/>
      <c r="N51" s="124"/>
      <c r="O51" s="102" t="s">
        <v>201</v>
      </c>
      <c r="P51" s="102" t="s">
        <v>214</v>
      </c>
      <c r="Q51" s="102" t="s">
        <v>237</v>
      </c>
      <c r="R51" s="102" t="s">
        <v>284</v>
      </c>
      <c r="S51" s="78" t="str">
        <f>HYPERLINK("https://t.co/M1EzoVAojA")</f>
        <v>https://t.co/M1EzoVAojA</v>
      </c>
      <c r="T51" s="102" t="s">
        <v>339</v>
      </c>
      <c r="U51" s="106" t="s">
        <v>346</v>
      </c>
      <c r="V51" s="102"/>
      <c r="W51" s="78" t="str">
        <f>HYPERLINK("https://www.twitter.com/user/status/1651364274382544896")</f>
        <v>https://www.twitter.com/user/status/1651364274382544896</v>
      </c>
      <c r="X51" s="102">
        <v>0</v>
      </c>
      <c r="Y51" s="102">
        <v>0</v>
      </c>
      <c r="Z51" s="102">
        <v>0.8</v>
      </c>
      <c r="AA51" s="102">
        <v>2</v>
      </c>
      <c r="AB51" s="102" t="str">
        <f>REPLACE(INDEX(GroupVertices[Group],MATCH(Edges[[#This Row],[Vertex 1]],GroupVertices[Vertex],0)),1,1,"")</f>
        <v>2</v>
      </c>
      <c r="AC51" s="102" t="str">
        <f>REPLACE(INDEX(GroupVertices[Group],MATCH(Edges[[#This Row],[Vertex 2]],GroupVertices[Vertex],0)),1,1,"")</f>
        <v>1</v>
      </c>
      <c r="AD51" s="47">
        <v>0</v>
      </c>
      <c r="AE51" s="48">
        <v>0</v>
      </c>
      <c r="AF51" s="47">
        <v>0</v>
      </c>
      <c r="AG51" s="48">
        <v>0</v>
      </c>
      <c r="AH51" s="47">
        <v>0</v>
      </c>
      <c r="AI51" s="48">
        <v>0</v>
      </c>
      <c r="AJ51" s="47">
        <v>21</v>
      </c>
      <c r="AK51" s="48">
        <v>60</v>
      </c>
      <c r="AL51" s="47">
        <v>35</v>
      </c>
    </row>
    <row r="52" spans="1:38" ht="15">
      <c r="A52" s="76" t="s">
        <v>197</v>
      </c>
      <c r="B52" s="76" t="s">
        <v>198</v>
      </c>
      <c r="C52" s="103" t="s">
        <v>1368</v>
      </c>
      <c r="D52" s="118">
        <v>5.333333333333334</v>
      </c>
      <c r="E52" s="119" t="s">
        <v>132</v>
      </c>
      <c r="F52" s="120">
        <v>24.666666666666668</v>
      </c>
      <c r="G52" s="103"/>
      <c r="H52" s="121"/>
      <c r="I52" s="122"/>
      <c r="J52" s="122"/>
      <c r="K52" s="32" t="s">
        <v>65</v>
      </c>
      <c r="L52" s="125">
        <v>52</v>
      </c>
      <c r="M52" s="125"/>
      <c r="N52" s="124"/>
      <c r="O52" s="102" t="s">
        <v>202</v>
      </c>
      <c r="P52" s="102" t="s">
        <v>214</v>
      </c>
      <c r="Q52" s="102" t="s">
        <v>237</v>
      </c>
      <c r="R52" s="102" t="s">
        <v>284</v>
      </c>
      <c r="S52" s="78" t="str">
        <f>HYPERLINK("https://t.co/M1EzoVAojA")</f>
        <v>https://t.co/M1EzoVAojA</v>
      </c>
      <c r="T52" s="102" t="s">
        <v>339</v>
      </c>
      <c r="U52" s="106" t="s">
        <v>346</v>
      </c>
      <c r="V52" s="102"/>
      <c r="W52" s="78" t="str">
        <f>HYPERLINK("https://www.twitter.com/user/status/1651364274382544896")</f>
        <v>https://www.twitter.com/user/status/1651364274382544896</v>
      </c>
      <c r="X52" s="102">
        <v>0</v>
      </c>
      <c r="Y52" s="102">
        <v>0</v>
      </c>
      <c r="Z52" s="102">
        <v>0.8</v>
      </c>
      <c r="AA52" s="102">
        <v>2</v>
      </c>
      <c r="AB52" s="102" t="str">
        <f>REPLACE(INDEX(GroupVertices[Group],MATCH(Edges[[#This Row],[Vertex 1]],GroupVertices[Vertex],0)),1,1,"")</f>
        <v>2</v>
      </c>
      <c r="AC52" s="102" t="str">
        <f>REPLACE(INDEX(GroupVertices[Group],MATCH(Edges[[#This Row],[Vertex 2]],GroupVertices[Vertex],0)),1,1,"")</f>
        <v>1</v>
      </c>
      <c r="AD52" s="47">
        <v>0</v>
      </c>
      <c r="AE52" s="48">
        <v>0</v>
      </c>
      <c r="AF52" s="47">
        <v>0</v>
      </c>
      <c r="AG52" s="48">
        <v>0</v>
      </c>
      <c r="AH52" s="47">
        <v>0</v>
      </c>
      <c r="AI52" s="48">
        <v>0</v>
      </c>
      <c r="AJ52" s="47">
        <v>21</v>
      </c>
      <c r="AK52" s="48">
        <v>60</v>
      </c>
      <c r="AL52" s="47">
        <v>35</v>
      </c>
    </row>
    <row r="53" spans="1:38" ht="15">
      <c r="A53" s="76" t="s">
        <v>189</v>
      </c>
      <c r="B53" s="76" t="s">
        <v>188</v>
      </c>
      <c r="C53" s="103" t="s">
        <v>1368</v>
      </c>
      <c r="D53" s="118">
        <v>5.333333333333334</v>
      </c>
      <c r="E53" s="119" t="s">
        <v>132</v>
      </c>
      <c r="F53" s="120">
        <v>24.666666666666668</v>
      </c>
      <c r="G53" s="103"/>
      <c r="H53" s="121"/>
      <c r="I53" s="122"/>
      <c r="J53" s="122"/>
      <c r="K53" s="32" t="s">
        <v>66</v>
      </c>
      <c r="L53" s="125">
        <v>53</v>
      </c>
      <c r="M53" s="125"/>
      <c r="N53" s="124"/>
      <c r="O53" s="102" t="s">
        <v>201</v>
      </c>
      <c r="P53" s="102" t="s">
        <v>206</v>
      </c>
      <c r="Q53" s="102" t="s">
        <v>238</v>
      </c>
      <c r="R53" s="102" t="s">
        <v>285</v>
      </c>
      <c r="S53" s="102" t="s">
        <v>322</v>
      </c>
      <c r="T53" s="102" t="s">
        <v>340</v>
      </c>
      <c r="U53" s="106" t="s">
        <v>347</v>
      </c>
      <c r="V53" s="102"/>
      <c r="W53" s="78" t="str">
        <f>HYPERLINK("https://www.twitter.com/user/status/1647998211586490369")</f>
        <v>https://www.twitter.com/user/status/1647998211586490369</v>
      </c>
      <c r="X53" s="102">
        <v>0</v>
      </c>
      <c r="Y53" s="102">
        <v>0</v>
      </c>
      <c r="Z53" s="102">
        <v>0.09</v>
      </c>
      <c r="AA53" s="102">
        <v>2</v>
      </c>
      <c r="AB53" s="102" t="str">
        <f>REPLACE(INDEX(GroupVertices[Group],MATCH(Edges[[#This Row],[Vertex 1]],GroupVertices[Vertex],0)),1,1,"")</f>
        <v>3</v>
      </c>
      <c r="AC53" s="102" t="str">
        <f>REPLACE(INDEX(GroupVertices[Group],MATCH(Edges[[#This Row],[Vertex 2]],GroupVertices[Vertex],0)),1,1,"")</f>
        <v>3</v>
      </c>
      <c r="AD53" s="47">
        <v>0</v>
      </c>
      <c r="AE53" s="48">
        <v>0</v>
      </c>
      <c r="AF53" s="47">
        <v>0</v>
      </c>
      <c r="AG53" s="48">
        <v>0</v>
      </c>
      <c r="AH53" s="47">
        <v>0</v>
      </c>
      <c r="AI53" s="48">
        <v>0</v>
      </c>
      <c r="AJ53" s="47">
        <v>20</v>
      </c>
      <c r="AK53" s="48">
        <v>62.5</v>
      </c>
      <c r="AL53" s="47">
        <v>32</v>
      </c>
    </row>
    <row r="54" spans="1:38" ht="15">
      <c r="A54" s="76" t="s">
        <v>189</v>
      </c>
      <c r="B54" s="76" t="s">
        <v>188</v>
      </c>
      <c r="C54" s="103" t="s">
        <v>1368</v>
      </c>
      <c r="D54" s="118">
        <v>5.333333333333334</v>
      </c>
      <c r="E54" s="119" t="s">
        <v>132</v>
      </c>
      <c r="F54" s="120">
        <v>24.666666666666668</v>
      </c>
      <c r="G54" s="103"/>
      <c r="H54" s="121"/>
      <c r="I54" s="122"/>
      <c r="J54" s="122"/>
      <c r="K54" s="32" t="s">
        <v>66</v>
      </c>
      <c r="L54" s="125">
        <v>54</v>
      </c>
      <c r="M54" s="125"/>
      <c r="N54" s="124"/>
      <c r="O54" s="102" t="s">
        <v>202</v>
      </c>
      <c r="P54" s="102" t="s">
        <v>206</v>
      </c>
      <c r="Q54" s="102" t="s">
        <v>238</v>
      </c>
      <c r="R54" s="102" t="s">
        <v>285</v>
      </c>
      <c r="S54" s="102" t="s">
        <v>322</v>
      </c>
      <c r="T54" s="102" t="s">
        <v>340</v>
      </c>
      <c r="U54" s="106" t="s">
        <v>347</v>
      </c>
      <c r="V54" s="102"/>
      <c r="W54" s="78" t="str">
        <f>HYPERLINK("https://www.twitter.com/user/status/1647998211586490369")</f>
        <v>https://www.twitter.com/user/status/1647998211586490369</v>
      </c>
      <c r="X54" s="102">
        <v>0</v>
      </c>
      <c r="Y54" s="102">
        <v>0</v>
      </c>
      <c r="Z54" s="102">
        <v>0.09</v>
      </c>
      <c r="AA54" s="102">
        <v>2</v>
      </c>
      <c r="AB54" s="102" t="str">
        <f>REPLACE(INDEX(GroupVertices[Group],MATCH(Edges[[#This Row],[Vertex 1]],GroupVertices[Vertex],0)),1,1,"")</f>
        <v>3</v>
      </c>
      <c r="AC54" s="102" t="str">
        <f>REPLACE(INDEX(GroupVertices[Group],MATCH(Edges[[#This Row],[Vertex 2]],GroupVertices[Vertex],0)),1,1,"")</f>
        <v>3</v>
      </c>
      <c r="AD54" s="47">
        <v>0</v>
      </c>
      <c r="AE54" s="48">
        <v>0</v>
      </c>
      <c r="AF54" s="47">
        <v>0</v>
      </c>
      <c r="AG54" s="48">
        <v>0</v>
      </c>
      <c r="AH54" s="47">
        <v>0</v>
      </c>
      <c r="AI54" s="48">
        <v>0</v>
      </c>
      <c r="AJ54" s="47">
        <v>20</v>
      </c>
      <c r="AK54" s="48">
        <v>62.5</v>
      </c>
      <c r="AL54" s="47">
        <v>32</v>
      </c>
    </row>
    <row r="55" spans="1:38" ht="15">
      <c r="A55" s="76" t="s">
        <v>189</v>
      </c>
      <c r="B55" s="76" t="s">
        <v>189</v>
      </c>
      <c r="C55" s="103" t="s">
        <v>1370</v>
      </c>
      <c r="D55" s="118">
        <v>10</v>
      </c>
      <c r="E55" s="119" t="s">
        <v>132</v>
      </c>
      <c r="F55" s="120">
        <v>10</v>
      </c>
      <c r="G55" s="103"/>
      <c r="H55" s="121"/>
      <c r="I55" s="122"/>
      <c r="J55" s="122"/>
      <c r="K55" s="32" t="s">
        <v>65</v>
      </c>
      <c r="L55" s="125">
        <v>55</v>
      </c>
      <c r="M55" s="125"/>
      <c r="N55" s="124"/>
      <c r="O55" s="102" t="s">
        <v>203</v>
      </c>
      <c r="P55" s="102" t="s">
        <v>206</v>
      </c>
      <c r="Q55" s="102" t="s">
        <v>239</v>
      </c>
      <c r="R55" s="102" t="s">
        <v>289</v>
      </c>
      <c r="S55" s="78" t="str">
        <f>HYPERLINK("https://t.co/s31A5Wc9Bo")</f>
        <v>https://t.co/s31A5Wc9Bo</v>
      </c>
      <c r="T55" s="102" t="s">
        <v>339</v>
      </c>
      <c r="U55" s="106" t="s">
        <v>350</v>
      </c>
      <c r="V55" s="102"/>
      <c r="W55" s="78" t="str">
        <f>HYPERLINK("https://www.twitter.com/user/status/1648662288281358338")</f>
        <v>https://www.twitter.com/user/status/1648662288281358338</v>
      </c>
      <c r="X55" s="102">
        <v>1</v>
      </c>
      <c r="Y55" s="102">
        <v>2</v>
      </c>
      <c r="Z55" s="102">
        <v>0.19</v>
      </c>
      <c r="AA55" s="102">
        <v>4</v>
      </c>
      <c r="AB55" s="102" t="str">
        <f>REPLACE(INDEX(GroupVertices[Group],MATCH(Edges[[#This Row],[Vertex 1]],GroupVertices[Vertex],0)),1,1,"")</f>
        <v>3</v>
      </c>
      <c r="AC55" s="102" t="str">
        <f>REPLACE(INDEX(GroupVertices[Group],MATCH(Edges[[#This Row],[Vertex 2]],GroupVertices[Vertex],0)),1,1,"")</f>
        <v>3</v>
      </c>
      <c r="AD55" s="47">
        <v>0</v>
      </c>
      <c r="AE55" s="48">
        <v>0</v>
      </c>
      <c r="AF55" s="47">
        <v>0</v>
      </c>
      <c r="AG55" s="48">
        <v>0</v>
      </c>
      <c r="AH55" s="47">
        <v>0</v>
      </c>
      <c r="AI55" s="48">
        <v>0</v>
      </c>
      <c r="AJ55" s="47">
        <v>19</v>
      </c>
      <c r="AK55" s="48">
        <v>59.375</v>
      </c>
      <c r="AL55" s="47">
        <v>32</v>
      </c>
    </row>
    <row r="56" spans="1:38" ht="15">
      <c r="A56" s="76" t="s">
        <v>189</v>
      </c>
      <c r="B56" s="76" t="s">
        <v>189</v>
      </c>
      <c r="C56" s="103" t="s">
        <v>1370</v>
      </c>
      <c r="D56" s="118">
        <v>10</v>
      </c>
      <c r="E56" s="119" t="s">
        <v>132</v>
      </c>
      <c r="F56" s="120">
        <v>10</v>
      </c>
      <c r="G56" s="103"/>
      <c r="H56" s="121"/>
      <c r="I56" s="122"/>
      <c r="J56" s="122"/>
      <c r="K56" s="32" t="s">
        <v>65</v>
      </c>
      <c r="L56" s="125">
        <v>56</v>
      </c>
      <c r="M56" s="125"/>
      <c r="N56" s="124"/>
      <c r="O56" s="102" t="s">
        <v>203</v>
      </c>
      <c r="P56" s="102" t="s">
        <v>206</v>
      </c>
      <c r="Q56" s="102" t="s">
        <v>240</v>
      </c>
      <c r="R56" s="102" t="s">
        <v>290</v>
      </c>
      <c r="S56" s="78" t="str">
        <f>HYPERLINK("https://t.co/7m6b4c0NS3")</f>
        <v>https://t.co/7m6b4c0NS3</v>
      </c>
      <c r="T56" s="102" t="s">
        <v>339</v>
      </c>
      <c r="U56" s="106" t="s">
        <v>351</v>
      </c>
      <c r="V56" s="102"/>
      <c r="W56" s="78" t="str">
        <f>HYPERLINK("https://www.twitter.com/user/status/1648942061876330499")</f>
        <v>https://www.twitter.com/user/status/1648942061876330499</v>
      </c>
      <c r="X56" s="102">
        <v>2</v>
      </c>
      <c r="Y56" s="102">
        <v>3</v>
      </c>
      <c r="Z56" s="102">
        <v>0.19</v>
      </c>
      <c r="AA56" s="102">
        <v>4</v>
      </c>
      <c r="AB56" s="102" t="str">
        <f>REPLACE(INDEX(GroupVertices[Group],MATCH(Edges[[#This Row],[Vertex 1]],GroupVertices[Vertex],0)),1,1,"")</f>
        <v>3</v>
      </c>
      <c r="AC56" s="102" t="str">
        <f>REPLACE(INDEX(GroupVertices[Group],MATCH(Edges[[#This Row],[Vertex 2]],GroupVertices[Vertex],0)),1,1,"")</f>
        <v>3</v>
      </c>
      <c r="AD56" s="47">
        <v>3</v>
      </c>
      <c r="AE56" s="48">
        <v>6.976744186046512</v>
      </c>
      <c r="AF56" s="47">
        <v>0</v>
      </c>
      <c r="AG56" s="48">
        <v>0</v>
      </c>
      <c r="AH56" s="47">
        <v>0</v>
      </c>
      <c r="AI56" s="48">
        <v>0</v>
      </c>
      <c r="AJ56" s="47">
        <v>21</v>
      </c>
      <c r="AK56" s="48">
        <v>48.83720930232558</v>
      </c>
      <c r="AL56" s="47">
        <v>43</v>
      </c>
    </row>
    <row r="57" spans="1:38" ht="15">
      <c r="A57" s="76" t="s">
        <v>188</v>
      </c>
      <c r="B57" s="76" t="s">
        <v>189</v>
      </c>
      <c r="C57" s="103" t="s">
        <v>1367</v>
      </c>
      <c r="D57" s="118">
        <v>3</v>
      </c>
      <c r="E57" s="119" t="s">
        <v>132</v>
      </c>
      <c r="F57" s="120">
        <v>32</v>
      </c>
      <c r="G57" s="103"/>
      <c r="H57" s="121"/>
      <c r="I57" s="122"/>
      <c r="J57" s="122"/>
      <c r="K57" s="32" t="s">
        <v>66</v>
      </c>
      <c r="L57" s="125">
        <v>57</v>
      </c>
      <c r="M57" s="125"/>
      <c r="N57" s="124"/>
      <c r="O57" s="102" t="s">
        <v>201</v>
      </c>
      <c r="P57" s="102" t="s">
        <v>205</v>
      </c>
      <c r="Q57" s="102" t="s">
        <v>241</v>
      </c>
      <c r="R57" s="102" t="s">
        <v>291</v>
      </c>
      <c r="S57" s="78" t="str">
        <f>HYPERLINK("https://t.co/7m6b4c0NS3")</f>
        <v>https://t.co/7m6b4c0NS3</v>
      </c>
      <c r="T57" s="102" t="s">
        <v>339</v>
      </c>
      <c r="U57" s="106" t="s">
        <v>351</v>
      </c>
      <c r="V57" s="102"/>
      <c r="W57" s="78" t="str">
        <f>HYPERLINK("https://www.twitter.com/user/status/1649032769106739200")</f>
        <v>https://www.twitter.com/user/status/1649032769106739200</v>
      </c>
      <c r="X57" s="102">
        <v>0</v>
      </c>
      <c r="Y57" s="102">
        <v>0</v>
      </c>
      <c r="Z57" s="102">
        <v>0.25</v>
      </c>
      <c r="AA57" s="102">
        <v>1</v>
      </c>
      <c r="AB57" s="102" t="str">
        <f>REPLACE(INDEX(GroupVertices[Group],MATCH(Edges[[#This Row],[Vertex 1]],GroupVertices[Vertex],0)),1,1,"")</f>
        <v>3</v>
      </c>
      <c r="AC57" s="102" t="str">
        <f>REPLACE(INDEX(GroupVertices[Group],MATCH(Edges[[#This Row],[Vertex 2]],GroupVertices[Vertex],0)),1,1,"")</f>
        <v>3</v>
      </c>
      <c r="AD57" s="47">
        <v>3</v>
      </c>
      <c r="AE57" s="48">
        <v>6.666666666666667</v>
      </c>
      <c r="AF57" s="47">
        <v>0</v>
      </c>
      <c r="AG57" s="48">
        <v>0</v>
      </c>
      <c r="AH57" s="47">
        <v>0</v>
      </c>
      <c r="AI57" s="48">
        <v>0</v>
      </c>
      <c r="AJ57" s="47">
        <v>22</v>
      </c>
      <c r="AK57" s="48">
        <v>48.888888888888886</v>
      </c>
      <c r="AL57" s="47">
        <v>45</v>
      </c>
    </row>
    <row r="58" spans="1:38" ht="15">
      <c r="A58" s="76" t="s">
        <v>188</v>
      </c>
      <c r="B58" s="76" t="s">
        <v>189</v>
      </c>
      <c r="C58" s="103" t="s">
        <v>1367</v>
      </c>
      <c r="D58" s="118">
        <v>3</v>
      </c>
      <c r="E58" s="119" t="s">
        <v>132</v>
      </c>
      <c r="F58" s="120">
        <v>32</v>
      </c>
      <c r="G58" s="103"/>
      <c r="H58" s="121"/>
      <c r="I58" s="122"/>
      <c r="J58" s="122"/>
      <c r="K58" s="32" t="s">
        <v>66</v>
      </c>
      <c r="L58" s="125">
        <v>58</v>
      </c>
      <c r="M58" s="125"/>
      <c r="N58" s="124"/>
      <c r="O58" s="102" t="s">
        <v>202</v>
      </c>
      <c r="P58" s="102" t="s">
        <v>205</v>
      </c>
      <c r="Q58" s="102" t="s">
        <v>241</v>
      </c>
      <c r="R58" s="102" t="s">
        <v>291</v>
      </c>
      <c r="S58" s="78" t="str">
        <f>HYPERLINK("https://t.co/7m6b4c0NS3")</f>
        <v>https://t.co/7m6b4c0NS3</v>
      </c>
      <c r="T58" s="102" t="s">
        <v>339</v>
      </c>
      <c r="U58" s="106" t="s">
        <v>351</v>
      </c>
      <c r="V58" s="102"/>
      <c r="W58" s="78" t="str">
        <f>HYPERLINK("https://www.twitter.com/user/status/1649032769106739200")</f>
        <v>https://www.twitter.com/user/status/1649032769106739200</v>
      </c>
      <c r="X58" s="102">
        <v>0</v>
      </c>
      <c r="Y58" s="102">
        <v>0</v>
      </c>
      <c r="Z58" s="102">
        <v>0.25</v>
      </c>
      <c r="AA58" s="102">
        <v>1</v>
      </c>
      <c r="AB58" s="102" t="str">
        <f>REPLACE(INDEX(GroupVertices[Group],MATCH(Edges[[#This Row],[Vertex 1]],GroupVertices[Vertex],0)),1,1,"")</f>
        <v>3</v>
      </c>
      <c r="AC58" s="102" t="str">
        <f>REPLACE(INDEX(GroupVertices[Group],MATCH(Edges[[#This Row],[Vertex 2]],GroupVertices[Vertex],0)),1,1,"")</f>
        <v>3</v>
      </c>
      <c r="AD58" s="47">
        <v>3</v>
      </c>
      <c r="AE58" s="48">
        <v>6.666666666666667</v>
      </c>
      <c r="AF58" s="47">
        <v>0</v>
      </c>
      <c r="AG58" s="48">
        <v>0</v>
      </c>
      <c r="AH58" s="47">
        <v>0</v>
      </c>
      <c r="AI58" s="48">
        <v>0</v>
      </c>
      <c r="AJ58" s="47">
        <v>22</v>
      </c>
      <c r="AK58" s="48">
        <v>48.888888888888886</v>
      </c>
      <c r="AL58" s="47">
        <v>45</v>
      </c>
    </row>
    <row r="59" spans="1:38" ht="15">
      <c r="A59" s="76" t="s">
        <v>189</v>
      </c>
      <c r="B59" s="76" t="s">
        <v>189</v>
      </c>
      <c r="C59" s="103" t="s">
        <v>1370</v>
      </c>
      <c r="D59" s="118">
        <v>10</v>
      </c>
      <c r="E59" s="119" t="s">
        <v>132</v>
      </c>
      <c r="F59" s="120">
        <v>10</v>
      </c>
      <c r="G59" s="103"/>
      <c r="H59" s="121"/>
      <c r="I59" s="122"/>
      <c r="J59" s="122"/>
      <c r="K59" s="32" t="s">
        <v>65</v>
      </c>
      <c r="L59" s="125">
        <v>59</v>
      </c>
      <c r="M59" s="125"/>
      <c r="N59" s="124"/>
      <c r="O59" s="102" t="s">
        <v>203</v>
      </c>
      <c r="P59" s="102" t="s">
        <v>206</v>
      </c>
      <c r="Q59" s="102" t="s">
        <v>242</v>
      </c>
      <c r="R59" s="102" t="s">
        <v>292</v>
      </c>
      <c r="S59" s="78" t="str">
        <f>HYPERLINK("https://t.co/LQQbeLKBbK")</f>
        <v>https://t.co/LQQbeLKBbK</v>
      </c>
      <c r="T59" s="102" t="s">
        <v>339</v>
      </c>
      <c r="U59" s="106" t="s">
        <v>350</v>
      </c>
      <c r="V59" s="102"/>
      <c r="W59" s="78" t="str">
        <f>HYPERLINK("https://www.twitter.com/user/status/1649749449785200641")</f>
        <v>https://www.twitter.com/user/status/1649749449785200641</v>
      </c>
      <c r="X59" s="102">
        <v>1</v>
      </c>
      <c r="Y59" s="102">
        <v>1</v>
      </c>
      <c r="Z59" s="102">
        <v>0.19</v>
      </c>
      <c r="AA59" s="102">
        <v>4</v>
      </c>
      <c r="AB59" s="102" t="str">
        <f>REPLACE(INDEX(GroupVertices[Group],MATCH(Edges[[#This Row],[Vertex 1]],GroupVertices[Vertex],0)),1,1,"")</f>
        <v>3</v>
      </c>
      <c r="AC59" s="102" t="str">
        <f>REPLACE(INDEX(GroupVertices[Group],MATCH(Edges[[#This Row],[Vertex 2]],GroupVertices[Vertex],0)),1,1,"")</f>
        <v>3</v>
      </c>
      <c r="AD59" s="47">
        <v>0</v>
      </c>
      <c r="AE59" s="48">
        <v>0</v>
      </c>
      <c r="AF59" s="47">
        <v>0</v>
      </c>
      <c r="AG59" s="48">
        <v>0</v>
      </c>
      <c r="AH59" s="47">
        <v>0</v>
      </c>
      <c r="AI59" s="48">
        <v>0</v>
      </c>
      <c r="AJ59" s="47">
        <v>19</v>
      </c>
      <c r="AK59" s="48">
        <v>59.375</v>
      </c>
      <c r="AL59" s="47">
        <v>32</v>
      </c>
    </row>
    <row r="60" spans="1:38" ht="15">
      <c r="A60" s="76" t="s">
        <v>189</v>
      </c>
      <c r="B60" s="76" t="s">
        <v>189</v>
      </c>
      <c r="C60" s="103" t="s">
        <v>1370</v>
      </c>
      <c r="D60" s="118">
        <v>10</v>
      </c>
      <c r="E60" s="119" t="s">
        <v>132</v>
      </c>
      <c r="F60" s="120">
        <v>10</v>
      </c>
      <c r="G60" s="103"/>
      <c r="H60" s="121"/>
      <c r="I60" s="122"/>
      <c r="J60" s="122"/>
      <c r="K60" s="32" t="s">
        <v>65</v>
      </c>
      <c r="L60" s="125">
        <v>60</v>
      </c>
      <c r="M60" s="125"/>
      <c r="N60" s="124"/>
      <c r="O60" s="102" t="s">
        <v>203</v>
      </c>
      <c r="P60" s="102" t="s">
        <v>206</v>
      </c>
      <c r="Q60" s="102" t="s">
        <v>243</v>
      </c>
      <c r="R60" s="102" t="s">
        <v>293</v>
      </c>
      <c r="S60" s="78" t="str">
        <f>HYPERLINK("https://t.co/Yn8idDxnpW")</f>
        <v>https://t.co/Yn8idDxnpW</v>
      </c>
      <c r="T60" s="102" t="s">
        <v>339</v>
      </c>
      <c r="U60" s="106" t="s">
        <v>350</v>
      </c>
      <c r="V60" s="102"/>
      <c r="W60" s="78" t="str">
        <f>HYPERLINK("https://www.twitter.com/user/status/1650836619635638272")</f>
        <v>https://www.twitter.com/user/status/1650836619635638272</v>
      </c>
      <c r="X60" s="102">
        <v>1</v>
      </c>
      <c r="Y60" s="102">
        <v>1</v>
      </c>
      <c r="Z60" s="102">
        <v>0.19</v>
      </c>
      <c r="AA60" s="102">
        <v>4</v>
      </c>
      <c r="AB60" s="102" t="str">
        <f>REPLACE(INDEX(GroupVertices[Group],MATCH(Edges[[#This Row],[Vertex 1]],GroupVertices[Vertex],0)),1,1,"")</f>
        <v>3</v>
      </c>
      <c r="AC60" s="102" t="str">
        <f>REPLACE(INDEX(GroupVertices[Group],MATCH(Edges[[#This Row],[Vertex 2]],GroupVertices[Vertex],0)),1,1,"")</f>
        <v>3</v>
      </c>
      <c r="AD60" s="47">
        <v>0</v>
      </c>
      <c r="AE60" s="48">
        <v>0</v>
      </c>
      <c r="AF60" s="47">
        <v>0</v>
      </c>
      <c r="AG60" s="48">
        <v>0</v>
      </c>
      <c r="AH60" s="47">
        <v>0</v>
      </c>
      <c r="AI60" s="48">
        <v>0</v>
      </c>
      <c r="AJ60" s="47">
        <v>19</v>
      </c>
      <c r="AK60" s="48">
        <v>59.375</v>
      </c>
      <c r="AL60" s="47">
        <v>32</v>
      </c>
    </row>
    <row r="61" spans="1:38" ht="15">
      <c r="A61" s="76" t="s">
        <v>189</v>
      </c>
      <c r="B61" s="76" t="s">
        <v>198</v>
      </c>
      <c r="C61" s="103" t="s">
        <v>1367</v>
      </c>
      <c r="D61" s="118">
        <v>3</v>
      </c>
      <c r="E61" s="119" t="s">
        <v>132</v>
      </c>
      <c r="F61" s="120">
        <v>32</v>
      </c>
      <c r="G61" s="103"/>
      <c r="H61" s="121"/>
      <c r="I61" s="122"/>
      <c r="J61" s="122"/>
      <c r="K61" s="32" t="s">
        <v>65</v>
      </c>
      <c r="L61" s="125">
        <v>61</v>
      </c>
      <c r="M61" s="125"/>
      <c r="N61" s="124"/>
      <c r="O61" s="102" t="s">
        <v>201</v>
      </c>
      <c r="P61" s="102" t="s">
        <v>206</v>
      </c>
      <c r="Q61" s="102" t="s">
        <v>244</v>
      </c>
      <c r="R61" s="102" t="s">
        <v>280</v>
      </c>
      <c r="S61" s="102" t="s">
        <v>320</v>
      </c>
      <c r="T61" s="102" t="s">
        <v>340</v>
      </c>
      <c r="U61" s="106" t="s">
        <v>343</v>
      </c>
      <c r="V61" s="102"/>
      <c r="W61" s="78" t="str">
        <f>HYPERLINK("https://www.twitter.com/user/status/1651280274603352064")</f>
        <v>https://www.twitter.com/user/status/1651280274603352064</v>
      </c>
      <c r="X61" s="102">
        <v>0</v>
      </c>
      <c r="Y61" s="102">
        <v>0</v>
      </c>
      <c r="Z61" s="102">
        <v>0.09</v>
      </c>
      <c r="AA61" s="102">
        <v>1</v>
      </c>
      <c r="AB61" s="102" t="str">
        <f>REPLACE(INDEX(GroupVertices[Group],MATCH(Edges[[#This Row],[Vertex 1]],GroupVertices[Vertex],0)),1,1,"")</f>
        <v>3</v>
      </c>
      <c r="AC61" s="102" t="str">
        <f>REPLACE(INDEX(GroupVertices[Group],MATCH(Edges[[#This Row],[Vertex 2]],GroupVertices[Vertex],0)),1,1,"")</f>
        <v>1</v>
      </c>
      <c r="AD61" s="47">
        <v>2</v>
      </c>
      <c r="AE61" s="48">
        <v>5.2631578947368425</v>
      </c>
      <c r="AF61" s="47">
        <v>0</v>
      </c>
      <c r="AG61" s="48">
        <v>0</v>
      </c>
      <c r="AH61" s="47">
        <v>0</v>
      </c>
      <c r="AI61" s="48">
        <v>0</v>
      </c>
      <c r="AJ61" s="47">
        <v>15</v>
      </c>
      <c r="AK61" s="48">
        <v>39.473684210526315</v>
      </c>
      <c r="AL61" s="47">
        <v>38</v>
      </c>
    </row>
    <row r="62" spans="1:38" ht="15">
      <c r="A62" s="76" t="s">
        <v>189</v>
      </c>
      <c r="B62" s="76" t="s">
        <v>198</v>
      </c>
      <c r="C62" s="103" t="s">
        <v>1367</v>
      </c>
      <c r="D62" s="118">
        <v>3</v>
      </c>
      <c r="E62" s="119" t="s">
        <v>132</v>
      </c>
      <c r="F62" s="120">
        <v>32</v>
      </c>
      <c r="G62" s="103"/>
      <c r="H62" s="121"/>
      <c r="I62" s="122"/>
      <c r="J62" s="122"/>
      <c r="K62" s="32" t="s">
        <v>65</v>
      </c>
      <c r="L62" s="125">
        <v>62</v>
      </c>
      <c r="M62" s="125"/>
      <c r="N62" s="124"/>
      <c r="O62" s="102" t="s">
        <v>202</v>
      </c>
      <c r="P62" s="102" t="s">
        <v>206</v>
      </c>
      <c r="Q62" s="102" t="s">
        <v>244</v>
      </c>
      <c r="R62" s="102" t="s">
        <v>280</v>
      </c>
      <c r="S62" s="102" t="s">
        <v>320</v>
      </c>
      <c r="T62" s="102" t="s">
        <v>340</v>
      </c>
      <c r="U62" s="106" t="s">
        <v>343</v>
      </c>
      <c r="V62" s="102"/>
      <c r="W62" s="78" t="str">
        <f>HYPERLINK("https://www.twitter.com/user/status/1651280274603352064")</f>
        <v>https://www.twitter.com/user/status/1651280274603352064</v>
      </c>
      <c r="X62" s="102">
        <v>0</v>
      </c>
      <c r="Y62" s="102">
        <v>0</v>
      </c>
      <c r="Z62" s="102">
        <v>0.09</v>
      </c>
      <c r="AA62" s="102">
        <v>1</v>
      </c>
      <c r="AB62" s="102" t="str">
        <f>REPLACE(INDEX(GroupVertices[Group],MATCH(Edges[[#This Row],[Vertex 1]],GroupVertices[Vertex],0)),1,1,"")</f>
        <v>3</v>
      </c>
      <c r="AC62" s="102" t="str">
        <f>REPLACE(INDEX(GroupVertices[Group],MATCH(Edges[[#This Row],[Vertex 2]],GroupVertices[Vertex],0)),1,1,"")</f>
        <v>1</v>
      </c>
      <c r="AD62" s="47">
        <v>2</v>
      </c>
      <c r="AE62" s="48">
        <v>5.2631578947368425</v>
      </c>
      <c r="AF62" s="47">
        <v>0</v>
      </c>
      <c r="AG62" s="48">
        <v>0</v>
      </c>
      <c r="AH62" s="47">
        <v>0</v>
      </c>
      <c r="AI62" s="48">
        <v>0</v>
      </c>
      <c r="AJ62" s="47">
        <v>15</v>
      </c>
      <c r="AK62" s="48">
        <v>39.473684210526315</v>
      </c>
      <c r="AL62" s="47">
        <v>38</v>
      </c>
    </row>
    <row r="63" spans="1:38" ht="15">
      <c r="A63" s="76" t="s">
        <v>189</v>
      </c>
      <c r="B63" s="76" t="s">
        <v>200</v>
      </c>
      <c r="C63" s="103" t="s">
        <v>1367</v>
      </c>
      <c r="D63" s="118">
        <v>3</v>
      </c>
      <c r="E63" s="119" t="s">
        <v>132</v>
      </c>
      <c r="F63" s="120">
        <v>32</v>
      </c>
      <c r="G63" s="103"/>
      <c r="H63" s="121"/>
      <c r="I63" s="122"/>
      <c r="J63" s="122"/>
      <c r="K63" s="32" t="s">
        <v>65</v>
      </c>
      <c r="L63" s="125">
        <v>63</v>
      </c>
      <c r="M63" s="125"/>
      <c r="N63" s="124"/>
      <c r="O63" s="102" t="s">
        <v>201</v>
      </c>
      <c r="P63" s="102" t="s">
        <v>206</v>
      </c>
      <c r="Q63" s="102" t="s">
        <v>245</v>
      </c>
      <c r="R63" s="102" t="s">
        <v>281</v>
      </c>
      <c r="S63" s="78" t="str">
        <f>HYPERLINK("https://t.co/CXd9y9YQfg")</f>
        <v>https://t.co/CXd9y9YQfg</v>
      </c>
      <c r="T63" s="102" t="s">
        <v>339</v>
      </c>
      <c r="U63" s="106" t="s">
        <v>344</v>
      </c>
      <c r="V63" s="102"/>
      <c r="W63" s="78" t="str">
        <f>HYPERLINK("https://www.twitter.com/user/status/1651411079866593282")</f>
        <v>https://www.twitter.com/user/status/1651411079866593282</v>
      </c>
      <c r="X63" s="102">
        <v>0</v>
      </c>
      <c r="Y63" s="102">
        <v>0</v>
      </c>
      <c r="Z63" s="102">
        <v>0.09</v>
      </c>
      <c r="AA63" s="102">
        <v>1</v>
      </c>
      <c r="AB63" s="102" t="str">
        <f>REPLACE(INDEX(GroupVertices[Group],MATCH(Edges[[#This Row],[Vertex 1]],GroupVertices[Vertex],0)),1,1,"")</f>
        <v>3</v>
      </c>
      <c r="AC63" s="102" t="str">
        <f>REPLACE(INDEX(GroupVertices[Group],MATCH(Edges[[#This Row],[Vertex 2]],GroupVertices[Vertex],0)),1,1,"")</f>
        <v>2</v>
      </c>
      <c r="AD63" s="47">
        <v>1</v>
      </c>
      <c r="AE63" s="48">
        <v>2.6315789473684212</v>
      </c>
      <c r="AF63" s="47">
        <v>1</v>
      </c>
      <c r="AG63" s="48">
        <v>2.6315789473684212</v>
      </c>
      <c r="AH63" s="47">
        <v>0</v>
      </c>
      <c r="AI63" s="48">
        <v>0</v>
      </c>
      <c r="AJ63" s="47">
        <v>17</v>
      </c>
      <c r="AK63" s="48">
        <v>44.73684210526316</v>
      </c>
      <c r="AL63" s="47">
        <v>38</v>
      </c>
    </row>
    <row r="64" spans="1:38" ht="15">
      <c r="A64" s="76" t="s">
        <v>189</v>
      </c>
      <c r="B64" s="76" t="s">
        <v>188</v>
      </c>
      <c r="C64" s="103" t="s">
        <v>1368</v>
      </c>
      <c r="D64" s="118">
        <v>5.333333333333334</v>
      </c>
      <c r="E64" s="119" t="s">
        <v>132</v>
      </c>
      <c r="F64" s="120">
        <v>24.666666666666668</v>
      </c>
      <c r="G64" s="103"/>
      <c r="H64" s="121"/>
      <c r="I64" s="122"/>
      <c r="J64" s="122"/>
      <c r="K64" s="32" t="s">
        <v>66</v>
      </c>
      <c r="L64" s="125">
        <v>64</v>
      </c>
      <c r="M64" s="125"/>
      <c r="N64" s="124"/>
      <c r="O64" s="102" t="s">
        <v>201</v>
      </c>
      <c r="P64" s="102" t="s">
        <v>206</v>
      </c>
      <c r="Q64" s="102" t="s">
        <v>245</v>
      </c>
      <c r="R64" s="102" t="s">
        <v>281</v>
      </c>
      <c r="S64" s="78" t="str">
        <f>HYPERLINK("https://t.co/CXd9y9YQfg")</f>
        <v>https://t.co/CXd9y9YQfg</v>
      </c>
      <c r="T64" s="102" t="s">
        <v>339</v>
      </c>
      <c r="U64" s="106" t="s">
        <v>344</v>
      </c>
      <c r="V64" s="102"/>
      <c r="W64" s="78" t="str">
        <f>HYPERLINK("https://www.twitter.com/user/status/1651411079866593282")</f>
        <v>https://www.twitter.com/user/status/1651411079866593282</v>
      </c>
      <c r="X64" s="102">
        <v>0</v>
      </c>
      <c r="Y64" s="102">
        <v>0</v>
      </c>
      <c r="Z64" s="102">
        <v>0.09</v>
      </c>
      <c r="AA64" s="102">
        <v>2</v>
      </c>
      <c r="AB64" s="102" t="str">
        <f>REPLACE(INDEX(GroupVertices[Group],MATCH(Edges[[#This Row],[Vertex 1]],GroupVertices[Vertex],0)),1,1,"")</f>
        <v>3</v>
      </c>
      <c r="AC64" s="102" t="str">
        <f>REPLACE(INDEX(GroupVertices[Group],MATCH(Edges[[#This Row],[Vertex 2]],GroupVertices[Vertex],0)),1,1,"")</f>
        <v>3</v>
      </c>
      <c r="AD64" s="47">
        <v>1</v>
      </c>
      <c r="AE64" s="48">
        <v>2.6315789473684212</v>
      </c>
      <c r="AF64" s="47">
        <v>1</v>
      </c>
      <c r="AG64" s="48">
        <v>2.6315789473684212</v>
      </c>
      <c r="AH64" s="47">
        <v>0</v>
      </c>
      <c r="AI64" s="48">
        <v>0</v>
      </c>
      <c r="AJ64" s="47">
        <v>17</v>
      </c>
      <c r="AK64" s="48">
        <v>44.73684210526316</v>
      </c>
      <c r="AL64" s="47">
        <v>38</v>
      </c>
    </row>
    <row r="65" spans="1:38" ht="15">
      <c r="A65" s="76" t="s">
        <v>189</v>
      </c>
      <c r="B65" s="76" t="s">
        <v>188</v>
      </c>
      <c r="C65" s="103" t="s">
        <v>1368</v>
      </c>
      <c r="D65" s="118">
        <v>5.333333333333334</v>
      </c>
      <c r="E65" s="119" t="s">
        <v>132</v>
      </c>
      <c r="F65" s="120">
        <v>24.666666666666668</v>
      </c>
      <c r="G65" s="103"/>
      <c r="H65" s="121"/>
      <c r="I65" s="122"/>
      <c r="J65" s="122"/>
      <c r="K65" s="32" t="s">
        <v>66</v>
      </c>
      <c r="L65" s="125">
        <v>65</v>
      </c>
      <c r="M65" s="125"/>
      <c r="N65" s="124"/>
      <c r="O65" s="102" t="s">
        <v>202</v>
      </c>
      <c r="P65" s="102" t="s">
        <v>206</v>
      </c>
      <c r="Q65" s="102" t="s">
        <v>245</v>
      </c>
      <c r="R65" s="102" t="s">
        <v>281</v>
      </c>
      <c r="S65" s="78" t="str">
        <f>HYPERLINK("https://t.co/CXd9y9YQfg")</f>
        <v>https://t.co/CXd9y9YQfg</v>
      </c>
      <c r="T65" s="102" t="s">
        <v>339</v>
      </c>
      <c r="U65" s="106" t="s">
        <v>344</v>
      </c>
      <c r="V65" s="102"/>
      <c r="W65" s="78" t="str">
        <f>HYPERLINK("https://www.twitter.com/user/status/1651411079866593282")</f>
        <v>https://www.twitter.com/user/status/1651411079866593282</v>
      </c>
      <c r="X65" s="102">
        <v>0</v>
      </c>
      <c r="Y65" s="102">
        <v>0</v>
      </c>
      <c r="Z65" s="102">
        <v>0.09</v>
      </c>
      <c r="AA65" s="102">
        <v>2</v>
      </c>
      <c r="AB65" s="102" t="str">
        <f>REPLACE(INDEX(GroupVertices[Group],MATCH(Edges[[#This Row],[Vertex 1]],GroupVertices[Vertex],0)),1,1,"")</f>
        <v>3</v>
      </c>
      <c r="AC65" s="102" t="str">
        <f>REPLACE(INDEX(GroupVertices[Group],MATCH(Edges[[#This Row],[Vertex 2]],GroupVertices[Vertex],0)),1,1,"")</f>
        <v>3</v>
      </c>
      <c r="AD65" s="47">
        <v>1</v>
      </c>
      <c r="AE65" s="48">
        <v>2.6315789473684212</v>
      </c>
      <c r="AF65" s="47">
        <v>1</v>
      </c>
      <c r="AG65" s="48">
        <v>2.6315789473684212</v>
      </c>
      <c r="AH65" s="47">
        <v>0</v>
      </c>
      <c r="AI65" s="48">
        <v>0</v>
      </c>
      <c r="AJ65" s="47">
        <v>17</v>
      </c>
      <c r="AK65" s="48">
        <v>44.73684210526316</v>
      </c>
      <c r="AL65" s="47">
        <v>38</v>
      </c>
    </row>
    <row r="66" spans="1:38" ht="15">
      <c r="A66" s="76" t="s">
        <v>188</v>
      </c>
      <c r="B66" s="76" t="s">
        <v>200</v>
      </c>
      <c r="C66" s="103" t="s">
        <v>1367</v>
      </c>
      <c r="D66" s="118">
        <v>3</v>
      </c>
      <c r="E66" s="119" t="s">
        <v>132</v>
      </c>
      <c r="F66" s="120">
        <v>32</v>
      </c>
      <c r="G66" s="103"/>
      <c r="H66" s="121"/>
      <c r="I66" s="122"/>
      <c r="J66" s="122"/>
      <c r="K66" s="32" t="s">
        <v>65</v>
      </c>
      <c r="L66" s="125">
        <v>66</v>
      </c>
      <c r="M66" s="125"/>
      <c r="N66" s="124"/>
      <c r="O66" s="102" t="s">
        <v>204</v>
      </c>
      <c r="P66" s="102" t="s">
        <v>205</v>
      </c>
      <c r="Q66" s="102" t="s">
        <v>246</v>
      </c>
      <c r="R66" s="102" t="s">
        <v>294</v>
      </c>
      <c r="S66" s="78" t="str">
        <f>HYPERLINK("https://t.co/CXd9y9YQfg")</f>
        <v>https://t.co/CXd9y9YQfg</v>
      </c>
      <c r="T66" s="102" t="s">
        <v>339</v>
      </c>
      <c r="U66" s="106" t="s">
        <v>344</v>
      </c>
      <c r="V66" s="102"/>
      <c r="W66" s="78" t="str">
        <f>HYPERLINK("https://www.twitter.com/user/status/1651285746815496192")</f>
        <v>https://www.twitter.com/user/status/1651285746815496192</v>
      </c>
      <c r="X66" s="102">
        <v>5</v>
      </c>
      <c r="Y66" s="102">
        <v>6</v>
      </c>
      <c r="Z66" s="102">
        <v>0.6</v>
      </c>
      <c r="AA66" s="102">
        <v>1</v>
      </c>
      <c r="AB66" s="102" t="str">
        <f>REPLACE(INDEX(GroupVertices[Group],MATCH(Edges[[#This Row],[Vertex 1]],GroupVertices[Vertex],0)),1,1,"")</f>
        <v>3</v>
      </c>
      <c r="AC66" s="102" t="str">
        <f>REPLACE(INDEX(GroupVertices[Group],MATCH(Edges[[#This Row],[Vertex 2]],GroupVertices[Vertex],0)),1,1,"")</f>
        <v>2</v>
      </c>
      <c r="AD66" s="47">
        <v>1</v>
      </c>
      <c r="AE66" s="48">
        <v>2.7777777777777777</v>
      </c>
      <c r="AF66" s="47">
        <v>1</v>
      </c>
      <c r="AG66" s="48">
        <v>2.7777777777777777</v>
      </c>
      <c r="AH66" s="47">
        <v>0</v>
      </c>
      <c r="AI66" s="48">
        <v>0</v>
      </c>
      <c r="AJ66" s="47">
        <v>16</v>
      </c>
      <c r="AK66" s="48">
        <v>44.44444444444444</v>
      </c>
      <c r="AL66" s="47">
        <v>36</v>
      </c>
    </row>
    <row r="67" spans="1:38" ht="15">
      <c r="A67" s="76" t="s">
        <v>198</v>
      </c>
      <c r="B67" s="76" t="s">
        <v>200</v>
      </c>
      <c r="C67" s="103" t="s">
        <v>1367</v>
      </c>
      <c r="D67" s="118">
        <v>3</v>
      </c>
      <c r="E67" s="119" t="s">
        <v>132</v>
      </c>
      <c r="F67" s="120">
        <v>32</v>
      </c>
      <c r="G67" s="103"/>
      <c r="H67" s="121"/>
      <c r="I67" s="122"/>
      <c r="J67" s="122"/>
      <c r="K67" s="32" t="s">
        <v>65</v>
      </c>
      <c r="L67" s="125">
        <v>67</v>
      </c>
      <c r="M67" s="125"/>
      <c r="N67" s="124"/>
      <c r="O67" s="102" t="s">
        <v>204</v>
      </c>
      <c r="P67" s="102" t="s">
        <v>215</v>
      </c>
      <c r="Q67" s="102" t="s">
        <v>247</v>
      </c>
      <c r="R67" s="102" t="s">
        <v>295</v>
      </c>
      <c r="S67" s="78" t="str">
        <f>HYPERLINK("https://t.co/M1EzoVAojA")</f>
        <v>https://t.co/M1EzoVAojA</v>
      </c>
      <c r="T67" s="102" t="s">
        <v>339</v>
      </c>
      <c r="U67" s="106" t="s">
        <v>346</v>
      </c>
      <c r="V67" s="102"/>
      <c r="W67" s="78" t="str">
        <f>HYPERLINK("https://www.twitter.com/user/status/1651292961815101442")</f>
        <v>https://www.twitter.com/user/status/1651292961815101442</v>
      </c>
      <c r="X67" s="102">
        <v>3</v>
      </c>
      <c r="Y67" s="102">
        <v>4</v>
      </c>
      <c r="Z67" s="102">
        <v>3.2</v>
      </c>
      <c r="AA67" s="102">
        <v>1</v>
      </c>
      <c r="AB67" s="102" t="str">
        <f>REPLACE(INDEX(GroupVertices[Group],MATCH(Edges[[#This Row],[Vertex 1]],GroupVertices[Vertex],0)),1,1,"")</f>
        <v>1</v>
      </c>
      <c r="AC67" s="102" t="str">
        <f>REPLACE(INDEX(GroupVertices[Group],MATCH(Edges[[#This Row],[Vertex 2]],GroupVertices[Vertex],0)),1,1,"")</f>
        <v>2</v>
      </c>
      <c r="AD67" s="47">
        <v>0</v>
      </c>
      <c r="AE67" s="48">
        <v>0</v>
      </c>
      <c r="AF67" s="47">
        <v>0</v>
      </c>
      <c r="AG67" s="48">
        <v>0</v>
      </c>
      <c r="AH67" s="47">
        <v>0</v>
      </c>
      <c r="AI67" s="48">
        <v>0</v>
      </c>
      <c r="AJ67" s="47">
        <v>20</v>
      </c>
      <c r="AK67" s="48">
        <v>60.60606060606061</v>
      </c>
      <c r="AL67" s="47">
        <v>33</v>
      </c>
    </row>
    <row r="68" spans="1:38" ht="15">
      <c r="A68" s="76" t="s">
        <v>198</v>
      </c>
      <c r="B68" s="76" t="s">
        <v>200</v>
      </c>
      <c r="C68" s="103" t="s">
        <v>1367</v>
      </c>
      <c r="D68" s="118">
        <v>3</v>
      </c>
      <c r="E68" s="119" t="s">
        <v>132</v>
      </c>
      <c r="F68" s="120">
        <v>32</v>
      </c>
      <c r="G68" s="103"/>
      <c r="H68" s="121"/>
      <c r="I68" s="122"/>
      <c r="J68" s="122"/>
      <c r="K68" s="32" t="s">
        <v>65</v>
      </c>
      <c r="L68" s="125">
        <v>68</v>
      </c>
      <c r="M68" s="125"/>
      <c r="N68" s="124"/>
      <c r="O68" s="102" t="s">
        <v>201</v>
      </c>
      <c r="P68" s="102" t="s">
        <v>215</v>
      </c>
      <c r="Q68" s="102" t="s">
        <v>248</v>
      </c>
      <c r="R68" s="102" t="s">
        <v>281</v>
      </c>
      <c r="S68" s="78" t="str">
        <f>HYPERLINK("https://t.co/CXd9y9YQfg")</f>
        <v>https://t.co/CXd9y9YQfg</v>
      </c>
      <c r="T68" s="102" t="s">
        <v>339</v>
      </c>
      <c r="U68" s="106" t="s">
        <v>344</v>
      </c>
      <c r="V68" s="102"/>
      <c r="W68" s="78" t="str">
        <f>HYPERLINK("https://www.twitter.com/user/status/1651294541671006208")</f>
        <v>https://www.twitter.com/user/status/1651294541671006208</v>
      </c>
      <c r="X68" s="102">
        <v>0</v>
      </c>
      <c r="Y68" s="102">
        <v>0</v>
      </c>
      <c r="Z68" s="102">
        <v>1.33</v>
      </c>
      <c r="AA68" s="102">
        <v>1</v>
      </c>
      <c r="AB68" s="102" t="str">
        <f>REPLACE(INDEX(GroupVertices[Group],MATCH(Edges[[#This Row],[Vertex 1]],GroupVertices[Vertex],0)),1,1,"")</f>
        <v>1</v>
      </c>
      <c r="AC68" s="102" t="str">
        <f>REPLACE(INDEX(GroupVertices[Group],MATCH(Edges[[#This Row],[Vertex 2]],GroupVertices[Vertex],0)),1,1,"")</f>
        <v>2</v>
      </c>
      <c r="AD68" s="47">
        <v>1</v>
      </c>
      <c r="AE68" s="48">
        <v>2.6315789473684212</v>
      </c>
      <c r="AF68" s="47">
        <v>1</v>
      </c>
      <c r="AG68" s="48">
        <v>2.6315789473684212</v>
      </c>
      <c r="AH68" s="47">
        <v>0</v>
      </c>
      <c r="AI68" s="48">
        <v>0</v>
      </c>
      <c r="AJ68" s="47">
        <v>17</v>
      </c>
      <c r="AK68" s="48">
        <v>44.73684210526316</v>
      </c>
      <c r="AL68" s="47">
        <v>38</v>
      </c>
    </row>
    <row r="69" spans="1:38" ht="15">
      <c r="A69" s="76" t="s">
        <v>188</v>
      </c>
      <c r="B69" s="76" t="s">
        <v>200</v>
      </c>
      <c r="C69" s="103" t="s">
        <v>1367</v>
      </c>
      <c r="D69" s="118">
        <v>3</v>
      </c>
      <c r="E69" s="119" t="s">
        <v>132</v>
      </c>
      <c r="F69" s="120">
        <v>32</v>
      </c>
      <c r="G69" s="103"/>
      <c r="H69" s="121"/>
      <c r="I69" s="122"/>
      <c r="J69" s="122"/>
      <c r="K69" s="32" t="s">
        <v>65</v>
      </c>
      <c r="L69" s="125">
        <v>69</v>
      </c>
      <c r="M69" s="125"/>
      <c r="N69" s="124"/>
      <c r="O69" s="102" t="s">
        <v>201</v>
      </c>
      <c r="P69" s="102" t="s">
        <v>205</v>
      </c>
      <c r="Q69" s="102" t="s">
        <v>249</v>
      </c>
      <c r="R69" s="102" t="s">
        <v>284</v>
      </c>
      <c r="S69" s="78" t="str">
        <f>HYPERLINK("https://t.co/M1EzoVAojA")</f>
        <v>https://t.co/M1EzoVAojA</v>
      </c>
      <c r="T69" s="102" t="s">
        <v>339</v>
      </c>
      <c r="U69" s="106" t="s">
        <v>346</v>
      </c>
      <c r="V69" s="102"/>
      <c r="W69" s="78" t="str">
        <f>HYPERLINK("https://www.twitter.com/user/status/1651412056397029379")</f>
        <v>https://www.twitter.com/user/status/1651412056397029379</v>
      </c>
      <c r="X69" s="102">
        <v>0</v>
      </c>
      <c r="Y69" s="102">
        <v>0</v>
      </c>
      <c r="Z69" s="102">
        <v>0.25</v>
      </c>
      <c r="AA69" s="102">
        <v>1</v>
      </c>
      <c r="AB69" s="102" t="str">
        <f>REPLACE(INDEX(GroupVertices[Group],MATCH(Edges[[#This Row],[Vertex 1]],GroupVertices[Vertex],0)),1,1,"")</f>
        <v>3</v>
      </c>
      <c r="AC69" s="102" t="str">
        <f>REPLACE(INDEX(GroupVertices[Group],MATCH(Edges[[#This Row],[Vertex 2]],GroupVertices[Vertex],0)),1,1,"")</f>
        <v>2</v>
      </c>
      <c r="AD69" s="47">
        <v>0</v>
      </c>
      <c r="AE69" s="48">
        <v>0</v>
      </c>
      <c r="AF69" s="47">
        <v>0</v>
      </c>
      <c r="AG69" s="48">
        <v>0</v>
      </c>
      <c r="AH69" s="47">
        <v>0</v>
      </c>
      <c r="AI69" s="48">
        <v>0</v>
      </c>
      <c r="AJ69" s="47">
        <v>21</v>
      </c>
      <c r="AK69" s="48">
        <v>60</v>
      </c>
      <c r="AL69" s="47">
        <v>35</v>
      </c>
    </row>
    <row r="70" spans="1:38" ht="15">
      <c r="A70" s="76" t="s">
        <v>198</v>
      </c>
      <c r="B70" s="76" t="s">
        <v>188</v>
      </c>
      <c r="C70" s="103" t="s">
        <v>1368</v>
      </c>
      <c r="D70" s="118">
        <v>5.333333333333334</v>
      </c>
      <c r="E70" s="119" t="s">
        <v>132</v>
      </c>
      <c r="F70" s="120">
        <v>24.666666666666668</v>
      </c>
      <c r="G70" s="103"/>
      <c r="H70" s="121"/>
      <c r="I70" s="122"/>
      <c r="J70" s="122"/>
      <c r="K70" s="32" t="s">
        <v>66</v>
      </c>
      <c r="L70" s="125">
        <v>70</v>
      </c>
      <c r="M70" s="125"/>
      <c r="N70" s="124"/>
      <c r="O70" s="102" t="s">
        <v>201</v>
      </c>
      <c r="P70" s="102" t="s">
        <v>215</v>
      </c>
      <c r="Q70" s="102" t="s">
        <v>250</v>
      </c>
      <c r="R70" s="102" t="s">
        <v>285</v>
      </c>
      <c r="S70" s="102" t="s">
        <v>322</v>
      </c>
      <c r="T70" s="102" t="s">
        <v>340</v>
      </c>
      <c r="U70" s="106" t="s">
        <v>347</v>
      </c>
      <c r="V70" s="102"/>
      <c r="W70" s="78" t="str">
        <f>HYPERLINK("https://www.twitter.com/user/status/1647998297481551881")</f>
        <v>https://www.twitter.com/user/status/1647998297481551881</v>
      </c>
      <c r="X70" s="102">
        <v>0</v>
      </c>
      <c r="Y70" s="102">
        <v>0</v>
      </c>
      <c r="Z70" s="102">
        <v>1.33</v>
      </c>
      <c r="AA70" s="102">
        <v>2</v>
      </c>
      <c r="AB70" s="102" t="str">
        <f>REPLACE(INDEX(GroupVertices[Group],MATCH(Edges[[#This Row],[Vertex 1]],GroupVertices[Vertex],0)),1,1,"")</f>
        <v>1</v>
      </c>
      <c r="AC70" s="102" t="str">
        <f>REPLACE(INDEX(GroupVertices[Group],MATCH(Edges[[#This Row],[Vertex 2]],GroupVertices[Vertex],0)),1,1,"")</f>
        <v>3</v>
      </c>
      <c r="AD70" s="47">
        <v>0</v>
      </c>
      <c r="AE70" s="48">
        <v>0</v>
      </c>
      <c r="AF70" s="47">
        <v>0</v>
      </c>
      <c r="AG70" s="48">
        <v>0</v>
      </c>
      <c r="AH70" s="47">
        <v>0</v>
      </c>
      <c r="AI70" s="48">
        <v>0</v>
      </c>
      <c r="AJ70" s="47">
        <v>20</v>
      </c>
      <c r="AK70" s="48">
        <v>62.5</v>
      </c>
      <c r="AL70" s="47">
        <v>32</v>
      </c>
    </row>
    <row r="71" spans="1:38" ht="15">
      <c r="A71" s="76" t="s">
        <v>198</v>
      </c>
      <c r="B71" s="76" t="s">
        <v>188</v>
      </c>
      <c r="C71" s="103" t="s">
        <v>1368</v>
      </c>
      <c r="D71" s="118">
        <v>5.333333333333334</v>
      </c>
      <c r="E71" s="119" t="s">
        <v>132</v>
      </c>
      <c r="F71" s="120">
        <v>24.666666666666668</v>
      </c>
      <c r="G71" s="103"/>
      <c r="H71" s="121"/>
      <c r="I71" s="122"/>
      <c r="J71" s="122"/>
      <c r="K71" s="32" t="s">
        <v>66</v>
      </c>
      <c r="L71" s="125">
        <v>71</v>
      </c>
      <c r="M71" s="125"/>
      <c r="N71" s="124"/>
      <c r="O71" s="102" t="s">
        <v>202</v>
      </c>
      <c r="P71" s="102" t="s">
        <v>215</v>
      </c>
      <c r="Q71" s="102" t="s">
        <v>250</v>
      </c>
      <c r="R71" s="102" t="s">
        <v>285</v>
      </c>
      <c r="S71" s="102" t="s">
        <v>322</v>
      </c>
      <c r="T71" s="102" t="s">
        <v>340</v>
      </c>
      <c r="U71" s="106" t="s">
        <v>347</v>
      </c>
      <c r="V71" s="102"/>
      <c r="W71" s="78" t="str">
        <f>HYPERLINK("https://www.twitter.com/user/status/1647998297481551881")</f>
        <v>https://www.twitter.com/user/status/1647998297481551881</v>
      </c>
      <c r="X71" s="102">
        <v>0</v>
      </c>
      <c r="Y71" s="102">
        <v>0</v>
      </c>
      <c r="Z71" s="102">
        <v>1.33</v>
      </c>
      <c r="AA71" s="102">
        <v>2</v>
      </c>
      <c r="AB71" s="102" t="str">
        <f>REPLACE(INDEX(GroupVertices[Group],MATCH(Edges[[#This Row],[Vertex 1]],GroupVertices[Vertex],0)),1,1,"")</f>
        <v>1</v>
      </c>
      <c r="AC71" s="102" t="str">
        <f>REPLACE(INDEX(GroupVertices[Group],MATCH(Edges[[#This Row],[Vertex 2]],GroupVertices[Vertex],0)),1,1,"")</f>
        <v>3</v>
      </c>
      <c r="AD71" s="47">
        <v>0</v>
      </c>
      <c r="AE71" s="48">
        <v>0</v>
      </c>
      <c r="AF71" s="47">
        <v>0</v>
      </c>
      <c r="AG71" s="48">
        <v>0</v>
      </c>
      <c r="AH71" s="47">
        <v>0</v>
      </c>
      <c r="AI71" s="48">
        <v>0</v>
      </c>
      <c r="AJ71" s="47">
        <v>20</v>
      </c>
      <c r="AK71" s="48">
        <v>62.5</v>
      </c>
      <c r="AL71" s="47">
        <v>32</v>
      </c>
    </row>
    <row r="72" spans="1:38" ht="15">
      <c r="A72" s="76" t="s">
        <v>198</v>
      </c>
      <c r="B72" s="76" t="s">
        <v>198</v>
      </c>
      <c r="C72" s="103" t="s">
        <v>1369</v>
      </c>
      <c r="D72" s="118">
        <v>7.666666666666667</v>
      </c>
      <c r="E72" s="119" t="s">
        <v>132</v>
      </c>
      <c r="F72" s="120">
        <v>17.333333333333336</v>
      </c>
      <c r="G72" s="103"/>
      <c r="H72" s="121"/>
      <c r="I72" s="122"/>
      <c r="J72" s="122"/>
      <c r="K72" s="32" t="s">
        <v>65</v>
      </c>
      <c r="L72" s="125">
        <v>72</v>
      </c>
      <c r="M72" s="125"/>
      <c r="N72" s="124"/>
      <c r="O72" s="102" t="s">
        <v>203</v>
      </c>
      <c r="P72" s="102" t="s">
        <v>215</v>
      </c>
      <c r="Q72" s="102" t="s">
        <v>251</v>
      </c>
      <c r="R72" s="102" t="s">
        <v>296</v>
      </c>
      <c r="S72" s="78" t="str">
        <f>HYPERLINK("https://t.co/FHUt7i5Yao")</f>
        <v>https://t.co/FHUt7i5Yao</v>
      </c>
      <c r="T72" s="102" t="s">
        <v>339</v>
      </c>
      <c r="U72" s="106" t="s">
        <v>352</v>
      </c>
      <c r="V72" s="102"/>
      <c r="W72" s="78" t="str">
        <f>HYPERLINK("https://www.twitter.com/user/status/1649275089953738752")</f>
        <v>https://www.twitter.com/user/status/1649275089953738752</v>
      </c>
      <c r="X72" s="102">
        <v>0</v>
      </c>
      <c r="Y72" s="102">
        <v>0</v>
      </c>
      <c r="Z72" s="102">
        <v>2.94</v>
      </c>
      <c r="AA72" s="102">
        <v>3</v>
      </c>
      <c r="AB72" s="102" t="str">
        <f>REPLACE(INDEX(GroupVertices[Group],MATCH(Edges[[#This Row],[Vertex 1]],GroupVertices[Vertex],0)),1,1,"")</f>
        <v>1</v>
      </c>
      <c r="AC72" s="102" t="str">
        <f>REPLACE(INDEX(GroupVertices[Group],MATCH(Edges[[#This Row],[Vertex 2]],GroupVertices[Vertex],0)),1,1,"")</f>
        <v>1</v>
      </c>
      <c r="AD72" s="47">
        <v>2</v>
      </c>
      <c r="AE72" s="48">
        <v>4.651162790697675</v>
      </c>
      <c r="AF72" s="47">
        <v>0</v>
      </c>
      <c r="AG72" s="48">
        <v>0</v>
      </c>
      <c r="AH72" s="47">
        <v>0</v>
      </c>
      <c r="AI72" s="48">
        <v>0</v>
      </c>
      <c r="AJ72" s="47">
        <v>16</v>
      </c>
      <c r="AK72" s="48">
        <v>37.2093023255814</v>
      </c>
      <c r="AL72" s="47">
        <v>43</v>
      </c>
    </row>
    <row r="73" spans="1:38" ht="15">
      <c r="A73" s="76" t="s">
        <v>198</v>
      </c>
      <c r="B73" s="76" t="s">
        <v>198</v>
      </c>
      <c r="C73" s="103" t="s">
        <v>1369</v>
      </c>
      <c r="D73" s="118">
        <v>7.666666666666667</v>
      </c>
      <c r="E73" s="119" t="s">
        <v>132</v>
      </c>
      <c r="F73" s="120">
        <v>17.333333333333336</v>
      </c>
      <c r="G73" s="103"/>
      <c r="H73" s="121"/>
      <c r="I73" s="122"/>
      <c r="J73" s="122"/>
      <c r="K73" s="32" t="s">
        <v>65</v>
      </c>
      <c r="L73" s="125">
        <v>73</v>
      </c>
      <c r="M73" s="125"/>
      <c r="N73" s="124"/>
      <c r="O73" s="102" t="s">
        <v>203</v>
      </c>
      <c r="P73" s="102" t="s">
        <v>215</v>
      </c>
      <c r="Q73" s="102" t="s">
        <v>252</v>
      </c>
      <c r="R73" s="102" t="s">
        <v>297</v>
      </c>
      <c r="S73" s="102" t="s">
        <v>320</v>
      </c>
      <c r="T73" s="102" t="s">
        <v>340</v>
      </c>
      <c r="U73" s="106" t="s">
        <v>343</v>
      </c>
      <c r="V73" s="102"/>
      <c r="W73" s="78" t="str">
        <f>HYPERLINK("https://www.twitter.com/user/status/1651234481666138113")</f>
        <v>https://www.twitter.com/user/status/1651234481666138113</v>
      </c>
      <c r="X73" s="102">
        <v>9</v>
      </c>
      <c r="Y73" s="102">
        <v>9</v>
      </c>
      <c r="Z73" s="102">
        <v>3.52</v>
      </c>
      <c r="AA73" s="102">
        <v>3</v>
      </c>
      <c r="AB73" s="102" t="str">
        <f>REPLACE(INDEX(GroupVertices[Group],MATCH(Edges[[#This Row],[Vertex 1]],GroupVertices[Vertex],0)),1,1,"")</f>
        <v>1</v>
      </c>
      <c r="AC73" s="102" t="str">
        <f>REPLACE(INDEX(GroupVertices[Group],MATCH(Edges[[#This Row],[Vertex 2]],GroupVertices[Vertex],0)),1,1,"")</f>
        <v>1</v>
      </c>
      <c r="AD73" s="47">
        <v>2</v>
      </c>
      <c r="AE73" s="48">
        <v>5.555555555555555</v>
      </c>
      <c r="AF73" s="47">
        <v>0</v>
      </c>
      <c r="AG73" s="48">
        <v>0</v>
      </c>
      <c r="AH73" s="47">
        <v>0</v>
      </c>
      <c r="AI73" s="48">
        <v>0</v>
      </c>
      <c r="AJ73" s="47">
        <v>14</v>
      </c>
      <c r="AK73" s="48">
        <v>38.888888888888886</v>
      </c>
      <c r="AL73" s="47">
        <v>36</v>
      </c>
    </row>
    <row r="74" spans="1:38" ht="15">
      <c r="A74" s="76" t="s">
        <v>198</v>
      </c>
      <c r="B74" s="76" t="s">
        <v>188</v>
      </c>
      <c r="C74" s="103" t="s">
        <v>1368</v>
      </c>
      <c r="D74" s="118">
        <v>5.333333333333334</v>
      </c>
      <c r="E74" s="119" t="s">
        <v>132</v>
      </c>
      <c r="F74" s="120">
        <v>24.666666666666668</v>
      </c>
      <c r="G74" s="103"/>
      <c r="H74" s="121"/>
      <c r="I74" s="122"/>
      <c r="J74" s="122"/>
      <c r="K74" s="32" t="s">
        <v>66</v>
      </c>
      <c r="L74" s="125">
        <v>74</v>
      </c>
      <c r="M74" s="125"/>
      <c r="N74" s="124"/>
      <c r="O74" s="102" t="s">
        <v>201</v>
      </c>
      <c r="P74" s="102" t="s">
        <v>215</v>
      </c>
      <c r="Q74" s="102" t="s">
        <v>248</v>
      </c>
      <c r="R74" s="102" t="s">
        <v>281</v>
      </c>
      <c r="S74" s="78" t="str">
        <f>HYPERLINK("https://t.co/CXd9y9YQfg")</f>
        <v>https://t.co/CXd9y9YQfg</v>
      </c>
      <c r="T74" s="102" t="s">
        <v>339</v>
      </c>
      <c r="U74" s="106" t="s">
        <v>344</v>
      </c>
      <c r="V74" s="102"/>
      <c r="W74" s="78" t="str">
        <f>HYPERLINK("https://www.twitter.com/user/status/1651294541671006208")</f>
        <v>https://www.twitter.com/user/status/1651294541671006208</v>
      </c>
      <c r="X74" s="102">
        <v>0</v>
      </c>
      <c r="Y74" s="102">
        <v>0</v>
      </c>
      <c r="Z74" s="102">
        <v>1.33</v>
      </c>
      <c r="AA74" s="102">
        <v>2</v>
      </c>
      <c r="AB74" s="102" t="str">
        <f>REPLACE(INDEX(GroupVertices[Group],MATCH(Edges[[#This Row],[Vertex 1]],GroupVertices[Vertex],0)),1,1,"")</f>
        <v>1</v>
      </c>
      <c r="AC74" s="102" t="str">
        <f>REPLACE(INDEX(GroupVertices[Group],MATCH(Edges[[#This Row],[Vertex 2]],GroupVertices[Vertex],0)),1,1,"")</f>
        <v>3</v>
      </c>
      <c r="AD74" s="47">
        <v>1</v>
      </c>
      <c r="AE74" s="48">
        <v>2.6315789473684212</v>
      </c>
      <c r="AF74" s="47">
        <v>1</v>
      </c>
      <c r="AG74" s="48">
        <v>2.6315789473684212</v>
      </c>
      <c r="AH74" s="47">
        <v>0</v>
      </c>
      <c r="AI74" s="48">
        <v>0</v>
      </c>
      <c r="AJ74" s="47">
        <v>17</v>
      </c>
      <c r="AK74" s="48">
        <v>44.73684210526316</v>
      </c>
      <c r="AL74" s="47">
        <v>38</v>
      </c>
    </row>
    <row r="75" spans="1:38" ht="15">
      <c r="A75" s="76" t="s">
        <v>198</v>
      </c>
      <c r="B75" s="76" t="s">
        <v>188</v>
      </c>
      <c r="C75" s="103" t="s">
        <v>1368</v>
      </c>
      <c r="D75" s="118">
        <v>5.333333333333334</v>
      </c>
      <c r="E75" s="119" t="s">
        <v>132</v>
      </c>
      <c r="F75" s="120">
        <v>24.666666666666668</v>
      </c>
      <c r="G75" s="103"/>
      <c r="H75" s="121"/>
      <c r="I75" s="122"/>
      <c r="J75" s="122"/>
      <c r="K75" s="32" t="s">
        <v>66</v>
      </c>
      <c r="L75" s="125">
        <v>75</v>
      </c>
      <c r="M75" s="125"/>
      <c r="N75" s="124"/>
      <c r="O75" s="102" t="s">
        <v>202</v>
      </c>
      <c r="P75" s="102" t="s">
        <v>215</v>
      </c>
      <c r="Q75" s="102" t="s">
        <v>248</v>
      </c>
      <c r="R75" s="102" t="s">
        <v>281</v>
      </c>
      <c r="S75" s="78" t="str">
        <f>HYPERLINK("https://t.co/CXd9y9YQfg")</f>
        <v>https://t.co/CXd9y9YQfg</v>
      </c>
      <c r="T75" s="102" t="s">
        <v>339</v>
      </c>
      <c r="U75" s="106" t="s">
        <v>344</v>
      </c>
      <c r="V75" s="102"/>
      <c r="W75" s="78" t="str">
        <f>HYPERLINK("https://www.twitter.com/user/status/1651294541671006208")</f>
        <v>https://www.twitter.com/user/status/1651294541671006208</v>
      </c>
      <c r="X75" s="102">
        <v>0</v>
      </c>
      <c r="Y75" s="102">
        <v>0</v>
      </c>
      <c r="Z75" s="102">
        <v>1.33</v>
      </c>
      <c r="AA75" s="102">
        <v>2</v>
      </c>
      <c r="AB75" s="102" t="str">
        <f>REPLACE(INDEX(GroupVertices[Group],MATCH(Edges[[#This Row],[Vertex 1]],GroupVertices[Vertex],0)),1,1,"")</f>
        <v>1</v>
      </c>
      <c r="AC75" s="102" t="str">
        <f>REPLACE(INDEX(GroupVertices[Group],MATCH(Edges[[#This Row],[Vertex 2]],GroupVertices[Vertex],0)),1,1,"")</f>
        <v>3</v>
      </c>
      <c r="AD75" s="47">
        <v>1</v>
      </c>
      <c r="AE75" s="48">
        <v>2.6315789473684212</v>
      </c>
      <c r="AF75" s="47">
        <v>1</v>
      </c>
      <c r="AG75" s="48">
        <v>2.6315789473684212</v>
      </c>
      <c r="AH75" s="47">
        <v>0</v>
      </c>
      <c r="AI75" s="48">
        <v>0</v>
      </c>
      <c r="AJ75" s="47">
        <v>17</v>
      </c>
      <c r="AK75" s="48">
        <v>44.73684210526316</v>
      </c>
      <c r="AL75" s="47">
        <v>38</v>
      </c>
    </row>
    <row r="76" spans="1:38" ht="15">
      <c r="A76" s="76" t="s">
        <v>198</v>
      </c>
      <c r="B76" s="76" t="s">
        <v>198</v>
      </c>
      <c r="C76" s="103" t="s">
        <v>1369</v>
      </c>
      <c r="D76" s="118">
        <v>7.666666666666667</v>
      </c>
      <c r="E76" s="119" t="s">
        <v>132</v>
      </c>
      <c r="F76" s="120">
        <v>17.333333333333336</v>
      </c>
      <c r="G76" s="103"/>
      <c r="H76" s="121"/>
      <c r="I76" s="122"/>
      <c r="J76" s="122"/>
      <c r="K76" s="32" t="s">
        <v>65</v>
      </c>
      <c r="L76" s="125">
        <v>76</v>
      </c>
      <c r="M76" s="125"/>
      <c r="N76" s="124"/>
      <c r="O76" s="102" t="s">
        <v>203</v>
      </c>
      <c r="P76" s="102" t="s">
        <v>215</v>
      </c>
      <c r="Q76" s="102" t="s">
        <v>253</v>
      </c>
      <c r="R76" s="102" t="s">
        <v>298</v>
      </c>
      <c r="S76" s="78" t="str">
        <f>HYPERLINK("https://t.co/dQH6WyGbPp")</f>
        <v>https://t.co/dQH6WyGbPp</v>
      </c>
      <c r="T76" s="102" t="s">
        <v>339</v>
      </c>
      <c r="U76" s="106" t="s">
        <v>345</v>
      </c>
      <c r="V76" s="102"/>
      <c r="W76" s="78" t="str">
        <f>HYPERLINK("https://www.twitter.com/user/status/1651308183791468567")</f>
        <v>https://www.twitter.com/user/status/1651308183791468567</v>
      </c>
      <c r="X76" s="102">
        <v>3</v>
      </c>
      <c r="Y76" s="102">
        <v>5</v>
      </c>
      <c r="Z76" s="102">
        <v>2.94</v>
      </c>
      <c r="AA76" s="102">
        <v>3</v>
      </c>
      <c r="AB76" s="102" t="str">
        <f>REPLACE(INDEX(GroupVertices[Group],MATCH(Edges[[#This Row],[Vertex 1]],GroupVertices[Vertex],0)),1,1,"")</f>
        <v>1</v>
      </c>
      <c r="AC76" s="102" t="str">
        <f>REPLACE(INDEX(GroupVertices[Group],MATCH(Edges[[#This Row],[Vertex 2]],GroupVertices[Vertex],0)),1,1,"")</f>
        <v>1</v>
      </c>
      <c r="AD76" s="47">
        <v>0</v>
      </c>
      <c r="AE76" s="48">
        <v>0</v>
      </c>
      <c r="AF76" s="47">
        <v>0</v>
      </c>
      <c r="AG76" s="48">
        <v>0</v>
      </c>
      <c r="AH76" s="47">
        <v>0</v>
      </c>
      <c r="AI76" s="48">
        <v>0</v>
      </c>
      <c r="AJ76" s="47">
        <v>20</v>
      </c>
      <c r="AK76" s="48">
        <v>68.96551724137932</v>
      </c>
      <c r="AL76" s="47">
        <v>29</v>
      </c>
    </row>
    <row r="77" spans="1:38" ht="15">
      <c r="A77" s="76" t="s">
        <v>188</v>
      </c>
      <c r="B77" s="76" t="s">
        <v>198</v>
      </c>
      <c r="C77" s="103" t="s">
        <v>1369</v>
      </c>
      <c r="D77" s="118">
        <v>7.666666666666667</v>
      </c>
      <c r="E77" s="119" t="s">
        <v>132</v>
      </c>
      <c r="F77" s="120">
        <v>17.333333333333336</v>
      </c>
      <c r="G77" s="103"/>
      <c r="H77" s="121"/>
      <c r="I77" s="122"/>
      <c r="J77" s="122"/>
      <c r="K77" s="32" t="s">
        <v>66</v>
      </c>
      <c r="L77" s="125">
        <v>77</v>
      </c>
      <c r="M77" s="125"/>
      <c r="N77" s="124"/>
      <c r="O77" s="102" t="s">
        <v>201</v>
      </c>
      <c r="P77" s="102" t="s">
        <v>205</v>
      </c>
      <c r="Q77" s="102" t="s">
        <v>254</v>
      </c>
      <c r="R77" s="102" t="s">
        <v>280</v>
      </c>
      <c r="S77" s="102" t="s">
        <v>320</v>
      </c>
      <c r="T77" s="102" t="s">
        <v>340</v>
      </c>
      <c r="U77" s="106" t="s">
        <v>343</v>
      </c>
      <c r="V77" s="102"/>
      <c r="W77" s="78" t="str">
        <f>HYPERLINK("https://www.twitter.com/user/status/1651412037287780352")</f>
        <v>https://www.twitter.com/user/status/1651412037287780352</v>
      </c>
      <c r="X77" s="102">
        <v>0</v>
      </c>
      <c r="Y77" s="102">
        <v>0</v>
      </c>
      <c r="Z77" s="102">
        <v>0.25</v>
      </c>
      <c r="AA77" s="102">
        <v>3</v>
      </c>
      <c r="AB77" s="102" t="str">
        <f>REPLACE(INDEX(GroupVertices[Group],MATCH(Edges[[#This Row],[Vertex 1]],GroupVertices[Vertex],0)),1,1,"")</f>
        <v>3</v>
      </c>
      <c r="AC77" s="102" t="str">
        <f>REPLACE(INDEX(GroupVertices[Group],MATCH(Edges[[#This Row],[Vertex 2]],GroupVertices[Vertex],0)),1,1,"")</f>
        <v>1</v>
      </c>
      <c r="AD77" s="47">
        <v>2</v>
      </c>
      <c r="AE77" s="48">
        <v>5.2631578947368425</v>
      </c>
      <c r="AF77" s="47">
        <v>0</v>
      </c>
      <c r="AG77" s="48">
        <v>0</v>
      </c>
      <c r="AH77" s="47">
        <v>0</v>
      </c>
      <c r="AI77" s="48">
        <v>0</v>
      </c>
      <c r="AJ77" s="47">
        <v>15</v>
      </c>
      <c r="AK77" s="48">
        <v>39.473684210526315</v>
      </c>
      <c r="AL77" s="47">
        <v>38</v>
      </c>
    </row>
    <row r="78" spans="1:38" ht="15">
      <c r="A78" s="76" t="s">
        <v>188</v>
      </c>
      <c r="B78" s="76" t="s">
        <v>198</v>
      </c>
      <c r="C78" s="103" t="s">
        <v>1369</v>
      </c>
      <c r="D78" s="118">
        <v>7.666666666666667</v>
      </c>
      <c r="E78" s="119" t="s">
        <v>132</v>
      </c>
      <c r="F78" s="120">
        <v>17.333333333333336</v>
      </c>
      <c r="G78" s="103"/>
      <c r="H78" s="121"/>
      <c r="I78" s="122"/>
      <c r="J78" s="122"/>
      <c r="K78" s="32" t="s">
        <v>66</v>
      </c>
      <c r="L78" s="125">
        <v>78</v>
      </c>
      <c r="M78" s="125"/>
      <c r="N78" s="124"/>
      <c r="O78" s="102" t="s">
        <v>202</v>
      </c>
      <c r="P78" s="102" t="s">
        <v>205</v>
      </c>
      <c r="Q78" s="102" t="s">
        <v>254</v>
      </c>
      <c r="R78" s="102" t="s">
        <v>280</v>
      </c>
      <c r="S78" s="102" t="s">
        <v>320</v>
      </c>
      <c r="T78" s="102" t="s">
        <v>340</v>
      </c>
      <c r="U78" s="106" t="s">
        <v>343</v>
      </c>
      <c r="V78" s="102"/>
      <c r="W78" s="78" t="str">
        <f>HYPERLINK("https://www.twitter.com/user/status/1651412037287780352")</f>
        <v>https://www.twitter.com/user/status/1651412037287780352</v>
      </c>
      <c r="X78" s="102">
        <v>0</v>
      </c>
      <c r="Y78" s="102">
        <v>0</v>
      </c>
      <c r="Z78" s="102">
        <v>0.25</v>
      </c>
      <c r="AA78" s="102">
        <v>3</v>
      </c>
      <c r="AB78" s="102" t="str">
        <f>REPLACE(INDEX(GroupVertices[Group],MATCH(Edges[[#This Row],[Vertex 1]],GroupVertices[Vertex],0)),1,1,"")</f>
        <v>3</v>
      </c>
      <c r="AC78" s="102" t="str">
        <f>REPLACE(INDEX(GroupVertices[Group],MATCH(Edges[[#This Row],[Vertex 2]],GroupVertices[Vertex],0)),1,1,"")</f>
        <v>1</v>
      </c>
      <c r="AD78" s="47">
        <v>2</v>
      </c>
      <c r="AE78" s="48">
        <v>5.2631578947368425</v>
      </c>
      <c r="AF78" s="47">
        <v>0</v>
      </c>
      <c r="AG78" s="48">
        <v>0</v>
      </c>
      <c r="AH78" s="47">
        <v>0</v>
      </c>
      <c r="AI78" s="48">
        <v>0</v>
      </c>
      <c r="AJ78" s="47">
        <v>15</v>
      </c>
      <c r="AK78" s="48">
        <v>39.473684210526315</v>
      </c>
      <c r="AL78" s="47">
        <v>38</v>
      </c>
    </row>
    <row r="79" spans="1:38" ht="15">
      <c r="A79" s="76" t="s">
        <v>188</v>
      </c>
      <c r="B79" s="76" t="s">
        <v>198</v>
      </c>
      <c r="C79" s="103" t="s">
        <v>1369</v>
      </c>
      <c r="D79" s="118">
        <v>7.666666666666667</v>
      </c>
      <c r="E79" s="119" t="s">
        <v>132</v>
      </c>
      <c r="F79" s="120">
        <v>17.333333333333336</v>
      </c>
      <c r="G79" s="103"/>
      <c r="H79" s="121"/>
      <c r="I79" s="122"/>
      <c r="J79" s="122"/>
      <c r="K79" s="32" t="s">
        <v>66</v>
      </c>
      <c r="L79" s="125">
        <v>79</v>
      </c>
      <c r="M79" s="125"/>
      <c r="N79" s="124"/>
      <c r="O79" s="102" t="s">
        <v>201</v>
      </c>
      <c r="P79" s="102" t="s">
        <v>205</v>
      </c>
      <c r="Q79" s="102" t="s">
        <v>249</v>
      </c>
      <c r="R79" s="102" t="s">
        <v>284</v>
      </c>
      <c r="S79" s="78" t="str">
        <f>HYPERLINK("https://t.co/M1EzoVAojA")</f>
        <v>https://t.co/M1EzoVAojA</v>
      </c>
      <c r="T79" s="102" t="s">
        <v>339</v>
      </c>
      <c r="U79" s="106" t="s">
        <v>346</v>
      </c>
      <c r="V79" s="102"/>
      <c r="W79" s="78" t="str">
        <f>HYPERLINK("https://www.twitter.com/user/status/1651412056397029379")</f>
        <v>https://www.twitter.com/user/status/1651412056397029379</v>
      </c>
      <c r="X79" s="102">
        <v>0</v>
      </c>
      <c r="Y79" s="102">
        <v>0</v>
      </c>
      <c r="Z79" s="102">
        <v>0.25</v>
      </c>
      <c r="AA79" s="102">
        <v>3</v>
      </c>
      <c r="AB79" s="102" t="str">
        <f>REPLACE(INDEX(GroupVertices[Group],MATCH(Edges[[#This Row],[Vertex 1]],GroupVertices[Vertex],0)),1,1,"")</f>
        <v>3</v>
      </c>
      <c r="AC79" s="102" t="str">
        <f>REPLACE(INDEX(GroupVertices[Group],MATCH(Edges[[#This Row],[Vertex 2]],GroupVertices[Vertex],0)),1,1,"")</f>
        <v>1</v>
      </c>
      <c r="AD79" s="47">
        <v>0</v>
      </c>
      <c r="AE79" s="48">
        <v>0</v>
      </c>
      <c r="AF79" s="47">
        <v>0</v>
      </c>
      <c r="AG79" s="48">
        <v>0</v>
      </c>
      <c r="AH79" s="47">
        <v>0</v>
      </c>
      <c r="AI79" s="48">
        <v>0</v>
      </c>
      <c r="AJ79" s="47">
        <v>21</v>
      </c>
      <c r="AK79" s="48">
        <v>60</v>
      </c>
      <c r="AL79" s="47">
        <v>35</v>
      </c>
    </row>
    <row r="80" spans="1:38" ht="15">
      <c r="A80" s="76" t="s">
        <v>188</v>
      </c>
      <c r="B80" s="76" t="s">
        <v>198</v>
      </c>
      <c r="C80" s="103" t="s">
        <v>1369</v>
      </c>
      <c r="D80" s="118">
        <v>7.666666666666667</v>
      </c>
      <c r="E80" s="119" t="s">
        <v>132</v>
      </c>
      <c r="F80" s="120">
        <v>17.333333333333336</v>
      </c>
      <c r="G80" s="103"/>
      <c r="H80" s="121"/>
      <c r="I80" s="122"/>
      <c r="J80" s="122"/>
      <c r="K80" s="32" t="s">
        <v>66</v>
      </c>
      <c r="L80" s="125">
        <v>80</v>
      </c>
      <c r="M80" s="125"/>
      <c r="N80" s="124"/>
      <c r="O80" s="102" t="s">
        <v>202</v>
      </c>
      <c r="P80" s="102" t="s">
        <v>205</v>
      </c>
      <c r="Q80" s="102" t="s">
        <v>249</v>
      </c>
      <c r="R80" s="102" t="s">
        <v>284</v>
      </c>
      <c r="S80" s="78" t="str">
        <f>HYPERLINK("https://t.co/M1EzoVAojA")</f>
        <v>https://t.co/M1EzoVAojA</v>
      </c>
      <c r="T80" s="102" t="s">
        <v>339</v>
      </c>
      <c r="U80" s="106" t="s">
        <v>346</v>
      </c>
      <c r="V80" s="102"/>
      <c r="W80" s="78" t="str">
        <f>HYPERLINK("https://www.twitter.com/user/status/1651412056397029379")</f>
        <v>https://www.twitter.com/user/status/1651412056397029379</v>
      </c>
      <c r="X80" s="102">
        <v>0</v>
      </c>
      <c r="Y80" s="102">
        <v>0</v>
      </c>
      <c r="Z80" s="102">
        <v>0.25</v>
      </c>
      <c r="AA80" s="102">
        <v>3</v>
      </c>
      <c r="AB80" s="102" t="str">
        <f>REPLACE(INDEX(GroupVertices[Group],MATCH(Edges[[#This Row],[Vertex 1]],GroupVertices[Vertex],0)),1,1,"")</f>
        <v>3</v>
      </c>
      <c r="AC80" s="102" t="str">
        <f>REPLACE(INDEX(GroupVertices[Group],MATCH(Edges[[#This Row],[Vertex 2]],GroupVertices[Vertex],0)),1,1,"")</f>
        <v>1</v>
      </c>
      <c r="AD80" s="47">
        <v>0</v>
      </c>
      <c r="AE80" s="48">
        <v>0</v>
      </c>
      <c r="AF80" s="47">
        <v>0</v>
      </c>
      <c r="AG80" s="48">
        <v>0</v>
      </c>
      <c r="AH80" s="47">
        <v>0</v>
      </c>
      <c r="AI80" s="48">
        <v>0</v>
      </c>
      <c r="AJ80" s="47">
        <v>21</v>
      </c>
      <c r="AK80" s="48">
        <v>60</v>
      </c>
      <c r="AL80" s="47">
        <v>35</v>
      </c>
    </row>
    <row r="81" spans="1:38" ht="15">
      <c r="A81" s="76" t="s">
        <v>188</v>
      </c>
      <c r="B81" s="76" t="s">
        <v>198</v>
      </c>
      <c r="C81" s="103" t="s">
        <v>1369</v>
      </c>
      <c r="D81" s="118">
        <v>7.666666666666667</v>
      </c>
      <c r="E81" s="119" t="s">
        <v>132</v>
      </c>
      <c r="F81" s="120">
        <v>17.333333333333336</v>
      </c>
      <c r="G81" s="103"/>
      <c r="H81" s="121"/>
      <c r="I81" s="122"/>
      <c r="J81" s="122"/>
      <c r="K81" s="32" t="s">
        <v>66</v>
      </c>
      <c r="L81" s="125">
        <v>81</v>
      </c>
      <c r="M81" s="125"/>
      <c r="N81" s="124"/>
      <c r="O81" s="102" t="s">
        <v>201</v>
      </c>
      <c r="P81" s="102" t="s">
        <v>205</v>
      </c>
      <c r="Q81" s="102" t="s">
        <v>255</v>
      </c>
      <c r="R81" s="102" t="s">
        <v>282</v>
      </c>
      <c r="S81" s="78" t="str">
        <f>HYPERLINK("https://t.co/dQH6WyGbPp")</f>
        <v>https://t.co/dQH6WyGbPp</v>
      </c>
      <c r="T81" s="102" t="s">
        <v>339</v>
      </c>
      <c r="U81" s="106" t="s">
        <v>345</v>
      </c>
      <c r="V81" s="102"/>
      <c r="W81" s="78" t="str">
        <f>HYPERLINK("https://www.twitter.com/user/status/1651412109702438913")</f>
        <v>https://www.twitter.com/user/status/1651412109702438913</v>
      </c>
      <c r="X81" s="102">
        <v>0</v>
      </c>
      <c r="Y81" s="102">
        <v>0</v>
      </c>
      <c r="Z81" s="102">
        <v>0.25</v>
      </c>
      <c r="AA81" s="102">
        <v>3</v>
      </c>
      <c r="AB81" s="102" t="str">
        <f>REPLACE(INDEX(GroupVertices[Group],MATCH(Edges[[#This Row],[Vertex 1]],GroupVertices[Vertex],0)),1,1,"")</f>
        <v>3</v>
      </c>
      <c r="AC81" s="102" t="str">
        <f>REPLACE(INDEX(GroupVertices[Group],MATCH(Edges[[#This Row],[Vertex 2]],GroupVertices[Vertex],0)),1,1,"")</f>
        <v>1</v>
      </c>
      <c r="AD81" s="47">
        <v>0</v>
      </c>
      <c r="AE81" s="48">
        <v>0</v>
      </c>
      <c r="AF81" s="47">
        <v>0</v>
      </c>
      <c r="AG81" s="48">
        <v>0</v>
      </c>
      <c r="AH81" s="47">
        <v>0</v>
      </c>
      <c r="AI81" s="48">
        <v>0</v>
      </c>
      <c r="AJ81" s="47">
        <v>21</v>
      </c>
      <c r="AK81" s="48">
        <v>67.74193548387096</v>
      </c>
      <c r="AL81" s="47">
        <v>31</v>
      </c>
    </row>
    <row r="82" spans="1:38" ht="15">
      <c r="A82" s="76" t="s">
        <v>188</v>
      </c>
      <c r="B82" s="76" t="s">
        <v>198</v>
      </c>
      <c r="C82" s="103" t="s">
        <v>1369</v>
      </c>
      <c r="D82" s="118">
        <v>7.666666666666667</v>
      </c>
      <c r="E82" s="119" t="s">
        <v>132</v>
      </c>
      <c r="F82" s="120">
        <v>17.333333333333336</v>
      </c>
      <c r="G82" s="103"/>
      <c r="H82" s="121"/>
      <c r="I82" s="122"/>
      <c r="J82" s="122"/>
      <c r="K82" s="32" t="s">
        <v>66</v>
      </c>
      <c r="L82" s="125">
        <v>82</v>
      </c>
      <c r="M82" s="125"/>
      <c r="N82" s="124"/>
      <c r="O82" s="102" t="s">
        <v>202</v>
      </c>
      <c r="P82" s="102" t="s">
        <v>205</v>
      </c>
      <c r="Q82" s="102" t="s">
        <v>255</v>
      </c>
      <c r="R82" s="102" t="s">
        <v>282</v>
      </c>
      <c r="S82" s="78" t="str">
        <f>HYPERLINK("https://t.co/dQH6WyGbPp")</f>
        <v>https://t.co/dQH6WyGbPp</v>
      </c>
      <c r="T82" s="102" t="s">
        <v>339</v>
      </c>
      <c r="U82" s="106" t="s">
        <v>345</v>
      </c>
      <c r="V82" s="102"/>
      <c r="W82" s="78" t="str">
        <f>HYPERLINK("https://www.twitter.com/user/status/1651412109702438913")</f>
        <v>https://www.twitter.com/user/status/1651412109702438913</v>
      </c>
      <c r="X82" s="102">
        <v>0</v>
      </c>
      <c r="Y82" s="102">
        <v>0</v>
      </c>
      <c r="Z82" s="102">
        <v>0.25</v>
      </c>
      <c r="AA82" s="102">
        <v>3</v>
      </c>
      <c r="AB82" s="102" t="str">
        <f>REPLACE(INDEX(GroupVertices[Group],MATCH(Edges[[#This Row],[Vertex 1]],GroupVertices[Vertex],0)),1,1,"")</f>
        <v>3</v>
      </c>
      <c r="AC82" s="102" t="str">
        <f>REPLACE(INDEX(GroupVertices[Group],MATCH(Edges[[#This Row],[Vertex 2]],GroupVertices[Vertex],0)),1,1,"")</f>
        <v>1</v>
      </c>
      <c r="AD82" s="47">
        <v>0</v>
      </c>
      <c r="AE82" s="48">
        <v>0</v>
      </c>
      <c r="AF82" s="47">
        <v>0</v>
      </c>
      <c r="AG82" s="48">
        <v>0</v>
      </c>
      <c r="AH82" s="47">
        <v>0</v>
      </c>
      <c r="AI82" s="48">
        <v>0</v>
      </c>
      <c r="AJ82" s="47">
        <v>21</v>
      </c>
      <c r="AK82" s="48">
        <v>67.74193548387096</v>
      </c>
      <c r="AL82" s="47">
        <v>31</v>
      </c>
    </row>
    <row r="83" spans="1:38" ht="15">
      <c r="A83" s="76" t="s">
        <v>188</v>
      </c>
      <c r="B83" s="76" t="s">
        <v>188</v>
      </c>
      <c r="C83" s="103" t="s">
        <v>1370</v>
      </c>
      <c r="D83" s="118">
        <v>10</v>
      </c>
      <c r="E83" s="119" t="s">
        <v>136</v>
      </c>
      <c r="F83" s="120">
        <v>10</v>
      </c>
      <c r="G83" s="103"/>
      <c r="H83" s="121"/>
      <c r="I83" s="122"/>
      <c r="J83" s="122"/>
      <c r="K83" s="32" t="s">
        <v>65</v>
      </c>
      <c r="L83" s="125">
        <v>83</v>
      </c>
      <c r="M83" s="125"/>
      <c r="N83" s="124"/>
      <c r="O83" s="102" t="s">
        <v>203</v>
      </c>
      <c r="P83" s="102" t="s">
        <v>205</v>
      </c>
      <c r="Q83" s="102" t="s">
        <v>256</v>
      </c>
      <c r="R83" s="102" t="s">
        <v>299</v>
      </c>
      <c r="S83" s="102" t="s">
        <v>322</v>
      </c>
      <c r="T83" s="102" t="s">
        <v>340</v>
      </c>
      <c r="U83" s="106" t="s">
        <v>347</v>
      </c>
      <c r="V83" s="102"/>
      <c r="W83" s="78" t="str">
        <f>HYPERLINK("https://www.twitter.com/user/status/1647981221618622464")</f>
        <v>https://www.twitter.com/user/status/1647981221618622464</v>
      </c>
      <c r="X83" s="102">
        <v>3</v>
      </c>
      <c r="Y83" s="102">
        <v>3</v>
      </c>
      <c r="Z83" s="102">
        <v>0.66</v>
      </c>
      <c r="AA83" s="102">
        <v>20</v>
      </c>
      <c r="AB83" s="102" t="str">
        <f>REPLACE(INDEX(GroupVertices[Group],MATCH(Edges[[#This Row],[Vertex 1]],GroupVertices[Vertex],0)),1,1,"")</f>
        <v>3</v>
      </c>
      <c r="AC83" s="102" t="str">
        <f>REPLACE(INDEX(GroupVertices[Group],MATCH(Edges[[#This Row],[Vertex 2]],GroupVertices[Vertex],0)),1,1,"")</f>
        <v>3</v>
      </c>
      <c r="AD83" s="47">
        <v>0</v>
      </c>
      <c r="AE83" s="48">
        <v>0</v>
      </c>
      <c r="AF83" s="47">
        <v>0</v>
      </c>
      <c r="AG83" s="48">
        <v>0</v>
      </c>
      <c r="AH83" s="47">
        <v>0</v>
      </c>
      <c r="AI83" s="48">
        <v>0</v>
      </c>
      <c r="AJ83" s="47">
        <v>19</v>
      </c>
      <c r="AK83" s="48">
        <v>63.333333333333336</v>
      </c>
      <c r="AL83" s="47">
        <v>30</v>
      </c>
    </row>
    <row r="84" spans="1:38" ht="15">
      <c r="A84" s="76" t="s">
        <v>188</v>
      </c>
      <c r="B84" s="76" t="s">
        <v>188</v>
      </c>
      <c r="C84" s="103" t="s">
        <v>1370</v>
      </c>
      <c r="D84" s="118">
        <v>10</v>
      </c>
      <c r="E84" s="119" t="s">
        <v>136</v>
      </c>
      <c r="F84" s="120">
        <v>10</v>
      </c>
      <c r="G84" s="103"/>
      <c r="H84" s="121"/>
      <c r="I84" s="122"/>
      <c r="J84" s="122"/>
      <c r="K84" s="32" t="s">
        <v>65</v>
      </c>
      <c r="L84" s="125">
        <v>84</v>
      </c>
      <c r="M84" s="125"/>
      <c r="N84" s="124"/>
      <c r="O84" s="102" t="s">
        <v>203</v>
      </c>
      <c r="P84" s="102" t="s">
        <v>205</v>
      </c>
      <c r="Q84" s="102" t="s">
        <v>257</v>
      </c>
      <c r="R84" s="102" t="s">
        <v>300</v>
      </c>
      <c r="S84" s="102" t="s">
        <v>325</v>
      </c>
      <c r="T84" s="102" t="s">
        <v>340</v>
      </c>
      <c r="U84" s="106" t="s">
        <v>353</v>
      </c>
      <c r="V84" s="102"/>
      <c r="W84" s="78" t="str">
        <f>HYPERLINK("https://www.twitter.com/user/status/1647982599296483328")</f>
        <v>https://www.twitter.com/user/status/1647982599296483328</v>
      </c>
      <c r="X84" s="102">
        <v>0</v>
      </c>
      <c r="Y84" s="102">
        <v>0</v>
      </c>
      <c r="Z84" s="102">
        <v>0.66</v>
      </c>
      <c r="AA84" s="102">
        <v>20</v>
      </c>
      <c r="AB84" s="102" t="str">
        <f>REPLACE(INDEX(GroupVertices[Group],MATCH(Edges[[#This Row],[Vertex 1]],GroupVertices[Vertex],0)),1,1,"")</f>
        <v>3</v>
      </c>
      <c r="AC84" s="102" t="str">
        <f>REPLACE(INDEX(GroupVertices[Group],MATCH(Edges[[#This Row],[Vertex 2]],GroupVertices[Vertex],0)),1,1,"")</f>
        <v>3</v>
      </c>
      <c r="AD84" s="47">
        <v>3</v>
      </c>
      <c r="AE84" s="48">
        <v>8.571428571428571</v>
      </c>
      <c r="AF84" s="47">
        <v>0</v>
      </c>
      <c r="AG84" s="48">
        <v>0</v>
      </c>
      <c r="AH84" s="47">
        <v>0</v>
      </c>
      <c r="AI84" s="48">
        <v>0</v>
      </c>
      <c r="AJ84" s="47">
        <v>16</v>
      </c>
      <c r="AK84" s="48">
        <v>45.714285714285715</v>
      </c>
      <c r="AL84" s="47">
        <v>35</v>
      </c>
    </row>
    <row r="85" spans="1:38" ht="15">
      <c r="A85" s="76" t="s">
        <v>188</v>
      </c>
      <c r="B85" s="76" t="s">
        <v>188</v>
      </c>
      <c r="C85" s="103" t="s">
        <v>1370</v>
      </c>
      <c r="D85" s="118">
        <v>10</v>
      </c>
      <c r="E85" s="119" t="s">
        <v>136</v>
      </c>
      <c r="F85" s="120">
        <v>10</v>
      </c>
      <c r="G85" s="103"/>
      <c r="H85" s="121"/>
      <c r="I85" s="122"/>
      <c r="J85" s="122"/>
      <c r="K85" s="32" t="s">
        <v>65</v>
      </c>
      <c r="L85" s="125">
        <v>85</v>
      </c>
      <c r="M85" s="125"/>
      <c r="N85" s="124"/>
      <c r="O85" s="102" t="s">
        <v>203</v>
      </c>
      <c r="P85" s="102" t="s">
        <v>205</v>
      </c>
      <c r="Q85" s="102" t="s">
        <v>258</v>
      </c>
      <c r="R85" s="102" t="s">
        <v>301</v>
      </c>
      <c r="S85" s="102" t="s">
        <v>326</v>
      </c>
      <c r="T85" s="102" t="s">
        <v>340</v>
      </c>
      <c r="U85" s="106" t="s">
        <v>354</v>
      </c>
      <c r="V85" s="102"/>
      <c r="W85" s="78" t="str">
        <f>HYPERLINK("https://www.twitter.com/user/status/1648008794725556244")</f>
        <v>https://www.twitter.com/user/status/1648008794725556244</v>
      </c>
      <c r="X85" s="102">
        <v>0</v>
      </c>
      <c r="Y85" s="102">
        <v>0</v>
      </c>
      <c r="Z85" s="102">
        <v>0.66</v>
      </c>
      <c r="AA85" s="102">
        <v>20</v>
      </c>
      <c r="AB85" s="102" t="str">
        <f>REPLACE(INDEX(GroupVertices[Group],MATCH(Edges[[#This Row],[Vertex 1]],GroupVertices[Vertex],0)),1,1,"")</f>
        <v>3</v>
      </c>
      <c r="AC85" s="102" t="str">
        <f>REPLACE(INDEX(GroupVertices[Group],MATCH(Edges[[#This Row],[Vertex 2]],GroupVertices[Vertex],0)),1,1,"")</f>
        <v>3</v>
      </c>
      <c r="AD85" s="47">
        <v>1</v>
      </c>
      <c r="AE85" s="48">
        <v>3.8461538461538463</v>
      </c>
      <c r="AF85" s="47">
        <v>0</v>
      </c>
      <c r="AG85" s="48">
        <v>0</v>
      </c>
      <c r="AH85" s="47">
        <v>0</v>
      </c>
      <c r="AI85" s="48">
        <v>0</v>
      </c>
      <c r="AJ85" s="47">
        <v>17</v>
      </c>
      <c r="AK85" s="48">
        <v>65.38461538461539</v>
      </c>
      <c r="AL85" s="47">
        <v>26</v>
      </c>
    </row>
    <row r="86" spans="1:38" ht="15">
      <c r="A86" s="76" t="s">
        <v>188</v>
      </c>
      <c r="B86" s="76" t="s">
        <v>188</v>
      </c>
      <c r="C86" s="103" t="s">
        <v>1370</v>
      </c>
      <c r="D86" s="118">
        <v>10</v>
      </c>
      <c r="E86" s="119" t="s">
        <v>136</v>
      </c>
      <c r="F86" s="120">
        <v>10</v>
      </c>
      <c r="G86" s="103"/>
      <c r="H86" s="121"/>
      <c r="I86" s="122"/>
      <c r="J86" s="122"/>
      <c r="K86" s="32" t="s">
        <v>65</v>
      </c>
      <c r="L86" s="125">
        <v>86</v>
      </c>
      <c r="M86" s="125"/>
      <c r="N86" s="124"/>
      <c r="O86" s="102" t="s">
        <v>203</v>
      </c>
      <c r="P86" s="102" t="s">
        <v>205</v>
      </c>
      <c r="Q86" s="102" t="s">
        <v>259</v>
      </c>
      <c r="R86" s="102" t="s">
        <v>302</v>
      </c>
      <c r="S86" s="102" t="s">
        <v>327</v>
      </c>
      <c r="T86" s="102" t="s">
        <v>340</v>
      </c>
      <c r="U86" s="106" t="s">
        <v>355</v>
      </c>
      <c r="V86" s="102"/>
      <c r="W86" s="78" t="str">
        <f>HYPERLINK("https://www.twitter.com/user/status/1648117223423111174")</f>
        <v>https://www.twitter.com/user/status/1648117223423111174</v>
      </c>
      <c r="X86" s="102">
        <v>0</v>
      </c>
      <c r="Y86" s="102">
        <v>0</v>
      </c>
      <c r="Z86" s="102">
        <v>0.66</v>
      </c>
      <c r="AA86" s="102">
        <v>20</v>
      </c>
      <c r="AB86" s="102" t="str">
        <f>REPLACE(INDEX(GroupVertices[Group],MATCH(Edges[[#This Row],[Vertex 1]],GroupVertices[Vertex],0)),1,1,"")</f>
        <v>3</v>
      </c>
      <c r="AC86" s="102" t="str">
        <f>REPLACE(INDEX(GroupVertices[Group],MATCH(Edges[[#This Row],[Vertex 2]],GroupVertices[Vertex],0)),1,1,"")</f>
        <v>3</v>
      </c>
      <c r="AD86" s="47">
        <v>2</v>
      </c>
      <c r="AE86" s="48">
        <v>5.882352941176471</v>
      </c>
      <c r="AF86" s="47">
        <v>0</v>
      </c>
      <c r="AG86" s="48">
        <v>0</v>
      </c>
      <c r="AH86" s="47">
        <v>0</v>
      </c>
      <c r="AI86" s="48">
        <v>0</v>
      </c>
      <c r="AJ86" s="47">
        <v>19</v>
      </c>
      <c r="AK86" s="48">
        <v>55.88235294117647</v>
      </c>
      <c r="AL86" s="47">
        <v>34</v>
      </c>
    </row>
    <row r="87" spans="1:38" ht="15">
      <c r="A87" s="76" t="s">
        <v>188</v>
      </c>
      <c r="B87" s="76" t="s">
        <v>188</v>
      </c>
      <c r="C87" s="103" t="s">
        <v>1370</v>
      </c>
      <c r="D87" s="118">
        <v>10</v>
      </c>
      <c r="E87" s="119" t="s">
        <v>136</v>
      </c>
      <c r="F87" s="120">
        <v>10</v>
      </c>
      <c r="G87" s="103"/>
      <c r="H87" s="121"/>
      <c r="I87" s="122"/>
      <c r="J87" s="122"/>
      <c r="K87" s="32" t="s">
        <v>65</v>
      </c>
      <c r="L87" s="125">
        <v>87</v>
      </c>
      <c r="M87" s="125"/>
      <c r="N87" s="124"/>
      <c r="O87" s="102" t="s">
        <v>203</v>
      </c>
      <c r="P87" s="102" t="s">
        <v>205</v>
      </c>
      <c r="Q87" s="102" t="s">
        <v>260</v>
      </c>
      <c r="R87" s="102" t="s">
        <v>303</v>
      </c>
      <c r="S87" s="102" t="s">
        <v>328</v>
      </c>
      <c r="T87" s="102" t="s">
        <v>340</v>
      </c>
      <c r="U87" s="106" t="s">
        <v>356</v>
      </c>
      <c r="V87" s="102"/>
      <c r="W87" s="78" t="str">
        <f>HYPERLINK("https://www.twitter.com/user/status/1648136076316360704")</f>
        <v>https://www.twitter.com/user/status/1648136076316360704</v>
      </c>
      <c r="X87" s="102">
        <v>0</v>
      </c>
      <c r="Y87" s="102">
        <v>0</v>
      </c>
      <c r="Z87" s="102">
        <v>0.66</v>
      </c>
      <c r="AA87" s="102">
        <v>20</v>
      </c>
      <c r="AB87" s="102" t="str">
        <f>REPLACE(INDEX(GroupVertices[Group],MATCH(Edges[[#This Row],[Vertex 1]],GroupVertices[Vertex],0)),1,1,"")</f>
        <v>3</v>
      </c>
      <c r="AC87" s="102" t="str">
        <f>REPLACE(INDEX(GroupVertices[Group],MATCH(Edges[[#This Row],[Vertex 2]],GroupVertices[Vertex],0)),1,1,"")</f>
        <v>3</v>
      </c>
      <c r="AD87" s="47">
        <v>1</v>
      </c>
      <c r="AE87" s="48">
        <v>2.857142857142857</v>
      </c>
      <c r="AF87" s="47">
        <v>0</v>
      </c>
      <c r="AG87" s="48">
        <v>0</v>
      </c>
      <c r="AH87" s="47">
        <v>0</v>
      </c>
      <c r="AI87" s="48">
        <v>0</v>
      </c>
      <c r="AJ87" s="47">
        <v>20</v>
      </c>
      <c r="AK87" s="48">
        <v>57.142857142857146</v>
      </c>
      <c r="AL87" s="47">
        <v>35</v>
      </c>
    </row>
    <row r="88" spans="1:38" ht="15">
      <c r="A88" s="76" t="s">
        <v>188</v>
      </c>
      <c r="B88" s="76" t="s">
        <v>188</v>
      </c>
      <c r="C88" s="103" t="s">
        <v>1370</v>
      </c>
      <c r="D88" s="118">
        <v>10</v>
      </c>
      <c r="E88" s="119" t="s">
        <v>136</v>
      </c>
      <c r="F88" s="120">
        <v>10</v>
      </c>
      <c r="G88" s="103"/>
      <c r="H88" s="121"/>
      <c r="I88" s="122"/>
      <c r="J88" s="122"/>
      <c r="K88" s="32" t="s">
        <v>65</v>
      </c>
      <c r="L88" s="125">
        <v>88</v>
      </c>
      <c r="M88" s="125"/>
      <c r="N88" s="124"/>
      <c r="O88" s="102" t="s">
        <v>203</v>
      </c>
      <c r="P88" s="102" t="s">
        <v>205</v>
      </c>
      <c r="Q88" s="102" t="s">
        <v>261</v>
      </c>
      <c r="R88" s="102" t="s">
        <v>304</v>
      </c>
      <c r="S88" s="102" t="s">
        <v>329</v>
      </c>
      <c r="T88" s="102" t="s">
        <v>340</v>
      </c>
      <c r="U88" s="106" t="s">
        <v>357</v>
      </c>
      <c r="V88" s="102"/>
      <c r="W88" s="78" t="str">
        <f>HYPERLINK("https://www.twitter.com/user/status/1648509794678980608")</f>
        <v>https://www.twitter.com/user/status/1648509794678980608</v>
      </c>
      <c r="X88" s="102">
        <v>0</v>
      </c>
      <c r="Y88" s="102">
        <v>0</v>
      </c>
      <c r="Z88" s="102">
        <v>0.66</v>
      </c>
      <c r="AA88" s="102">
        <v>20</v>
      </c>
      <c r="AB88" s="102" t="str">
        <f>REPLACE(INDEX(GroupVertices[Group],MATCH(Edges[[#This Row],[Vertex 1]],GroupVertices[Vertex],0)),1,1,"")</f>
        <v>3</v>
      </c>
      <c r="AC88" s="102" t="str">
        <f>REPLACE(INDEX(GroupVertices[Group],MATCH(Edges[[#This Row],[Vertex 2]],GroupVertices[Vertex],0)),1,1,"")</f>
        <v>3</v>
      </c>
      <c r="AD88" s="47">
        <v>0</v>
      </c>
      <c r="AE88" s="48">
        <v>0</v>
      </c>
      <c r="AF88" s="47">
        <v>0</v>
      </c>
      <c r="AG88" s="48">
        <v>0</v>
      </c>
      <c r="AH88" s="47">
        <v>0</v>
      </c>
      <c r="AI88" s="48">
        <v>0</v>
      </c>
      <c r="AJ88" s="47">
        <v>22</v>
      </c>
      <c r="AK88" s="48">
        <v>68.75</v>
      </c>
      <c r="AL88" s="47">
        <v>32</v>
      </c>
    </row>
    <row r="89" spans="1:38" ht="15">
      <c r="A89" s="76" t="s">
        <v>188</v>
      </c>
      <c r="B89" s="76" t="s">
        <v>188</v>
      </c>
      <c r="C89" s="103" t="s">
        <v>1370</v>
      </c>
      <c r="D89" s="118">
        <v>10</v>
      </c>
      <c r="E89" s="119" t="s">
        <v>136</v>
      </c>
      <c r="F89" s="120">
        <v>10</v>
      </c>
      <c r="G89" s="103"/>
      <c r="H89" s="121"/>
      <c r="I89" s="122"/>
      <c r="J89" s="122"/>
      <c r="K89" s="32" t="s">
        <v>65</v>
      </c>
      <c r="L89" s="125">
        <v>89</v>
      </c>
      <c r="M89" s="125"/>
      <c r="N89" s="124"/>
      <c r="O89" s="102" t="s">
        <v>203</v>
      </c>
      <c r="P89" s="102" t="s">
        <v>205</v>
      </c>
      <c r="Q89" s="102" t="s">
        <v>262</v>
      </c>
      <c r="R89" s="102" t="s">
        <v>305</v>
      </c>
      <c r="S89" s="102" t="s">
        <v>323</v>
      </c>
      <c r="T89" s="102" t="s">
        <v>340</v>
      </c>
      <c r="U89" s="106" t="s">
        <v>348</v>
      </c>
      <c r="V89" s="102"/>
      <c r="W89" s="78" t="str">
        <f>HYPERLINK("https://www.twitter.com/user/status/1648850025772924935")</f>
        <v>https://www.twitter.com/user/status/1648850025772924935</v>
      </c>
      <c r="X89" s="102">
        <v>1</v>
      </c>
      <c r="Y89" s="102">
        <v>1</v>
      </c>
      <c r="Z89" s="102">
        <v>0.66</v>
      </c>
      <c r="AA89" s="102">
        <v>20</v>
      </c>
      <c r="AB89" s="102" t="str">
        <f>REPLACE(INDEX(GroupVertices[Group],MATCH(Edges[[#This Row],[Vertex 1]],GroupVertices[Vertex],0)),1,1,"")</f>
        <v>3</v>
      </c>
      <c r="AC89" s="102" t="str">
        <f>REPLACE(INDEX(GroupVertices[Group],MATCH(Edges[[#This Row],[Vertex 2]],GroupVertices[Vertex],0)),1,1,"")</f>
        <v>3</v>
      </c>
      <c r="AD89" s="47">
        <v>3</v>
      </c>
      <c r="AE89" s="48">
        <v>9.375</v>
      </c>
      <c r="AF89" s="47">
        <v>3</v>
      </c>
      <c r="AG89" s="48">
        <v>9.375</v>
      </c>
      <c r="AH89" s="47">
        <v>0</v>
      </c>
      <c r="AI89" s="48">
        <v>0</v>
      </c>
      <c r="AJ89" s="47">
        <v>13</v>
      </c>
      <c r="AK89" s="48">
        <v>40.625</v>
      </c>
      <c r="AL89" s="47">
        <v>32</v>
      </c>
    </row>
    <row r="90" spans="1:38" ht="15">
      <c r="A90" s="76" t="s">
        <v>188</v>
      </c>
      <c r="B90" s="76" t="s">
        <v>188</v>
      </c>
      <c r="C90" s="103" t="s">
        <v>1370</v>
      </c>
      <c r="D90" s="118">
        <v>10</v>
      </c>
      <c r="E90" s="119" t="s">
        <v>136</v>
      </c>
      <c r="F90" s="120">
        <v>10</v>
      </c>
      <c r="G90" s="103"/>
      <c r="H90" s="121"/>
      <c r="I90" s="122"/>
      <c r="J90" s="122"/>
      <c r="K90" s="32" t="s">
        <v>65</v>
      </c>
      <c r="L90" s="125">
        <v>90</v>
      </c>
      <c r="M90" s="125"/>
      <c r="N90" s="124"/>
      <c r="O90" s="102" t="s">
        <v>203</v>
      </c>
      <c r="P90" s="102" t="s">
        <v>205</v>
      </c>
      <c r="Q90" s="102" t="s">
        <v>263</v>
      </c>
      <c r="R90" s="102" t="s">
        <v>306</v>
      </c>
      <c r="S90" s="102" t="s">
        <v>324</v>
      </c>
      <c r="T90" s="102" t="s">
        <v>340</v>
      </c>
      <c r="U90" s="106" t="s">
        <v>349</v>
      </c>
      <c r="V90" s="102"/>
      <c r="W90" s="78" t="str">
        <f>HYPERLINK("https://www.twitter.com/user/status/1648859349530320896")</f>
        <v>https://www.twitter.com/user/status/1648859349530320896</v>
      </c>
      <c r="X90" s="102">
        <v>1</v>
      </c>
      <c r="Y90" s="102">
        <v>1</v>
      </c>
      <c r="Z90" s="102">
        <v>0.66</v>
      </c>
      <c r="AA90" s="102">
        <v>20</v>
      </c>
      <c r="AB90" s="102" t="str">
        <f>REPLACE(INDEX(GroupVertices[Group],MATCH(Edges[[#This Row],[Vertex 1]],GroupVertices[Vertex],0)),1,1,"")</f>
        <v>3</v>
      </c>
      <c r="AC90" s="102" t="str">
        <f>REPLACE(INDEX(GroupVertices[Group],MATCH(Edges[[#This Row],[Vertex 2]],GroupVertices[Vertex],0)),1,1,"")</f>
        <v>3</v>
      </c>
      <c r="AD90" s="47">
        <v>1</v>
      </c>
      <c r="AE90" s="48">
        <v>3.225806451612903</v>
      </c>
      <c r="AF90" s="47">
        <v>4</v>
      </c>
      <c r="AG90" s="48">
        <v>12.903225806451612</v>
      </c>
      <c r="AH90" s="47">
        <v>0</v>
      </c>
      <c r="AI90" s="48">
        <v>0</v>
      </c>
      <c r="AJ90" s="47">
        <v>14</v>
      </c>
      <c r="AK90" s="48">
        <v>45.16129032258065</v>
      </c>
      <c r="AL90" s="47">
        <v>31</v>
      </c>
    </row>
    <row r="91" spans="1:38" ht="15">
      <c r="A91" s="76" t="s">
        <v>188</v>
      </c>
      <c r="B91" s="76" t="s">
        <v>188</v>
      </c>
      <c r="C91" s="103" t="s">
        <v>1370</v>
      </c>
      <c r="D91" s="118">
        <v>10</v>
      </c>
      <c r="E91" s="119" t="s">
        <v>136</v>
      </c>
      <c r="F91" s="120">
        <v>10</v>
      </c>
      <c r="G91" s="103"/>
      <c r="H91" s="121"/>
      <c r="I91" s="122"/>
      <c r="J91" s="122"/>
      <c r="K91" s="32" t="s">
        <v>65</v>
      </c>
      <c r="L91" s="125">
        <v>91</v>
      </c>
      <c r="M91" s="125"/>
      <c r="N91" s="124"/>
      <c r="O91" s="102" t="s">
        <v>203</v>
      </c>
      <c r="P91" s="102" t="s">
        <v>205</v>
      </c>
      <c r="Q91" s="102" t="s">
        <v>264</v>
      </c>
      <c r="R91" s="102" t="s">
        <v>307</v>
      </c>
      <c r="S91" s="78" t="str">
        <f>HYPERLINK("https://t.co/aRNTVzUCyB")</f>
        <v>https://t.co/aRNTVzUCyB</v>
      </c>
      <c r="T91" s="102" t="s">
        <v>339</v>
      </c>
      <c r="U91" s="106" t="s">
        <v>358</v>
      </c>
      <c r="V91" s="102"/>
      <c r="W91" s="78" t="str">
        <f>HYPERLINK("https://www.twitter.com/user/status/1649229790774194177")</f>
        <v>https://www.twitter.com/user/status/1649229790774194177</v>
      </c>
      <c r="X91" s="102">
        <v>0</v>
      </c>
      <c r="Y91" s="102">
        <v>0</v>
      </c>
      <c r="Z91" s="102">
        <v>0.6</v>
      </c>
      <c r="AA91" s="102">
        <v>20</v>
      </c>
      <c r="AB91" s="102" t="str">
        <f>REPLACE(INDEX(GroupVertices[Group],MATCH(Edges[[#This Row],[Vertex 1]],GroupVertices[Vertex],0)),1,1,"")</f>
        <v>3</v>
      </c>
      <c r="AC91" s="102" t="str">
        <f>REPLACE(INDEX(GroupVertices[Group],MATCH(Edges[[#This Row],[Vertex 2]],GroupVertices[Vertex],0)),1,1,"")</f>
        <v>3</v>
      </c>
      <c r="AD91" s="47">
        <v>2</v>
      </c>
      <c r="AE91" s="48">
        <v>4.878048780487805</v>
      </c>
      <c r="AF91" s="47">
        <v>0</v>
      </c>
      <c r="AG91" s="48">
        <v>0</v>
      </c>
      <c r="AH91" s="47">
        <v>0</v>
      </c>
      <c r="AI91" s="48">
        <v>0</v>
      </c>
      <c r="AJ91" s="47">
        <v>20</v>
      </c>
      <c r="AK91" s="48">
        <v>48.78048780487805</v>
      </c>
      <c r="AL91" s="47">
        <v>41</v>
      </c>
    </row>
    <row r="92" spans="1:38" ht="15">
      <c r="A92" s="76" t="s">
        <v>188</v>
      </c>
      <c r="B92" s="76" t="s">
        <v>188</v>
      </c>
      <c r="C92" s="103" t="s">
        <v>1370</v>
      </c>
      <c r="D92" s="118">
        <v>10</v>
      </c>
      <c r="E92" s="119" t="s">
        <v>136</v>
      </c>
      <c r="F92" s="120">
        <v>10</v>
      </c>
      <c r="G92" s="103"/>
      <c r="H92" s="121"/>
      <c r="I92" s="122"/>
      <c r="J92" s="122"/>
      <c r="K92" s="32" t="s">
        <v>65</v>
      </c>
      <c r="L92" s="125">
        <v>92</v>
      </c>
      <c r="M92" s="125"/>
      <c r="N92" s="124"/>
      <c r="O92" s="102" t="s">
        <v>203</v>
      </c>
      <c r="P92" s="102" t="s">
        <v>205</v>
      </c>
      <c r="Q92" s="102" t="s">
        <v>265</v>
      </c>
      <c r="R92" s="102" t="s">
        <v>308</v>
      </c>
      <c r="S92" s="102" t="s">
        <v>330</v>
      </c>
      <c r="T92" s="102" t="s">
        <v>340</v>
      </c>
      <c r="U92" s="106" t="s">
        <v>359</v>
      </c>
      <c r="V92" s="102"/>
      <c r="W92" s="78" t="str">
        <f>HYPERLINK("https://www.twitter.com/user/status/1649566769504190465")</f>
        <v>https://www.twitter.com/user/status/1649566769504190465</v>
      </c>
      <c r="X92" s="102">
        <v>0</v>
      </c>
      <c r="Y92" s="102">
        <v>0</v>
      </c>
      <c r="Z92" s="102">
        <v>0.66</v>
      </c>
      <c r="AA92" s="102">
        <v>20</v>
      </c>
      <c r="AB92" s="102" t="str">
        <f>REPLACE(INDEX(GroupVertices[Group],MATCH(Edges[[#This Row],[Vertex 1]],GroupVertices[Vertex],0)),1,1,"")</f>
        <v>3</v>
      </c>
      <c r="AC92" s="102" t="str">
        <f>REPLACE(INDEX(GroupVertices[Group],MATCH(Edges[[#This Row],[Vertex 2]],GroupVertices[Vertex],0)),1,1,"")</f>
        <v>3</v>
      </c>
      <c r="AD92" s="47">
        <v>2</v>
      </c>
      <c r="AE92" s="48">
        <v>6.25</v>
      </c>
      <c r="AF92" s="47">
        <v>1</v>
      </c>
      <c r="AG92" s="48">
        <v>3.125</v>
      </c>
      <c r="AH92" s="47">
        <v>0</v>
      </c>
      <c r="AI92" s="48">
        <v>0</v>
      </c>
      <c r="AJ92" s="47">
        <v>18</v>
      </c>
      <c r="AK92" s="48">
        <v>56.25</v>
      </c>
      <c r="AL92" s="47">
        <v>32</v>
      </c>
    </row>
    <row r="93" spans="1:38" ht="15">
      <c r="A93" s="76" t="s">
        <v>188</v>
      </c>
      <c r="B93" s="76" t="s">
        <v>188</v>
      </c>
      <c r="C93" s="103" t="s">
        <v>1370</v>
      </c>
      <c r="D93" s="118">
        <v>10</v>
      </c>
      <c r="E93" s="119" t="s">
        <v>136</v>
      </c>
      <c r="F93" s="120">
        <v>10</v>
      </c>
      <c r="G93" s="103"/>
      <c r="H93" s="121"/>
      <c r="I93" s="122"/>
      <c r="J93" s="122"/>
      <c r="K93" s="32" t="s">
        <v>65</v>
      </c>
      <c r="L93" s="125">
        <v>93</v>
      </c>
      <c r="M93" s="125"/>
      <c r="N93" s="124"/>
      <c r="O93" s="102" t="s">
        <v>203</v>
      </c>
      <c r="P93" s="102" t="s">
        <v>205</v>
      </c>
      <c r="Q93" s="102" t="s">
        <v>266</v>
      </c>
      <c r="R93" s="102" t="s">
        <v>309</v>
      </c>
      <c r="S93" s="102" t="s">
        <v>331</v>
      </c>
      <c r="T93" s="102" t="s">
        <v>340</v>
      </c>
      <c r="U93" s="106" t="s">
        <v>360</v>
      </c>
      <c r="V93" s="102"/>
      <c r="W93" s="78" t="str">
        <f>HYPERLINK("https://www.twitter.com/user/status/1650519319011368962")</f>
        <v>https://www.twitter.com/user/status/1650519319011368962</v>
      </c>
      <c r="X93" s="102">
        <v>0</v>
      </c>
      <c r="Y93" s="102">
        <v>0</v>
      </c>
      <c r="Z93" s="102">
        <v>0.66</v>
      </c>
      <c r="AA93" s="102">
        <v>20</v>
      </c>
      <c r="AB93" s="102" t="str">
        <f>REPLACE(INDEX(GroupVertices[Group],MATCH(Edges[[#This Row],[Vertex 1]],GroupVertices[Vertex],0)),1,1,"")</f>
        <v>3</v>
      </c>
      <c r="AC93" s="102" t="str">
        <f>REPLACE(INDEX(GroupVertices[Group],MATCH(Edges[[#This Row],[Vertex 2]],GroupVertices[Vertex],0)),1,1,"")</f>
        <v>3</v>
      </c>
      <c r="AD93" s="47">
        <v>3</v>
      </c>
      <c r="AE93" s="48">
        <v>8.823529411764707</v>
      </c>
      <c r="AF93" s="47">
        <v>1</v>
      </c>
      <c r="AG93" s="48">
        <v>2.9411764705882355</v>
      </c>
      <c r="AH93" s="47">
        <v>0</v>
      </c>
      <c r="AI93" s="48">
        <v>0</v>
      </c>
      <c r="AJ93" s="47">
        <v>13</v>
      </c>
      <c r="AK93" s="48">
        <v>38.23529411764706</v>
      </c>
      <c r="AL93" s="47">
        <v>34</v>
      </c>
    </row>
    <row r="94" spans="1:38" ht="15">
      <c r="A94" s="76" t="s">
        <v>188</v>
      </c>
      <c r="B94" s="76" t="s">
        <v>188</v>
      </c>
      <c r="C94" s="103" t="s">
        <v>1370</v>
      </c>
      <c r="D94" s="118">
        <v>10</v>
      </c>
      <c r="E94" s="119" t="s">
        <v>136</v>
      </c>
      <c r="F94" s="120">
        <v>10</v>
      </c>
      <c r="G94" s="103"/>
      <c r="H94" s="121"/>
      <c r="I94" s="122"/>
      <c r="J94" s="122"/>
      <c r="K94" s="32" t="s">
        <v>65</v>
      </c>
      <c r="L94" s="125">
        <v>94</v>
      </c>
      <c r="M94" s="125"/>
      <c r="N94" s="124"/>
      <c r="O94" s="102" t="s">
        <v>203</v>
      </c>
      <c r="P94" s="102" t="s">
        <v>205</v>
      </c>
      <c r="Q94" s="102" t="s">
        <v>267</v>
      </c>
      <c r="R94" s="102" t="s">
        <v>310</v>
      </c>
      <c r="S94" s="102" t="s">
        <v>332</v>
      </c>
      <c r="T94" s="102" t="s">
        <v>340</v>
      </c>
      <c r="U94" s="106" t="s">
        <v>354</v>
      </c>
      <c r="V94" s="102"/>
      <c r="W94" s="78" t="str">
        <f>HYPERLINK("https://www.twitter.com/user/status/1650560625750204423")</f>
        <v>https://www.twitter.com/user/status/1650560625750204423</v>
      </c>
      <c r="X94" s="102">
        <v>0</v>
      </c>
      <c r="Y94" s="102">
        <v>0</v>
      </c>
      <c r="Z94" s="102">
        <v>0.66</v>
      </c>
      <c r="AA94" s="102">
        <v>20</v>
      </c>
      <c r="AB94" s="102" t="str">
        <f>REPLACE(INDEX(GroupVertices[Group],MATCH(Edges[[#This Row],[Vertex 1]],GroupVertices[Vertex],0)),1,1,"")</f>
        <v>3</v>
      </c>
      <c r="AC94" s="102" t="str">
        <f>REPLACE(INDEX(GroupVertices[Group],MATCH(Edges[[#This Row],[Vertex 2]],GroupVertices[Vertex],0)),1,1,"")</f>
        <v>3</v>
      </c>
      <c r="AD94" s="47">
        <v>0</v>
      </c>
      <c r="AE94" s="48">
        <v>0</v>
      </c>
      <c r="AF94" s="47">
        <v>0</v>
      </c>
      <c r="AG94" s="48">
        <v>0</v>
      </c>
      <c r="AH94" s="47">
        <v>0</v>
      </c>
      <c r="AI94" s="48">
        <v>0</v>
      </c>
      <c r="AJ94" s="47">
        <v>15</v>
      </c>
      <c r="AK94" s="48">
        <v>60</v>
      </c>
      <c r="AL94" s="47">
        <v>25</v>
      </c>
    </row>
    <row r="95" spans="1:38" ht="15">
      <c r="A95" s="76" t="s">
        <v>188</v>
      </c>
      <c r="B95" s="76" t="s">
        <v>188</v>
      </c>
      <c r="C95" s="103" t="s">
        <v>1370</v>
      </c>
      <c r="D95" s="118">
        <v>10</v>
      </c>
      <c r="E95" s="119" t="s">
        <v>136</v>
      </c>
      <c r="F95" s="120">
        <v>10</v>
      </c>
      <c r="G95" s="103"/>
      <c r="H95" s="121"/>
      <c r="I95" s="122"/>
      <c r="J95" s="122"/>
      <c r="K95" s="32" t="s">
        <v>65</v>
      </c>
      <c r="L95" s="125">
        <v>95</v>
      </c>
      <c r="M95" s="125"/>
      <c r="N95" s="124"/>
      <c r="O95" s="102" t="s">
        <v>203</v>
      </c>
      <c r="P95" s="102" t="s">
        <v>205</v>
      </c>
      <c r="Q95" s="102" t="s">
        <v>268</v>
      </c>
      <c r="R95" s="102" t="s">
        <v>311</v>
      </c>
      <c r="S95" s="102" t="s">
        <v>333</v>
      </c>
      <c r="T95" s="102" t="s">
        <v>340</v>
      </c>
      <c r="U95" s="106" t="s">
        <v>361</v>
      </c>
      <c r="V95" s="102"/>
      <c r="W95" s="78" t="str">
        <f>HYPERLINK("https://www.twitter.com/user/status/1650653919884787712")</f>
        <v>https://www.twitter.com/user/status/1650653919884787712</v>
      </c>
      <c r="X95" s="102">
        <v>0</v>
      </c>
      <c r="Y95" s="102">
        <v>0</v>
      </c>
      <c r="Z95" s="102">
        <v>0.66</v>
      </c>
      <c r="AA95" s="102">
        <v>20</v>
      </c>
      <c r="AB95" s="102" t="str">
        <f>REPLACE(INDEX(GroupVertices[Group],MATCH(Edges[[#This Row],[Vertex 1]],GroupVertices[Vertex],0)),1,1,"")</f>
        <v>3</v>
      </c>
      <c r="AC95" s="102" t="str">
        <f>REPLACE(INDEX(GroupVertices[Group],MATCH(Edges[[#This Row],[Vertex 2]],GroupVertices[Vertex],0)),1,1,"")</f>
        <v>3</v>
      </c>
      <c r="AD95" s="47">
        <v>2</v>
      </c>
      <c r="AE95" s="48">
        <v>7.142857142857143</v>
      </c>
      <c r="AF95" s="47">
        <v>0</v>
      </c>
      <c r="AG95" s="48">
        <v>0</v>
      </c>
      <c r="AH95" s="47">
        <v>0</v>
      </c>
      <c r="AI95" s="48">
        <v>0</v>
      </c>
      <c r="AJ95" s="47">
        <v>17</v>
      </c>
      <c r="AK95" s="48">
        <v>60.714285714285715</v>
      </c>
      <c r="AL95" s="47">
        <v>28</v>
      </c>
    </row>
    <row r="96" spans="1:38" ht="15">
      <c r="A96" s="76" t="s">
        <v>188</v>
      </c>
      <c r="B96" s="76" t="s">
        <v>188</v>
      </c>
      <c r="C96" s="103" t="s">
        <v>1370</v>
      </c>
      <c r="D96" s="118">
        <v>10</v>
      </c>
      <c r="E96" s="119" t="s">
        <v>136</v>
      </c>
      <c r="F96" s="120">
        <v>10</v>
      </c>
      <c r="G96" s="103"/>
      <c r="H96" s="121"/>
      <c r="I96" s="122"/>
      <c r="J96" s="122"/>
      <c r="K96" s="32" t="s">
        <v>65</v>
      </c>
      <c r="L96" s="125">
        <v>96</v>
      </c>
      <c r="M96" s="125"/>
      <c r="N96" s="124"/>
      <c r="O96" s="102" t="s">
        <v>203</v>
      </c>
      <c r="P96" s="102" t="s">
        <v>205</v>
      </c>
      <c r="Q96" s="102" t="s">
        <v>269</v>
      </c>
      <c r="R96" s="102" t="s">
        <v>312</v>
      </c>
      <c r="S96" s="102" t="s">
        <v>334</v>
      </c>
      <c r="T96" s="102" t="s">
        <v>340</v>
      </c>
      <c r="U96" s="106" t="s">
        <v>362</v>
      </c>
      <c r="V96" s="102"/>
      <c r="W96" s="78" t="str">
        <f>HYPERLINK("https://www.twitter.com/user/status/1650672787994951680")</f>
        <v>https://www.twitter.com/user/status/1650672787994951680</v>
      </c>
      <c r="X96" s="102">
        <v>0</v>
      </c>
      <c r="Y96" s="102">
        <v>0</v>
      </c>
      <c r="Z96" s="102">
        <v>0.66</v>
      </c>
      <c r="AA96" s="102">
        <v>20</v>
      </c>
      <c r="AB96" s="102" t="str">
        <f>REPLACE(INDEX(GroupVertices[Group],MATCH(Edges[[#This Row],[Vertex 1]],GroupVertices[Vertex],0)),1,1,"")</f>
        <v>3</v>
      </c>
      <c r="AC96" s="102" t="str">
        <f>REPLACE(INDEX(GroupVertices[Group],MATCH(Edges[[#This Row],[Vertex 2]],GroupVertices[Vertex],0)),1,1,"")</f>
        <v>3</v>
      </c>
      <c r="AD96" s="47">
        <v>1</v>
      </c>
      <c r="AE96" s="48">
        <v>2.857142857142857</v>
      </c>
      <c r="AF96" s="47">
        <v>0</v>
      </c>
      <c r="AG96" s="48">
        <v>0</v>
      </c>
      <c r="AH96" s="47">
        <v>0</v>
      </c>
      <c r="AI96" s="48">
        <v>0</v>
      </c>
      <c r="AJ96" s="47">
        <v>20</v>
      </c>
      <c r="AK96" s="48">
        <v>57.142857142857146</v>
      </c>
      <c r="AL96" s="47">
        <v>35</v>
      </c>
    </row>
    <row r="97" spans="1:38" ht="15">
      <c r="A97" s="76" t="s">
        <v>188</v>
      </c>
      <c r="B97" s="76" t="s">
        <v>188</v>
      </c>
      <c r="C97" s="103" t="s">
        <v>1370</v>
      </c>
      <c r="D97" s="118">
        <v>10</v>
      </c>
      <c r="E97" s="119" t="s">
        <v>136</v>
      </c>
      <c r="F97" s="120">
        <v>10</v>
      </c>
      <c r="G97" s="103"/>
      <c r="H97" s="121"/>
      <c r="I97" s="122"/>
      <c r="J97" s="122"/>
      <c r="K97" s="32" t="s">
        <v>65</v>
      </c>
      <c r="L97" s="125">
        <v>97</v>
      </c>
      <c r="M97" s="125"/>
      <c r="N97" s="124"/>
      <c r="O97" s="102" t="s">
        <v>203</v>
      </c>
      <c r="P97" s="102" t="s">
        <v>205</v>
      </c>
      <c r="Q97" s="102" t="s">
        <v>270</v>
      </c>
      <c r="R97" s="102" t="s">
        <v>313</v>
      </c>
      <c r="S97" s="78" t="str">
        <f>HYPERLINK("https://t.co/pxt9kiJAHj")</f>
        <v>https://t.co/pxt9kiJAHj</v>
      </c>
      <c r="T97" s="102" t="s">
        <v>339</v>
      </c>
      <c r="U97" s="106" t="s">
        <v>363</v>
      </c>
      <c r="V97" s="102"/>
      <c r="W97" s="78" t="str">
        <f>HYPERLINK("https://www.twitter.com/user/status/1650930249511608342")</f>
        <v>https://www.twitter.com/user/status/1650930249511608342</v>
      </c>
      <c r="X97" s="102">
        <v>0</v>
      </c>
      <c r="Y97" s="102">
        <v>0</v>
      </c>
      <c r="Z97" s="102">
        <v>0.55</v>
      </c>
      <c r="AA97" s="102">
        <v>20</v>
      </c>
      <c r="AB97" s="102" t="str">
        <f>REPLACE(INDEX(GroupVertices[Group],MATCH(Edges[[#This Row],[Vertex 1]],GroupVertices[Vertex],0)),1,1,"")</f>
        <v>3</v>
      </c>
      <c r="AC97" s="102" t="str">
        <f>REPLACE(INDEX(GroupVertices[Group],MATCH(Edges[[#This Row],[Vertex 2]],GroupVertices[Vertex],0)),1,1,"")</f>
        <v>3</v>
      </c>
      <c r="AD97" s="47">
        <v>3</v>
      </c>
      <c r="AE97" s="48">
        <v>8.333333333333334</v>
      </c>
      <c r="AF97" s="47">
        <v>0</v>
      </c>
      <c r="AG97" s="48">
        <v>0</v>
      </c>
      <c r="AH97" s="47">
        <v>0</v>
      </c>
      <c r="AI97" s="48">
        <v>0</v>
      </c>
      <c r="AJ97" s="47">
        <v>14</v>
      </c>
      <c r="AK97" s="48">
        <v>38.888888888888886</v>
      </c>
      <c r="AL97" s="47">
        <v>36</v>
      </c>
    </row>
    <row r="98" spans="1:38" ht="15">
      <c r="A98" s="76" t="s">
        <v>188</v>
      </c>
      <c r="B98" s="76" t="s">
        <v>188</v>
      </c>
      <c r="C98" s="103" t="s">
        <v>1370</v>
      </c>
      <c r="D98" s="118">
        <v>10</v>
      </c>
      <c r="E98" s="119" t="s">
        <v>136</v>
      </c>
      <c r="F98" s="120">
        <v>10</v>
      </c>
      <c r="G98" s="103"/>
      <c r="H98" s="121"/>
      <c r="I98" s="122"/>
      <c r="J98" s="122"/>
      <c r="K98" s="32" t="s">
        <v>65</v>
      </c>
      <c r="L98" s="125">
        <v>98</v>
      </c>
      <c r="M98" s="125"/>
      <c r="N98" s="124"/>
      <c r="O98" s="102" t="s">
        <v>203</v>
      </c>
      <c r="P98" s="102" t="s">
        <v>205</v>
      </c>
      <c r="Q98" s="102" t="s">
        <v>271</v>
      </c>
      <c r="R98" s="102" t="s">
        <v>314</v>
      </c>
      <c r="S98" s="102" t="s">
        <v>335</v>
      </c>
      <c r="T98" s="102" t="s">
        <v>340</v>
      </c>
      <c r="U98" s="106" t="s">
        <v>364</v>
      </c>
      <c r="V98" s="102"/>
      <c r="W98" s="78" t="str">
        <f>HYPERLINK("https://www.twitter.com/user/status/1651046576310169600")</f>
        <v>https://www.twitter.com/user/status/1651046576310169600</v>
      </c>
      <c r="X98" s="102">
        <v>0</v>
      </c>
      <c r="Y98" s="102">
        <v>0</v>
      </c>
      <c r="Z98" s="102">
        <v>0.66</v>
      </c>
      <c r="AA98" s="102">
        <v>20</v>
      </c>
      <c r="AB98" s="102" t="str">
        <f>REPLACE(INDEX(GroupVertices[Group],MATCH(Edges[[#This Row],[Vertex 1]],GroupVertices[Vertex],0)),1,1,"")</f>
        <v>3</v>
      </c>
      <c r="AC98" s="102" t="str">
        <f>REPLACE(INDEX(GroupVertices[Group],MATCH(Edges[[#This Row],[Vertex 2]],GroupVertices[Vertex],0)),1,1,"")</f>
        <v>3</v>
      </c>
      <c r="AD98" s="47">
        <v>0</v>
      </c>
      <c r="AE98" s="48">
        <v>0</v>
      </c>
      <c r="AF98" s="47">
        <v>1</v>
      </c>
      <c r="AG98" s="48">
        <v>2.7777777777777777</v>
      </c>
      <c r="AH98" s="47">
        <v>0</v>
      </c>
      <c r="AI98" s="48">
        <v>0</v>
      </c>
      <c r="AJ98" s="47">
        <v>18</v>
      </c>
      <c r="AK98" s="48">
        <v>50</v>
      </c>
      <c r="AL98" s="47">
        <v>36</v>
      </c>
    </row>
    <row r="99" spans="1:38" ht="15">
      <c r="A99" s="76" t="s">
        <v>188</v>
      </c>
      <c r="B99" s="76" t="s">
        <v>188</v>
      </c>
      <c r="C99" s="103" t="s">
        <v>1370</v>
      </c>
      <c r="D99" s="118">
        <v>10</v>
      </c>
      <c r="E99" s="119" t="s">
        <v>136</v>
      </c>
      <c r="F99" s="120">
        <v>10</v>
      </c>
      <c r="G99" s="103"/>
      <c r="H99" s="121"/>
      <c r="I99" s="122"/>
      <c r="J99" s="122"/>
      <c r="K99" s="32" t="s">
        <v>65</v>
      </c>
      <c r="L99" s="125">
        <v>99</v>
      </c>
      <c r="M99" s="125"/>
      <c r="N99" s="124"/>
      <c r="O99" s="102" t="s">
        <v>203</v>
      </c>
      <c r="P99" s="102" t="s">
        <v>205</v>
      </c>
      <c r="Q99" s="102" t="s">
        <v>272</v>
      </c>
      <c r="R99" s="102" t="s">
        <v>315</v>
      </c>
      <c r="S99" s="102" t="s">
        <v>336</v>
      </c>
      <c r="T99" s="102" t="s">
        <v>340</v>
      </c>
      <c r="U99" s="106" t="s">
        <v>365</v>
      </c>
      <c r="V99" s="102"/>
      <c r="W99" s="78" t="str">
        <f>HYPERLINK("https://www.twitter.com/user/status/1651227942104473602")</f>
        <v>https://www.twitter.com/user/status/1651227942104473602</v>
      </c>
      <c r="X99" s="102">
        <v>0</v>
      </c>
      <c r="Y99" s="102">
        <v>0</v>
      </c>
      <c r="Z99" s="102">
        <v>0.66</v>
      </c>
      <c r="AA99" s="102">
        <v>20</v>
      </c>
      <c r="AB99" s="102" t="str">
        <f>REPLACE(INDEX(GroupVertices[Group],MATCH(Edges[[#This Row],[Vertex 1]],GroupVertices[Vertex],0)),1,1,"")</f>
        <v>3</v>
      </c>
      <c r="AC99" s="102" t="str">
        <f>REPLACE(INDEX(GroupVertices[Group],MATCH(Edges[[#This Row],[Vertex 2]],GroupVertices[Vertex],0)),1,1,"")</f>
        <v>3</v>
      </c>
      <c r="AD99" s="47">
        <v>1</v>
      </c>
      <c r="AE99" s="48">
        <v>3.0303030303030303</v>
      </c>
      <c r="AF99" s="47">
        <v>0</v>
      </c>
      <c r="AG99" s="48">
        <v>0</v>
      </c>
      <c r="AH99" s="47">
        <v>0</v>
      </c>
      <c r="AI99" s="48">
        <v>0</v>
      </c>
      <c r="AJ99" s="47">
        <v>18</v>
      </c>
      <c r="AK99" s="48">
        <v>54.54545454545455</v>
      </c>
      <c r="AL99" s="47">
        <v>33</v>
      </c>
    </row>
    <row r="100" spans="1:38" ht="15">
      <c r="A100" s="76" t="s">
        <v>188</v>
      </c>
      <c r="B100" s="76" t="s">
        <v>188</v>
      </c>
      <c r="C100" s="103" t="s">
        <v>1370</v>
      </c>
      <c r="D100" s="118">
        <v>10</v>
      </c>
      <c r="E100" s="119" t="s">
        <v>136</v>
      </c>
      <c r="F100" s="120">
        <v>10</v>
      </c>
      <c r="G100" s="103"/>
      <c r="H100" s="121"/>
      <c r="I100" s="122"/>
      <c r="J100" s="122"/>
      <c r="K100" s="32" t="s">
        <v>65</v>
      </c>
      <c r="L100" s="125">
        <v>100</v>
      </c>
      <c r="M100" s="125"/>
      <c r="N100" s="124"/>
      <c r="O100" s="102" t="s">
        <v>203</v>
      </c>
      <c r="P100" s="102" t="s">
        <v>205</v>
      </c>
      <c r="Q100" s="102" t="s">
        <v>273</v>
      </c>
      <c r="R100" s="102" t="s">
        <v>316</v>
      </c>
      <c r="S100" s="78" t="str">
        <f>HYPERLINK("https://t.co/XaU9pTs9kY")</f>
        <v>https://t.co/XaU9pTs9kY</v>
      </c>
      <c r="T100" s="102" t="s">
        <v>339</v>
      </c>
      <c r="U100" s="106" t="s">
        <v>366</v>
      </c>
      <c r="V100" s="102"/>
      <c r="W100" s="78" t="str">
        <f>HYPERLINK("https://www.twitter.com/user/status/1651379721991516162")</f>
        <v>https://www.twitter.com/user/status/1651379721991516162</v>
      </c>
      <c r="X100" s="102">
        <v>0</v>
      </c>
      <c r="Y100" s="102">
        <v>1</v>
      </c>
      <c r="Z100" s="102">
        <v>0.66</v>
      </c>
      <c r="AA100" s="102">
        <v>20</v>
      </c>
      <c r="AB100" s="102" t="str">
        <f>REPLACE(INDEX(GroupVertices[Group],MATCH(Edges[[#This Row],[Vertex 1]],GroupVertices[Vertex],0)),1,1,"")</f>
        <v>3</v>
      </c>
      <c r="AC100" s="102" t="str">
        <f>REPLACE(INDEX(GroupVertices[Group],MATCH(Edges[[#This Row],[Vertex 2]],GroupVertices[Vertex],0)),1,1,"")</f>
        <v>3</v>
      </c>
      <c r="AD100" s="47">
        <v>2</v>
      </c>
      <c r="AE100" s="48">
        <v>4.651162790697675</v>
      </c>
      <c r="AF100" s="47">
        <v>0</v>
      </c>
      <c r="AG100" s="48">
        <v>0</v>
      </c>
      <c r="AH100" s="47">
        <v>0</v>
      </c>
      <c r="AI100" s="48">
        <v>0</v>
      </c>
      <c r="AJ100" s="47">
        <v>23</v>
      </c>
      <c r="AK100" s="48">
        <v>53.48837209302326</v>
      </c>
      <c r="AL100" s="47">
        <v>43</v>
      </c>
    </row>
    <row r="101" spans="1:38" ht="15">
      <c r="A101" s="76" t="s">
        <v>188</v>
      </c>
      <c r="B101" s="76" t="s">
        <v>188</v>
      </c>
      <c r="C101" s="103" t="s">
        <v>1370</v>
      </c>
      <c r="D101" s="118">
        <v>10</v>
      </c>
      <c r="E101" s="119" t="s">
        <v>136</v>
      </c>
      <c r="F101" s="120">
        <v>10</v>
      </c>
      <c r="G101" s="103"/>
      <c r="H101" s="121"/>
      <c r="I101" s="122"/>
      <c r="J101" s="122"/>
      <c r="K101" s="32" t="s">
        <v>65</v>
      </c>
      <c r="L101" s="125">
        <v>101</v>
      </c>
      <c r="M101" s="125"/>
      <c r="N101" s="124"/>
      <c r="O101" s="102" t="s">
        <v>203</v>
      </c>
      <c r="P101" s="102" t="s">
        <v>205</v>
      </c>
      <c r="Q101" s="102" t="s">
        <v>274</v>
      </c>
      <c r="R101" s="102" t="s">
        <v>317</v>
      </c>
      <c r="S101" s="102" t="s">
        <v>337</v>
      </c>
      <c r="T101" s="102" t="s">
        <v>340</v>
      </c>
      <c r="U101" s="106" t="s">
        <v>367</v>
      </c>
      <c r="V101" s="102"/>
      <c r="W101" s="78" t="str">
        <f>HYPERLINK("https://www.twitter.com/user/status/1651386781382606848")</f>
        <v>https://www.twitter.com/user/status/1651386781382606848</v>
      </c>
      <c r="X101" s="102">
        <v>0</v>
      </c>
      <c r="Y101" s="102">
        <v>0</v>
      </c>
      <c r="Z101" s="102">
        <v>0.66</v>
      </c>
      <c r="AA101" s="102">
        <v>20</v>
      </c>
      <c r="AB101" s="102" t="str">
        <f>REPLACE(INDEX(GroupVertices[Group],MATCH(Edges[[#This Row],[Vertex 1]],GroupVertices[Vertex],0)),1,1,"")</f>
        <v>3</v>
      </c>
      <c r="AC101" s="102" t="str">
        <f>REPLACE(INDEX(GroupVertices[Group],MATCH(Edges[[#This Row],[Vertex 2]],GroupVertices[Vertex],0)),1,1,"")</f>
        <v>3</v>
      </c>
      <c r="AD101" s="47">
        <v>3</v>
      </c>
      <c r="AE101" s="48">
        <v>9.090909090909092</v>
      </c>
      <c r="AF101" s="47">
        <v>2</v>
      </c>
      <c r="AG101" s="48">
        <v>6.0606060606060606</v>
      </c>
      <c r="AH101" s="47">
        <v>0</v>
      </c>
      <c r="AI101" s="48">
        <v>0</v>
      </c>
      <c r="AJ101" s="47">
        <v>14</v>
      </c>
      <c r="AK101" s="48">
        <v>42.42424242424242</v>
      </c>
      <c r="AL101" s="47">
        <v>33</v>
      </c>
    </row>
    <row r="102" spans="1:38" ht="15">
      <c r="A102" s="76" t="s">
        <v>188</v>
      </c>
      <c r="B102" s="76" t="s">
        <v>188</v>
      </c>
      <c r="C102" s="103" t="s">
        <v>1370</v>
      </c>
      <c r="D102" s="118">
        <v>10</v>
      </c>
      <c r="E102" s="119" t="s">
        <v>136</v>
      </c>
      <c r="F102" s="120">
        <v>10</v>
      </c>
      <c r="G102" s="103"/>
      <c r="H102" s="121"/>
      <c r="I102" s="122"/>
      <c r="J102" s="122"/>
      <c r="K102" s="32" t="s">
        <v>65</v>
      </c>
      <c r="L102" s="125">
        <v>102</v>
      </c>
      <c r="M102" s="125"/>
      <c r="N102" s="124"/>
      <c r="O102" s="102" t="s">
        <v>203</v>
      </c>
      <c r="P102" s="102" t="s">
        <v>205</v>
      </c>
      <c r="Q102" s="102" t="s">
        <v>275</v>
      </c>
      <c r="R102" s="102" t="s">
        <v>318</v>
      </c>
      <c r="S102" s="102" t="s">
        <v>338</v>
      </c>
      <c r="T102" s="102" t="s">
        <v>340</v>
      </c>
      <c r="U102" s="106" t="s">
        <v>349</v>
      </c>
      <c r="V102" s="102"/>
      <c r="W102" s="78" t="str">
        <f>HYPERLINK("https://www.twitter.com/user/status/1651396093052157952")</f>
        <v>https://www.twitter.com/user/status/1651396093052157952</v>
      </c>
      <c r="X102" s="102">
        <v>0</v>
      </c>
      <c r="Y102" s="102">
        <v>0</v>
      </c>
      <c r="Z102" s="102">
        <v>0.66</v>
      </c>
      <c r="AA102" s="102">
        <v>20</v>
      </c>
      <c r="AB102" s="102" t="str">
        <f>REPLACE(INDEX(GroupVertices[Group],MATCH(Edges[[#This Row],[Vertex 1]],GroupVertices[Vertex],0)),1,1,"")</f>
        <v>3</v>
      </c>
      <c r="AC102" s="102" t="str">
        <f>REPLACE(INDEX(GroupVertices[Group],MATCH(Edges[[#This Row],[Vertex 2]],GroupVertices[Vertex],0)),1,1,"")</f>
        <v>3</v>
      </c>
      <c r="AD102" s="47">
        <v>0</v>
      </c>
      <c r="AE102" s="48">
        <v>0</v>
      </c>
      <c r="AF102" s="47">
        <v>2</v>
      </c>
      <c r="AG102" s="48">
        <v>6.896551724137931</v>
      </c>
      <c r="AH102" s="47">
        <v>0</v>
      </c>
      <c r="AI102" s="48">
        <v>0</v>
      </c>
      <c r="AJ102" s="47">
        <v>15</v>
      </c>
      <c r="AK102" s="48">
        <v>51.724137931034484</v>
      </c>
      <c r="AL102" s="47">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ErrorMessage="1" sqref="N2:N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Color" prompt="To select an optional edge color, right-click and select Select Color on the right-click menu." sqref="C3:C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Opacity" prompt="Enter an optional edge opacity between 0 (transparent) and 100 (opaque)." errorTitle="Invalid Edge Opacity" error="The optional edge opacity must be a whole number between 0 and 10." sqref="F3:F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showErrorMessage="1" promptTitle="Vertex 1 Name" prompt="Enter the name of the edge's first vertex." sqref="A3:A102"/>
    <dataValidation allowBlank="1" showInputMessage="1" showErrorMessage="1" promptTitle="Vertex 2 Name" prompt="Enter the name of the edge's second vertex." sqref="B3:B102"/>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910EF-7EAA-4CFA-A945-092EF6B08CA6}">
  <dimension ref="A1:C10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669</v>
      </c>
      <c r="B1" s="7" t="s">
        <v>412</v>
      </c>
      <c r="C1" s="7" t="s">
        <v>813</v>
      </c>
    </row>
    <row r="2" spans="1:3" ht="15">
      <c r="A2" s="102" t="s">
        <v>192</v>
      </c>
      <c r="B2" s="102" t="s">
        <v>442</v>
      </c>
      <c r="C2" s="102"/>
    </row>
    <row r="3" spans="1:3" ht="15">
      <c r="A3" s="104" t="s">
        <v>192</v>
      </c>
      <c r="B3" s="102" t="s">
        <v>449</v>
      </c>
      <c r="C3" s="102"/>
    </row>
    <row r="4" spans="1:3" ht="15">
      <c r="A4" s="104" t="s">
        <v>192</v>
      </c>
      <c r="B4" s="102" t="s">
        <v>670</v>
      </c>
      <c r="C4" s="102"/>
    </row>
    <row r="5" spans="1:3" ht="15">
      <c r="A5" s="104" t="s">
        <v>192</v>
      </c>
      <c r="B5" s="102" t="s">
        <v>436</v>
      </c>
      <c r="C5" s="102"/>
    </row>
    <row r="6" spans="1:3" ht="15">
      <c r="A6" s="104" t="s">
        <v>192</v>
      </c>
      <c r="B6" s="102" t="s">
        <v>455</v>
      </c>
      <c r="C6" s="102"/>
    </row>
    <row r="7" spans="1:3" ht="15">
      <c r="A7" s="104" t="s">
        <v>192</v>
      </c>
      <c r="B7" s="102" t="s">
        <v>427</v>
      </c>
      <c r="C7" s="102"/>
    </row>
    <row r="8" spans="1:3" ht="15">
      <c r="A8" s="104" t="s">
        <v>192</v>
      </c>
      <c r="B8" s="102">
        <v>3530</v>
      </c>
      <c r="C8" s="102"/>
    </row>
    <row r="9" spans="1:3" ht="15">
      <c r="A9" s="104" t="s">
        <v>192</v>
      </c>
      <c r="B9" s="102" t="s">
        <v>423</v>
      </c>
      <c r="C9" s="102"/>
    </row>
    <row r="10" spans="1:3" ht="15">
      <c r="A10" s="104" t="s">
        <v>192</v>
      </c>
      <c r="B10" s="102" t="s">
        <v>444</v>
      </c>
      <c r="C10" s="102"/>
    </row>
    <row r="11" spans="1:3" ht="15">
      <c r="A11" s="104" t="s">
        <v>192</v>
      </c>
      <c r="B11" s="102" t="s">
        <v>671</v>
      </c>
      <c r="C11" s="102"/>
    </row>
    <row r="12" spans="1:3" ht="15">
      <c r="A12" s="104" t="s">
        <v>192</v>
      </c>
      <c r="B12" s="102" t="s">
        <v>672</v>
      </c>
      <c r="C12" s="102"/>
    </row>
    <row r="13" spans="1:3" ht="15">
      <c r="A13" s="104" t="s">
        <v>192</v>
      </c>
      <c r="B13" s="102" t="s">
        <v>438</v>
      </c>
      <c r="C13" s="102"/>
    </row>
    <row r="14" spans="1:3" ht="15">
      <c r="A14" s="104" t="s">
        <v>192</v>
      </c>
      <c r="B14" s="102" t="s">
        <v>439</v>
      </c>
      <c r="C14" s="102"/>
    </row>
    <row r="15" spans="1:3" ht="15">
      <c r="A15" s="104" t="s">
        <v>192</v>
      </c>
      <c r="B15" s="102" t="s">
        <v>448</v>
      </c>
      <c r="C15" s="102"/>
    </row>
    <row r="16" spans="1:3" ht="15">
      <c r="A16" s="104" t="s">
        <v>192</v>
      </c>
      <c r="B16" s="102" t="s">
        <v>447</v>
      </c>
      <c r="C16" s="102"/>
    </row>
    <row r="17" spans="1:3" ht="15">
      <c r="A17" s="104" t="s">
        <v>192</v>
      </c>
      <c r="B17" s="102" t="s">
        <v>673</v>
      </c>
      <c r="C17" s="102"/>
    </row>
    <row r="18" spans="1:3" ht="15">
      <c r="A18" s="104" t="s">
        <v>192</v>
      </c>
      <c r="B18" s="102" t="s">
        <v>198</v>
      </c>
      <c r="C18" s="102"/>
    </row>
    <row r="19" spans="1:3" ht="15">
      <c r="A19" s="104" t="s">
        <v>196</v>
      </c>
      <c r="B19" s="102" t="s">
        <v>442</v>
      </c>
      <c r="C19" s="102"/>
    </row>
    <row r="20" spans="1:3" ht="15">
      <c r="A20" s="104" t="s">
        <v>196</v>
      </c>
      <c r="B20" s="102" t="s">
        <v>449</v>
      </c>
      <c r="C20" s="102"/>
    </row>
    <row r="21" spans="1:3" ht="15">
      <c r="A21" s="104" t="s">
        <v>196</v>
      </c>
      <c r="B21" s="102" t="s">
        <v>670</v>
      </c>
      <c r="C21" s="102"/>
    </row>
    <row r="22" spans="1:3" ht="15">
      <c r="A22" s="104" t="s">
        <v>196</v>
      </c>
      <c r="B22" s="102" t="s">
        <v>436</v>
      </c>
      <c r="C22" s="102"/>
    </row>
    <row r="23" spans="1:3" ht="15">
      <c r="A23" s="104" t="s">
        <v>196</v>
      </c>
      <c r="B23" s="102" t="s">
        <v>455</v>
      </c>
      <c r="C23" s="102"/>
    </row>
    <row r="24" spans="1:3" ht="15">
      <c r="A24" s="104" t="s">
        <v>196</v>
      </c>
      <c r="B24" s="102" t="s">
        <v>427</v>
      </c>
      <c r="C24" s="102"/>
    </row>
    <row r="25" spans="1:3" ht="15">
      <c r="A25" s="104" t="s">
        <v>196</v>
      </c>
      <c r="B25" s="102">
        <v>3530</v>
      </c>
      <c r="C25" s="102"/>
    </row>
    <row r="26" spans="1:3" ht="15">
      <c r="A26" s="104" t="s">
        <v>196</v>
      </c>
      <c r="B26" s="102" t="s">
        <v>423</v>
      </c>
      <c r="C26" s="102"/>
    </row>
    <row r="27" spans="1:3" ht="15">
      <c r="A27" s="104" t="s">
        <v>196</v>
      </c>
      <c r="B27" s="102" t="s">
        <v>444</v>
      </c>
      <c r="C27" s="102"/>
    </row>
    <row r="28" spans="1:3" ht="15">
      <c r="A28" s="104" t="s">
        <v>196</v>
      </c>
      <c r="B28" s="102" t="s">
        <v>671</v>
      </c>
      <c r="C28" s="102"/>
    </row>
    <row r="29" spans="1:3" ht="15">
      <c r="A29" s="104" t="s">
        <v>196</v>
      </c>
      <c r="B29" s="102" t="s">
        <v>672</v>
      </c>
      <c r="C29" s="102"/>
    </row>
    <row r="30" spans="1:3" ht="15">
      <c r="A30" s="104" t="s">
        <v>196</v>
      </c>
      <c r="B30" s="102" t="s">
        <v>438</v>
      </c>
      <c r="C30" s="102"/>
    </row>
    <row r="31" spans="1:3" ht="15">
      <c r="A31" s="104" t="s">
        <v>196</v>
      </c>
      <c r="B31" s="102" t="s">
        <v>439</v>
      </c>
      <c r="C31" s="102"/>
    </row>
    <row r="32" spans="1:3" ht="15">
      <c r="A32" s="104" t="s">
        <v>196</v>
      </c>
      <c r="B32" s="102" t="s">
        <v>448</v>
      </c>
      <c r="C32" s="102"/>
    </row>
    <row r="33" spans="1:3" ht="15">
      <c r="A33" s="104" t="s">
        <v>196</v>
      </c>
      <c r="B33" s="102" t="s">
        <v>447</v>
      </c>
      <c r="C33" s="102"/>
    </row>
    <row r="34" spans="1:3" ht="15">
      <c r="A34" s="104" t="s">
        <v>196</v>
      </c>
      <c r="B34" s="102" t="s">
        <v>673</v>
      </c>
      <c r="C34" s="102"/>
    </row>
    <row r="35" spans="1:3" ht="15">
      <c r="A35" s="104" t="s">
        <v>196</v>
      </c>
      <c r="B35" s="102" t="s">
        <v>197</v>
      </c>
      <c r="C35" s="102"/>
    </row>
    <row r="36" spans="1:3" ht="15">
      <c r="A36" s="104" t="s">
        <v>196</v>
      </c>
      <c r="B36" s="102" t="s">
        <v>671</v>
      </c>
      <c r="C36" s="102"/>
    </row>
    <row r="37" spans="1:3" ht="15">
      <c r="A37" s="104" t="s">
        <v>196</v>
      </c>
      <c r="B37" s="102" t="s">
        <v>673</v>
      </c>
      <c r="C37" s="102"/>
    </row>
    <row r="38" spans="1:3" ht="15">
      <c r="A38" s="104" t="s">
        <v>196</v>
      </c>
      <c r="B38" s="102" t="s">
        <v>680</v>
      </c>
      <c r="C38" s="102"/>
    </row>
    <row r="39" spans="1:3" ht="15">
      <c r="A39" s="104" t="s">
        <v>196</v>
      </c>
      <c r="B39" s="102" t="s">
        <v>681</v>
      </c>
      <c r="C39" s="102"/>
    </row>
    <row r="40" spans="1:3" ht="15">
      <c r="A40" s="104" t="s">
        <v>196</v>
      </c>
      <c r="B40" s="102" t="s">
        <v>674</v>
      </c>
      <c r="C40" s="102"/>
    </row>
    <row r="41" spans="1:3" ht="15">
      <c r="A41" s="104" t="s">
        <v>196</v>
      </c>
      <c r="B41" s="102" t="s">
        <v>477</v>
      </c>
      <c r="C41" s="102"/>
    </row>
    <row r="42" spans="1:3" ht="15">
      <c r="A42" s="104" t="s">
        <v>196</v>
      </c>
      <c r="B42" s="102" t="s">
        <v>682</v>
      </c>
      <c r="C42" s="102"/>
    </row>
    <row r="43" spans="1:3" ht="15">
      <c r="A43" s="104" t="s">
        <v>196</v>
      </c>
      <c r="B43" s="102" t="s">
        <v>525</v>
      </c>
      <c r="C43" s="102"/>
    </row>
    <row r="44" spans="1:3" ht="15">
      <c r="A44" s="104" t="s">
        <v>196</v>
      </c>
      <c r="B44" s="102" t="s">
        <v>526</v>
      </c>
      <c r="C44" s="102"/>
    </row>
    <row r="45" spans="1:3" ht="15">
      <c r="A45" s="104" t="s">
        <v>196</v>
      </c>
      <c r="B45" s="102" t="s">
        <v>533</v>
      </c>
      <c r="C45" s="102"/>
    </row>
    <row r="46" spans="1:3" ht="15">
      <c r="A46" s="104" t="s">
        <v>196</v>
      </c>
      <c r="B46" s="102" t="s">
        <v>523</v>
      </c>
      <c r="C46" s="102"/>
    </row>
    <row r="47" spans="1:3" ht="15">
      <c r="A47" s="104" t="s">
        <v>196</v>
      </c>
      <c r="B47" s="102" t="s">
        <v>521</v>
      </c>
      <c r="C47" s="102"/>
    </row>
    <row r="48" spans="1:3" ht="15">
      <c r="A48" s="104" t="s">
        <v>196</v>
      </c>
      <c r="B48" s="102" t="s">
        <v>948</v>
      </c>
      <c r="C48" s="102"/>
    </row>
    <row r="49" spans="1:3" ht="15">
      <c r="A49" s="104" t="s">
        <v>196</v>
      </c>
      <c r="B49" s="102" t="s">
        <v>531</v>
      </c>
      <c r="C49" s="102"/>
    </row>
    <row r="50" spans="1:3" ht="15">
      <c r="A50" s="104" t="s">
        <v>196</v>
      </c>
      <c r="B50" s="102" t="s">
        <v>528</v>
      </c>
      <c r="C50" s="102"/>
    </row>
    <row r="51" spans="1:3" ht="15">
      <c r="A51" s="104" t="s">
        <v>196</v>
      </c>
      <c r="B51" s="102" t="s">
        <v>534</v>
      </c>
      <c r="C51" s="102"/>
    </row>
    <row r="52" spans="1:3" ht="15">
      <c r="A52" s="104" t="s">
        <v>196</v>
      </c>
      <c r="B52" s="102" t="s">
        <v>524</v>
      </c>
      <c r="C52" s="102"/>
    </row>
    <row r="53" spans="1:3" ht="15">
      <c r="A53" s="104" t="s">
        <v>196</v>
      </c>
      <c r="B53" s="102" t="s">
        <v>529</v>
      </c>
      <c r="C53" s="102"/>
    </row>
    <row r="54" spans="1:3" ht="15">
      <c r="A54" s="104" t="s">
        <v>196</v>
      </c>
      <c r="B54" s="102" t="s">
        <v>517</v>
      </c>
      <c r="C54" s="102"/>
    </row>
    <row r="55" spans="1:3" ht="15">
      <c r="A55" s="104" t="s">
        <v>196</v>
      </c>
      <c r="B55" s="102" t="s">
        <v>198</v>
      </c>
      <c r="C55" s="102"/>
    </row>
    <row r="56" spans="1:3" ht="15">
      <c r="A56" s="104" t="s">
        <v>196</v>
      </c>
      <c r="B56" s="102" t="s">
        <v>675</v>
      </c>
      <c r="C56" s="102"/>
    </row>
    <row r="57" spans="1:3" ht="15">
      <c r="A57" s="104" t="s">
        <v>196</v>
      </c>
      <c r="B57" s="102" t="s">
        <v>673</v>
      </c>
      <c r="C57" s="102"/>
    </row>
    <row r="58" spans="1:3" ht="15">
      <c r="A58" s="104" t="s">
        <v>196</v>
      </c>
      <c r="B58" s="102" t="s">
        <v>676</v>
      </c>
      <c r="C58" s="102"/>
    </row>
    <row r="59" spans="1:3" ht="15">
      <c r="A59" s="104" t="s">
        <v>196</v>
      </c>
      <c r="B59" s="102" t="s">
        <v>435</v>
      </c>
      <c r="C59" s="102"/>
    </row>
    <row r="60" spans="1:3" ht="15">
      <c r="A60" s="104" t="s">
        <v>196</v>
      </c>
      <c r="B60" s="102" t="s">
        <v>433</v>
      </c>
      <c r="C60" s="102"/>
    </row>
    <row r="61" spans="1:3" ht="15">
      <c r="A61" s="104" t="s">
        <v>196</v>
      </c>
      <c r="B61" s="102" t="s">
        <v>678</v>
      </c>
      <c r="C61" s="102"/>
    </row>
    <row r="62" spans="1:3" ht="15">
      <c r="A62" s="104" t="s">
        <v>196</v>
      </c>
      <c r="B62" s="102" t="s">
        <v>679</v>
      </c>
      <c r="C62" s="102"/>
    </row>
    <row r="63" spans="1:3" ht="15">
      <c r="A63" s="104" t="s">
        <v>196</v>
      </c>
      <c r="B63" s="102" t="s">
        <v>477</v>
      </c>
      <c r="C63" s="102"/>
    </row>
    <row r="64" spans="1:3" ht="15">
      <c r="A64" s="104" t="s">
        <v>196</v>
      </c>
      <c r="B64" s="102" t="s">
        <v>461</v>
      </c>
      <c r="C64" s="102"/>
    </row>
    <row r="65" spans="1:3" ht="15">
      <c r="A65" s="104" t="s">
        <v>196</v>
      </c>
      <c r="B65" s="102" t="s">
        <v>454</v>
      </c>
      <c r="C65" s="102"/>
    </row>
    <row r="66" spans="1:3" ht="15">
      <c r="A66" s="104" t="s">
        <v>196</v>
      </c>
      <c r="B66" s="102" t="s">
        <v>460</v>
      </c>
      <c r="C66" s="102"/>
    </row>
    <row r="67" spans="1:3" ht="15">
      <c r="A67" s="104" t="s">
        <v>196</v>
      </c>
      <c r="B67" s="102" t="s">
        <v>200</v>
      </c>
      <c r="C67" s="102"/>
    </row>
    <row r="68" spans="1:3" ht="15">
      <c r="A68" s="104" t="s">
        <v>196</v>
      </c>
      <c r="B68" s="102" t="s">
        <v>455</v>
      </c>
      <c r="C68" s="102"/>
    </row>
    <row r="69" spans="1:3" ht="15">
      <c r="A69" s="104" t="s">
        <v>196</v>
      </c>
      <c r="B69" s="102" t="s">
        <v>430</v>
      </c>
      <c r="C69" s="102"/>
    </row>
    <row r="70" spans="1:3" ht="15">
      <c r="A70" s="104" t="s">
        <v>196</v>
      </c>
      <c r="B70" s="102" t="s">
        <v>457</v>
      </c>
      <c r="C70" s="102"/>
    </row>
    <row r="71" spans="1:3" ht="15">
      <c r="A71" s="104" t="s">
        <v>196</v>
      </c>
      <c r="B71" s="102" t="s">
        <v>671</v>
      </c>
      <c r="C71" s="102"/>
    </row>
    <row r="72" spans="1:3" ht="15">
      <c r="A72" s="104" t="s">
        <v>196</v>
      </c>
      <c r="B72" s="102" t="s">
        <v>423</v>
      </c>
      <c r="C72" s="102"/>
    </row>
    <row r="73" spans="1:3" ht="15">
      <c r="A73" s="104" t="s">
        <v>196</v>
      </c>
      <c r="B73" s="102" t="s">
        <v>459</v>
      </c>
      <c r="C73" s="102"/>
    </row>
    <row r="74" spans="1:3" ht="15">
      <c r="A74" s="104" t="s">
        <v>196</v>
      </c>
      <c r="B74" s="102" t="s">
        <v>188</v>
      </c>
      <c r="C74" s="102"/>
    </row>
    <row r="75" spans="1:3" ht="15">
      <c r="A75" s="104" t="s">
        <v>196</v>
      </c>
      <c r="B75" s="102" t="s">
        <v>521</v>
      </c>
      <c r="C75" s="102"/>
    </row>
    <row r="76" spans="1:3" ht="15">
      <c r="A76" s="104" t="s">
        <v>196</v>
      </c>
      <c r="B76" s="102" t="s">
        <v>674</v>
      </c>
      <c r="C76" s="102"/>
    </row>
    <row r="77" spans="1:3" ht="15">
      <c r="A77" s="104" t="s">
        <v>196</v>
      </c>
      <c r="B77" s="102" t="s">
        <v>671</v>
      </c>
      <c r="C77" s="102"/>
    </row>
    <row r="78" spans="1:3" ht="15">
      <c r="A78" s="104" t="s">
        <v>196</v>
      </c>
      <c r="B78" s="102" t="s">
        <v>455</v>
      </c>
      <c r="C78" s="102"/>
    </row>
    <row r="79" spans="1:3" ht="15">
      <c r="A79" s="104" t="s">
        <v>196</v>
      </c>
      <c r="B79" s="102" t="s">
        <v>675</v>
      </c>
      <c r="C79" s="102"/>
    </row>
    <row r="80" spans="1:3" ht="15">
      <c r="A80" s="104" t="s">
        <v>196</v>
      </c>
      <c r="B80" s="102" t="s">
        <v>673</v>
      </c>
      <c r="C80" s="102"/>
    </row>
    <row r="81" spans="1:3" ht="15">
      <c r="A81" s="104" t="s">
        <v>196</v>
      </c>
      <c r="B81" s="102" t="s">
        <v>676</v>
      </c>
      <c r="C81" s="102"/>
    </row>
    <row r="82" spans="1:3" ht="15">
      <c r="A82" s="104" t="s">
        <v>196</v>
      </c>
      <c r="B82" s="102" t="s">
        <v>469</v>
      </c>
      <c r="C82" s="102"/>
    </row>
    <row r="83" spans="1:3" ht="15">
      <c r="A83" s="104" t="s">
        <v>196</v>
      </c>
      <c r="B83" s="102">
        <v>27</v>
      </c>
      <c r="C83" s="102"/>
    </row>
    <row r="84" spans="1:3" ht="15">
      <c r="A84" s="104" t="s">
        <v>196</v>
      </c>
      <c r="B84" s="102">
        <v>26</v>
      </c>
      <c r="C84" s="102"/>
    </row>
    <row r="85" spans="1:3" ht="15">
      <c r="A85" s="104" t="s">
        <v>196</v>
      </c>
      <c r="B85" s="102" t="s">
        <v>435</v>
      </c>
      <c r="C85" s="102"/>
    </row>
    <row r="86" spans="1:3" ht="15">
      <c r="A86" s="104" t="s">
        <v>196</v>
      </c>
      <c r="B86" s="102" t="s">
        <v>433</v>
      </c>
      <c r="C86" s="102"/>
    </row>
    <row r="87" spans="1:3" ht="15">
      <c r="A87" s="104" t="s">
        <v>196</v>
      </c>
      <c r="B87" s="102" t="s">
        <v>477</v>
      </c>
      <c r="C87" s="102"/>
    </row>
    <row r="88" spans="1:3" ht="15">
      <c r="A88" s="104" t="s">
        <v>196</v>
      </c>
      <c r="B88" s="102" t="s">
        <v>452</v>
      </c>
      <c r="C88" s="102"/>
    </row>
    <row r="89" spans="1:3" ht="15">
      <c r="A89" s="104" t="s">
        <v>196</v>
      </c>
      <c r="B89" s="102" t="s">
        <v>677</v>
      </c>
      <c r="C89" s="102"/>
    </row>
    <row r="90" spans="1:3" ht="15">
      <c r="A90" s="104" t="s">
        <v>196</v>
      </c>
      <c r="B90" s="102" t="s">
        <v>423</v>
      </c>
      <c r="C90" s="102"/>
    </row>
    <row r="91" spans="1:3" ht="15">
      <c r="A91" s="104" t="s">
        <v>196</v>
      </c>
      <c r="B91" s="102" t="s">
        <v>480</v>
      </c>
      <c r="C91" s="102"/>
    </row>
    <row r="92" spans="1:3" ht="15">
      <c r="A92" s="104" t="s">
        <v>196</v>
      </c>
      <c r="B92" s="102" t="s">
        <v>200</v>
      </c>
      <c r="C92" s="102"/>
    </row>
    <row r="93" spans="1:3" ht="15">
      <c r="A93" s="104" t="s">
        <v>196</v>
      </c>
      <c r="B93" s="102" t="s">
        <v>483</v>
      </c>
      <c r="C93" s="102"/>
    </row>
    <row r="94" spans="1:3" ht="15">
      <c r="A94" s="104" t="s">
        <v>196</v>
      </c>
      <c r="B94" s="102" t="s">
        <v>482</v>
      </c>
      <c r="C94" s="102"/>
    </row>
    <row r="95" spans="1:3" ht="15">
      <c r="A95" s="104" t="s">
        <v>196</v>
      </c>
      <c r="B95" s="102" t="s">
        <v>198</v>
      </c>
      <c r="C95" s="102"/>
    </row>
    <row r="96" spans="1:3" ht="15">
      <c r="A96" s="104" t="s">
        <v>196</v>
      </c>
      <c r="B96" s="102" t="s">
        <v>442</v>
      </c>
      <c r="C96" s="102"/>
    </row>
    <row r="97" spans="1:3" ht="15">
      <c r="A97" s="104" t="s">
        <v>196</v>
      </c>
      <c r="B97" s="102" t="s">
        <v>449</v>
      </c>
      <c r="C97" s="102"/>
    </row>
    <row r="98" spans="1:3" ht="15">
      <c r="A98" s="104" t="s">
        <v>196</v>
      </c>
      <c r="B98" s="102" t="s">
        <v>670</v>
      </c>
      <c r="C98" s="102"/>
    </row>
    <row r="99" spans="1:3" ht="15">
      <c r="A99" s="104" t="s">
        <v>196</v>
      </c>
      <c r="B99" s="102" t="s">
        <v>436</v>
      </c>
      <c r="C99" s="102"/>
    </row>
    <row r="100" spans="1:3" ht="15">
      <c r="A100" s="104" t="s">
        <v>196</v>
      </c>
      <c r="B100" s="102" t="s">
        <v>455</v>
      </c>
      <c r="C100" s="102"/>
    </row>
    <row r="101" spans="1:3" ht="15">
      <c r="A101" s="104" t="s">
        <v>196</v>
      </c>
      <c r="B101" s="102" t="s">
        <v>427</v>
      </c>
      <c r="C101" s="102"/>
    </row>
    <row r="102" spans="1:3" ht="15">
      <c r="A102" s="104" t="s">
        <v>196</v>
      </c>
      <c r="B102" s="102">
        <v>3530</v>
      </c>
      <c r="C102" s="102"/>
    </row>
    <row r="103" spans="1:3" ht="15">
      <c r="A103" s="104" t="s">
        <v>196</v>
      </c>
      <c r="B103" s="102" t="s">
        <v>423</v>
      </c>
      <c r="C103" s="102"/>
    </row>
    <row r="104" spans="1:3" ht="15">
      <c r="A104" s="104" t="s">
        <v>196</v>
      </c>
      <c r="B104" s="102" t="s">
        <v>444</v>
      </c>
      <c r="C104" s="102"/>
    </row>
    <row r="105" spans="1:3" ht="15">
      <c r="A105" s="104" t="s">
        <v>196</v>
      </c>
      <c r="B105" s="102" t="s">
        <v>671</v>
      </c>
      <c r="C105" s="102"/>
    </row>
    <row r="106" spans="1:3" ht="15">
      <c r="A106" s="104" t="s">
        <v>196</v>
      </c>
      <c r="B106" s="102" t="s">
        <v>672</v>
      </c>
      <c r="C106" s="102"/>
    </row>
    <row r="107" spans="1:3" ht="15">
      <c r="A107" s="104" t="s">
        <v>196</v>
      </c>
      <c r="B107" s="102" t="s">
        <v>438</v>
      </c>
      <c r="C107" s="102"/>
    </row>
    <row r="108" spans="1:3" ht="15">
      <c r="A108" s="104" t="s">
        <v>196</v>
      </c>
      <c r="B108" s="102" t="s">
        <v>439</v>
      </c>
      <c r="C108" s="102"/>
    </row>
    <row r="109" spans="1:3" ht="15">
      <c r="A109" s="104" t="s">
        <v>196</v>
      </c>
      <c r="B109" s="102" t="s">
        <v>448</v>
      </c>
      <c r="C109" s="102"/>
    </row>
    <row r="110" spans="1:3" ht="15">
      <c r="A110" s="104" t="s">
        <v>196</v>
      </c>
      <c r="B110" s="102" t="s">
        <v>447</v>
      </c>
      <c r="C110" s="102"/>
    </row>
    <row r="111" spans="1:3" ht="15">
      <c r="A111" s="104" t="s">
        <v>196</v>
      </c>
      <c r="B111" s="102" t="s">
        <v>673</v>
      </c>
      <c r="C111" s="102"/>
    </row>
    <row r="112" spans="1:3" ht="15">
      <c r="A112" s="104" t="s">
        <v>196</v>
      </c>
      <c r="B112" s="102" t="s">
        <v>198</v>
      </c>
      <c r="C112" s="102"/>
    </row>
    <row r="113" spans="1:3" ht="15">
      <c r="A113" s="104" t="s">
        <v>198</v>
      </c>
      <c r="B113" s="102" t="s">
        <v>671</v>
      </c>
      <c r="C113" s="102"/>
    </row>
    <row r="114" spans="1:3" ht="15">
      <c r="A114" s="104" t="s">
        <v>198</v>
      </c>
      <c r="B114" s="102" t="s">
        <v>673</v>
      </c>
      <c r="C114" s="102"/>
    </row>
    <row r="115" spans="1:3" ht="15">
      <c r="A115" s="104" t="s">
        <v>198</v>
      </c>
      <c r="B115" s="102" t="s">
        <v>680</v>
      </c>
      <c r="C115" s="102"/>
    </row>
    <row r="116" spans="1:3" ht="15">
      <c r="A116" s="104" t="s">
        <v>198</v>
      </c>
      <c r="B116" s="102" t="s">
        <v>681</v>
      </c>
      <c r="C116" s="102"/>
    </row>
    <row r="117" spans="1:3" ht="15">
      <c r="A117" s="104" t="s">
        <v>198</v>
      </c>
      <c r="B117" s="102" t="s">
        <v>674</v>
      </c>
      <c r="C117" s="102"/>
    </row>
    <row r="118" spans="1:3" ht="15">
      <c r="A118" s="104" t="s">
        <v>198</v>
      </c>
      <c r="B118" s="102" t="s">
        <v>477</v>
      </c>
      <c r="C118" s="102"/>
    </row>
    <row r="119" spans="1:3" ht="15">
      <c r="A119" s="104" t="s">
        <v>198</v>
      </c>
      <c r="B119" s="102" t="s">
        <v>682</v>
      </c>
      <c r="C119" s="102"/>
    </row>
    <row r="120" spans="1:3" ht="15">
      <c r="A120" s="104" t="s">
        <v>198</v>
      </c>
      <c r="B120" s="102" t="s">
        <v>525</v>
      </c>
      <c r="C120" s="102"/>
    </row>
    <row r="121" spans="1:3" ht="15">
      <c r="A121" s="104" t="s">
        <v>198</v>
      </c>
      <c r="B121" s="102" t="s">
        <v>526</v>
      </c>
      <c r="C121" s="102"/>
    </row>
    <row r="122" spans="1:3" ht="15">
      <c r="A122" s="104" t="s">
        <v>198</v>
      </c>
      <c r="B122" s="102" t="s">
        <v>533</v>
      </c>
      <c r="C122" s="102"/>
    </row>
    <row r="123" spans="1:3" ht="15">
      <c r="A123" s="104" t="s">
        <v>198</v>
      </c>
      <c r="B123" s="102" t="s">
        <v>523</v>
      </c>
      <c r="C123" s="102"/>
    </row>
    <row r="124" spans="1:3" ht="15">
      <c r="A124" s="104" t="s">
        <v>198</v>
      </c>
      <c r="B124" s="102" t="s">
        <v>521</v>
      </c>
      <c r="C124" s="102"/>
    </row>
    <row r="125" spans="1:3" ht="15">
      <c r="A125" s="104" t="s">
        <v>198</v>
      </c>
      <c r="B125" s="102" t="s">
        <v>948</v>
      </c>
      <c r="C125" s="102"/>
    </row>
    <row r="126" spans="1:3" ht="15">
      <c r="A126" s="104" t="s">
        <v>198</v>
      </c>
      <c r="B126" s="102" t="s">
        <v>531</v>
      </c>
      <c r="C126" s="102"/>
    </row>
    <row r="127" spans="1:3" ht="15">
      <c r="A127" s="104" t="s">
        <v>198</v>
      </c>
      <c r="B127" s="102" t="s">
        <v>528</v>
      </c>
      <c r="C127" s="102"/>
    </row>
    <row r="128" spans="1:3" ht="15">
      <c r="A128" s="104" t="s">
        <v>198</v>
      </c>
      <c r="B128" s="102" t="s">
        <v>534</v>
      </c>
      <c r="C128" s="102"/>
    </row>
    <row r="129" spans="1:3" ht="15">
      <c r="A129" s="104" t="s">
        <v>198</v>
      </c>
      <c r="B129" s="102" t="s">
        <v>524</v>
      </c>
      <c r="C129" s="102"/>
    </row>
    <row r="130" spans="1:3" ht="15">
      <c r="A130" s="104" t="s">
        <v>198</v>
      </c>
      <c r="B130" s="102" t="s">
        <v>529</v>
      </c>
      <c r="C130" s="102"/>
    </row>
    <row r="131" spans="1:3" ht="15">
      <c r="A131" s="104" t="s">
        <v>198</v>
      </c>
      <c r="B131" s="102" t="s">
        <v>517</v>
      </c>
      <c r="C131" s="102"/>
    </row>
    <row r="132" spans="1:3" ht="15">
      <c r="A132" s="104" t="s">
        <v>198</v>
      </c>
      <c r="B132" s="102" t="s">
        <v>521</v>
      </c>
      <c r="C132" s="102"/>
    </row>
    <row r="133" spans="1:3" ht="15">
      <c r="A133" s="104" t="s">
        <v>198</v>
      </c>
      <c r="B133" s="102" t="s">
        <v>674</v>
      </c>
      <c r="C133" s="102"/>
    </row>
    <row r="134" spans="1:3" ht="15">
      <c r="A134" s="104" t="s">
        <v>198</v>
      </c>
      <c r="B134" s="102" t="s">
        <v>671</v>
      </c>
      <c r="C134" s="102"/>
    </row>
    <row r="135" spans="1:3" ht="15">
      <c r="A135" s="104" t="s">
        <v>198</v>
      </c>
      <c r="B135" s="102" t="s">
        <v>455</v>
      </c>
      <c r="C135" s="102"/>
    </row>
    <row r="136" spans="1:3" ht="15">
      <c r="A136" s="104" t="s">
        <v>198</v>
      </c>
      <c r="B136" s="102" t="s">
        <v>675</v>
      </c>
      <c r="C136" s="102"/>
    </row>
    <row r="137" spans="1:3" ht="15">
      <c r="A137" s="104" t="s">
        <v>198</v>
      </c>
      <c r="B137" s="102" t="s">
        <v>673</v>
      </c>
      <c r="C137" s="102"/>
    </row>
    <row r="138" spans="1:3" ht="15">
      <c r="A138" s="104" t="s">
        <v>198</v>
      </c>
      <c r="B138" s="102" t="s">
        <v>676</v>
      </c>
      <c r="C138" s="102"/>
    </row>
    <row r="139" spans="1:3" ht="15">
      <c r="A139" s="104" t="s">
        <v>198</v>
      </c>
      <c r="B139" s="102" t="s">
        <v>469</v>
      </c>
      <c r="C139" s="102"/>
    </row>
    <row r="140" spans="1:3" ht="15">
      <c r="A140" s="104" t="s">
        <v>198</v>
      </c>
      <c r="B140" s="102">
        <v>27</v>
      </c>
      <c r="C140" s="102"/>
    </row>
    <row r="141" spans="1:3" ht="15">
      <c r="A141" s="104" t="s">
        <v>198</v>
      </c>
      <c r="B141" s="102">
        <v>26</v>
      </c>
      <c r="C141" s="102"/>
    </row>
    <row r="142" spans="1:3" ht="15">
      <c r="A142" s="104" t="s">
        <v>198</v>
      </c>
      <c r="B142" s="102" t="s">
        <v>435</v>
      </c>
      <c r="C142" s="102"/>
    </row>
    <row r="143" spans="1:3" ht="15">
      <c r="A143" s="104" t="s">
        <v>198</v>
      </c>
      <c r="B143" s="102" t="s">
        <v>433</v>
      </c>
      <c r="C143" s="102"/>
    </row>
    <row r="144" spans="1:3" ht="15">
      <c r="A144" s="104" t="s">
        <v>198</v>
      </c>
      <c r="B144" s="102" t="s">
        <v>477</v>
      </c>
      <c r="C144" s="102"/>
    </row>
    <row r="145" spans="1:3" ht="15">
      <c r="A145" s="104" t="s">
        <v>198</v>
      </c>
      <c r="B145" s="102" t="s">
        <v>452</v>
      </c>
      <c r="C145" s="102"/>
    </row>
    <row r="146" spans="1:3" ht="15">
      <c r="A146" s="104" t="s">
        <v>198</v>
      </c>
      <c r="B146" s="102" t="s">
        <v>677</v>
      </c>
      <c r="C146" s="102"/>
    </row>
    <row r="147" spans="1:3" ht="15">
      <c r="A147" s="104" t="s">
        <v>198</v>
      </c>
      <c r="B147" s="102" t="s">
        <v>423</v>
      </c>
      <c r="C147" s="102"/>
    </row>
    <row r="148" spans="1:3" ht="15">
      <c r="A148" s="104" t="s">
        <v>198</v>
      </c>
      <c r="B148" s="102" t="s">
        <v>480</v>
      </c>
      <c r="C148" s="102"/>
    </row>
    <row r="149" spans="1:3" ht="15">
      <c r="A149" s="104" t="s">
        <v>198</v>
      </c>
      <c r="B149" s="102" t="s">
        <v>200</v>
      </c>
      <c r="C149" s="102"/>
    </row>
    <row r="150" spans="1:3" ht="15">
      <c r="A150" s="104" t="s">
        <v>198</v>
      </c>
      <c r="B150" s="102" t="s">
        <v>483</v>
      </c>
      <c r="C150" s="102"/>
    </row>
    <row r="151" spans="1:3" ht="15">
      <c r="A151" s="104" t="s">
        <v>198</v>
      </c>
      <c r="B151" s="102" t="s">
        <v>482</v>
      </c>
      <c r="C151" s="102"/>
    </row>
    <row r="152" spans="1:3" ht="15">
      <c r="A152" s="104" t="s">
        <v>198</v>
      </c>
      <c r="B152" s="102" t="s">
        <v>683</v>
      </c>
      <c r="C152" s="102"/>
    </row>
    <row r="153" spans="1:3" ht="15">
      <c r="A153" s="104" t="s">
        <v>198</v>
      </c>
      <c r="B153" s="102" t="s">
        <v>487</v>
      </c>
      <c r="C153" s="102"/>
    </row>
    <row r="154" spans="1:3" ht="15">
      <c r="A154" s="104" t="s">
        <v>198</v>
      </c>
      <c r="B154" s="102" t="s">
        <v>671</v>
      </c>
      <c r="C154" s="102"/>
    </row>
    <row r="155" spans="1:3" ht="15">
      <c r="A155" s="104" t="s">
        <v>198</v>
      </c>
      <c r="B155" s="102" t="s">
        <v>517</v>
      </c>
      <c r="C155" s="102"/>
    </row>
    <row r="156" spans="1:3" ht="15">
      <c r="A156" s="104" t="s">
        <v>198</v>
      </c>
      <c r="B156" s="102" t="s">
        <v>684</v>
      </c>
      <c r="C156" s="102"/>
    </row>
    <row r="157" spans="1:3" ht="15">
      <c r="A157" s="104" t="s">
        <v>198</v>
      </c>
      <c r="B157" s="102" t="s">
        <v>685</v>
      </c>
      <c r="C157" s="102"/>
    </row>
    <row r="158" spans="1:3" ht="15">
      <c r="A158" s="104" t="s">
        <v>198</v>
      </c>
      <c r="B158" s="102" t="s">
        <v>686</v>
      </c>
      <c r="C158" s="102"/>
    </row>
    <row r="159" spans="1:3" ht="15">
      <c r="A159" s="104" t="s">
        <v>198</v>
      </c>
      <c r="B159" s="102" t="s">
        <v>603</v>
      </c>
      <c r="C159" s="102"/>
    </row>
    <row r="160" spans="1:3" ht="15">
      <c r="A160" s="104" t="s">
        <v>198</v>
      </c>
      <c r="B160" s="102" t="s">
        <v>634</v>
      </c>
      <c r="C160" s="102"/>
    </row>
    <row r="161" spans="1:3" ht="15">
      <c r="A161" s="104" t="s">
        <v>198</v>
      </c>
      <c r="B161" s="102" t="s">
        <v>687</v>
      </c>
      <c r="C161" s="102"/>
    </row>
    <row r="162" spans="1:3" ht="15">
      <c r="A162" s="104" t="s">
        <v>198</v>
      </c>
      <c r="B162" s="102" t="s">
        <v>688</v>
      </c>
      <c r="C162" s="102"/>
    </row>
    <row r="163" spans="1:3" ht="15">
      <c r="A163" s="104" t="s">
        <v>198</v>
      </c>
      <c r="B163" s="102" t="s">
        <v>689</v>
      </c>
      <c r="C163" s="102"/>
    </row>
    <row r="164" spans="1:3" ht="15">
      <c r="A164" s="104" t="s">
        <v>198</v>
      </c>
      <c r="B164" s="102" t="s">
        <v>550</v>
      </c>
      <c r="C164" s="102"/>
    </row>
    <row r="165" spans="1:3" ht="15">
      <c r="A165" s="104" t="s">
        <v>198</v>
      </c>
      <c r="B165" s="102" t="s">
        <v>690</v>
      </c>
      <c r="C165" s="102"/>
    </row>
    <row r="166" spans="1:3" ht="15">
      <c r="A166" s="104" t="s">
        <v>198</v>
      </c>
      <c r="B166" s="102" t="s">
        <v>691</v>
      </c>
      <c r="C166" s="102"/>
    </row>
    <row r="167" spans="1:3" ht="15">
      <c r="A167" s="104" t="s">
        <v>198</v>
      </c>
      <c r="B167" s="102" t="s">
        <v>558</v>
      </c>
      <c r="C167" s="102"/>
    </row>
    <row r="168" spans="1:3" ht="15">
      <c r="A168" s="104" t="s">
        <v>198</v>
      </c>
      <c r="B168" s="102" t="s">
        <v>539</v>
      </c>
      <c r="C168" s="102"/>
    </row>
    <row r="169" spans="1:3" ht="15">
      <c r="A169" s="104" t="s">
        <v>198</v>
      </c>
      <c r="B169" s="102" t="s">
        <v>692</v>
      </c>
      <c r="C169" s="102"/>
    </row>
    <row r="170" spans="1:3" ht="15">
      <c r="A170" s="104" t="s">
        <v>198</v>
      </c>
      <c r="B170" s="102" t="s">
        <v>442</v>
      </c>
      <c r="C170" s="102"/>
    </row>
    <row r="171" spans="1:3" ht="15">
      <c r="A171" s="104" t="s">
        <v>198</v>
      </c>
      <c r="B171" s="102" t="s">
        <v>449</v>
      </c>
      <c r="C171" s="102"/>
    </row>
    <row r="172" spans="1:3" ht="15">
      <c r="A172" s="104" t="s">
        <v>198</v>
      </c>
      <c r="B172" s="102" t="s">
        <v>670</v>
      </c>
      <c r="C172" s="102"/>
    </row>
    <row r="173" spans="1:3" ht="15">
      <c r="A173" s="104" t="s">
        <v>198</v>
      </c>
      <c r="B173" s="102" t="s">
        <v>436</v>
      </c>
      <c r="C173" s="102"/>
    </row>
    <row r="174" spans="1:3" ht="15">
      <c r="A174" s="104" t="s">
        <v>198</v>
      </c>
      <c r="B174" s="102" t="s">
        <v>455</v>
      </c>
      <c r="C174" s="102"/>
    </row>
    <row r="175" spans="1:3" ht="15">
      <c r="A175" s="104" t="s">
        <v>198</v>
      </c>
      <c r="B175" s="102" t="s">
        <v>427</v>
      </c>
      <c r="C175" s="102"/>
    </row>
    <row r="176" spans="1:3" ht="15">
      <c r="A176" s="104" t="s">
        <v>198</v>
      </c>
      <c r="B176" s="102">
        <v>3530</v>
      </c>
      <c r="C176" s="102"/>
    </row>
    <row r="177" spans="1:3" ht="15">
      <c r="A177" s="104" t="s">
        <v>198</v>
      </c>
      <c r="B177" s="102" t="s">
        <v>423</v>
      </c>
      <c r="C177" s="102"/>
    </row>
    <row r="178" spans="1:3" ht="15">
      <c r="A178" s="104" t="s">
        <v>198</v>
      </c>
      <c r="B178" s="102" t="s">
        <v>444</v>
      </c>
      <c r="C178" s="102"/>
    </row>
    <row r="179" spans="1:3" ht="15">
      <c r="A179" s="104" t="s">
        <v>198</v>
      </c>
      <c r="B179" s="102" t="s">
        <v>671</v>
      </c>
      <c r="C179" s="102"/>
    </row>
    <row r="180" spans="1:3" ht="15">
      <c r="A180" s="104" t="s">
        <v>198</v>
      </c>
      <c r="B180" s="102" t="s">
        <v>672</v>
      </c>
      <c r="C180" s="102"/>
    </row>
    <row r="181" spans="1:3" ht="15">
      <c r="A181" s="104" t="s">
        <v>198</v>
      </c>
      <c r="B181" s="102" t="s">
        <v>438</v>
      </c>
      <c r="C181" s="102"/>
    </row>
    <row r="182" spans="1:3" ht="15">
      <c r="A182" s="104" t="s">
        <v>198</v>
      </c>
      <c r="B182" s="102" t="s">
        <v>439</v>
      </c>
      <c r="C182" s="102"/>
    </row>
    <row r="183" spans="1:3" ht="15">
      <c r="A183" s="104" t="s">
        <v>198</v>
      </c>
      <c r="B183" s="102" t="s">
        <v>448</v>
      </c>
      <c r="C183" s="102"/>
    </row>
    <row r="184" spans="1:3" ht="15">
      <c r="A184" s="104" t="s">
        <v>198</v>
      </c>
      <c r="B184" s="102" t="s">
        <v>447</v>
      </c>
      <c r="C184" s="102"/>
    </row>
    <row r="185" spans="1:3" ht="15">
      <c r="A185" s="104" t="s">
        <v>198</v>
      </c>
      <c r="B185" s="102" t="s">
        <v>673</v>
      </c>
      <c r="C185" s="102"/>
    </row>
    <row r="186" spans="1:3" ht="15">
      <c r="A186" s="104" t="s">
        <v>198</v>
      </c>
      <c r="B186" s="102" t="s">
        <v>675</v>
      </c>
      <c r="C186" s="102"/>
    </row>
    <row r="187" spans="1:3" ht="15">
      <c r="A187" s="104" t="s">
        <v>198</v>
      </c>
      <c r="B187" s="102" t="s">
        <v>673</v>
      </c>
      <c r="C187" s="102"/>
    </row>
    <row r="188" spans="1:3" ht="15">
      <c r="A188" s="104" t="s">
        <v>198</v>
      </c>
      <c r="B188" s="102" t="s">
        <v>676</v>
      </c>
      <c r="C188" s="102"/>
    </row>
    <row r="189" spans="1:3" ht="15">
      <c r="A189" s="104" t="s">
        <v>198</v>
      </c>
      <c r="B189" s="102" t="s">
        <v>435</v>
      </c>
      <c r="C189" s="102"/>
    </row>
    <row r="190" spans="1:3" ht="15">
      <c r="A190" s="104" t="s">
        <v>198</v>
      </c>
      <c r="B190" s="102" t="s">
        <v>433</v>
      </c>
      <c r="C190" s="102"/>
    </row>
    <row r="191" spans="1:3" ht="15">
      <c r="A191" s="104" t="s">
        <v>198</v>
      </c>
      <c r="B191" s="102" t="s">
        <v>678</v>
      </c>
      <c r="C191" s="102"/>
    </row>
    <row r="192" spans="1:3" ht="15">
      <c r="A192" s="104" t="s">
        <v>198</v>
      </c>
      <c r="B192" s="102" t="s">
        <v>679</v>
      </c>
      <c r="C192" s="102"/>
    </row>
    <row r="193" spans="1:3" ht="15">
      <c r="A193" s="104" t="s">
        <v>198</v>
      </c>
      <c r="B193" s="102" t="s">
        <v>477</v>
      </c>
      <c r="C193" s="102"/>
    </row>
    <row r="194" spans="1:3" ht="15">
      <c r="A194" s="104" t="s">
        <v>198</v>
      </c>
      <c r="B194" s="102" t="s">
        <v>461</v>
      </c>
      <c r="C194" s="102"/>
    </row>
    <row r="195" spans="1:3" ht="15">
      <c r="A195" s="104" t="s">
        <v>198</v>
      </c>
      <c r="B195" s="102" t="s">
        <v>454</v>
      </c>
      <c r="C195" s="102"/>
    </row>
    <row r="196" spans="1:3" ht="15">
      <c r="A196" s="104" t="s">
        <v>198</v>
      </c>
      <c r="B196" s="102" t="s">
        <v>460</v>
      </c>
      <c r="C196" s="102"/>
    </row>
    <row r="197" spans="1:3" ht="15">
      <c r="A197" s="104" t="s">
        <v>198</v>
      </c>
      <c r="B197" s="102" t="s">
        <v>200</v>
      </c>
      <c r="C197" s="102"/>
    </row>
    <row r="198" spans="1:3" ht="15">
      <c r="A198" s="104" t="s">
        <v>198</v>
      </c>
      <c r="B198" s="102" t="s">
        <v>455</v>
      </c>
      <c r="C198" s="102"/>
    </row>
    <row r="199" spans="1:3" ht="15">
      <c r="A199" s="104" t="s">
        <v>198</v>
      </c>
      <c r="B199" s="102" t="s">
        <v>430</v>
      </c>
      <c r="C199" s="102"/>
    </row>
    <row r="200" spans="1:3" ht="15">
      <c r="A200" s="104" t="s">
        <v>198</v>
      </c>
      <c r="B200" s="102" t="s">
        <v>457</v>
      </c>
      <c r="C200" s="102"/>
    </row>
    <row r="201" spans="1:3" ht="15">
      <c r="A201" s="104" t="s">
        <v>198</v>
      </c>
      <c r="B201" s="102" t="s">
        <v>671</v>
      </c>
      <c r="C201" s="102"/>
    </row>
    <row r="202" spans="1:3" ht="15">
      <c r="A202" s="104" t="s">
        <v>198</v>
      </c>
      <c r="B202" s="102" t="s">
        <v>423</v>
      </c>
      <c r="C202" s="102"/>
    </row>
    <row r="203" spans="1:3" ht="15">
      <c r="A203" s="104" t="s">
        <v>198</v>
      </c>
      <c r="B203" s="102" t="s">
        <v>459</v>
      </c>
      <c r="C203" s="102"/>
    </row>
    <row r="204" spans="1:3" ht="15">
      <c r="A204" s="104" t="s">
        <v>198</v>
      </c>
      <c r="B204" s="102" t="s">
        <v>188</v>
      </c>
      <c r="C204" s="102"/>
    </row>
    <row r="205" spans="1:3" ht="15">
      <c r="A205" s="104" t="s">
        <v>198</v>
      </c>
      <c r="B205" s="102" t="s">
        <v>501</v>
      </c>
      <c r="C205" s="102"/>
    </row>
    <row r="206" spans="1:3" ht="15">
      <c r="A206" s="104" t="s">
        <v>198</v>
      </c>
      <c r="B206" s="102" t="s">
        <v>673</v>
      </c>
      <c r="C206" s="102"/>
    </row>
    <row r="207" spans="1:3" ht="15">
      <c r="A207" s="104" t="s">
        <v>198</v>
      </c>
      <c r="B207" s="102" t="s">
        <v>505</v>
      </c>
      <c r="C207" s="102"/>
    </row>
    <row r="208" spans="1:3" ht="15">
      <c r="A208" s="104" t="s">
        <v>198</v>
      </c>
      <c r="B208" s="102" t="s">
        <v>671</v>
      </c>
      <c r="C208" s="102"/>
    </row>
    <row r="209" spans="1:3" ht="15">
      <c r="A209" s="104" t="s">
        <v>198</v>
      </c>
      <c r="B209" s="102" t="s">
        <v>681</v>
      </c>
      <c r="C209" s="102"/>
    </row>
    <row r="210" spans="1:3" ht="15">
      <c r="A210" s="104" t="s">
        <v>198</v>
      </c>
      <c r="B210" s="102" t="s">
        <v>484</v>
      </c>
      <c r="C210" s="102"/>
    </row>
    <row r="211" spans="1:3" ht="15">
      <c r="A211" s="104" t="s">
        <v>198</v>
      </c>
      <c r="B211" s="102" t="s">
        <v>485</v>
      </c>
      <c r="C211" s="102"/>
    </row>
    <row r="212" spans="1:3" ht="15">
      <c r="A212" s="104" t="s">
        <v>198</v>
      </c>
      <c r="B212" s="102" t="s">
        <v>475</v>
      </c>
      <c r="C212" s="102"/>
    </row>
    <row r="213" spans="1:3" ht="15">
      <c r="A213" s="104" t="s">
        <v>198</v>
      </c>
      <c r="B213" s="102" t="s">
        <v>489</v>
      </c>
      <c r="C213" s="102"/>
    </row>
    <row r="214" spans="1:3" ht="15">
      <c r="A214" s="104" t="s">
        <v>198</v>
      </c>
      <c r="B214" s="102" t="s">
        <v>510</v>
      </c>
      <c r="C214" s="102"/>
    </row>
    <row r="215" spans="1:3" ht="15">
      <c r="A215" s="104" t="s">
        <v>198</v>
      </c>
      <c r="B215" s="102" t="s">
        <v>493</v>
      </c>
      <c r="C215" s="102"/>
    </row>
    <row r="216" spans="1:3" ht="15">
      <c r="A216" s="104" t="s">
        <v>198</v>
      </c>
      <c r="B216" s="102" t="s">
        <v>509</v>
      </c>
      <c r="C216" s="102"/>
    </row>
    <row r="217" spans="1:3" ht="15">
      <c r="A217" s="104" t="s">
        <v>198</v>
      </c>
      <c r="B217" s="102" t="s">
        <v>674</v>
      </c>
      <c r="C217" s="102"/>
    </row>
    <row r="218" spans="1:3" ht="15">
      <c r="A218" s="104" t="s">
        <v>198</v>
      </c>
      <c r="B218" s="102" t="s">
        <v>464</v>
      </c>
      <c r="C218" s="102"/>
    </row>
    <row r="219" spans="1:3" ht="15">
      <c r="A219" s="104" t="s">
        <v>198</v>
      </c>
      <c r="B219" s="102" t="s">
        <v>465</v>
      </c>
      <c r="C219" s="102"/>
    </row>
    <row r="220" spans="1:3" ht="15">
      <c r="A220" s="104" t="s">
        <v>198</v>
      </c>
      <c r="B220" s="102" t="s">
        <v>490</v>
      </c>
      <c r="C220" s="102"/>
    </row>
    <row r="221" spans="1:3" ht="15">
      <c r="A221" s="104" t="s">
        <v>198</v>
      </c>
      <c r="B221" s="102" t="s">
        <v>453</v>
      </c>
      <c r="C221" s="102"/>
    </row>
    <row r="222" spans="1:3" ht="15">
      <c r="A222" s="104" t="s">
        <v>198</v>
      </c>
      <c r="B222" s="102" t="s">
        <v>188</v>
      </c>
      <c r="C222" s="102"/>
    </row>
    <row r="223" spans="1:3" ht="15">
      <c r="A223" s="104" t="s">
        <v>195</v>
      </c>
      <c r="B223" s="102" t="s">
        <v>675</v>
      </c>
      <c r="C223" s="102"/>
    </row>
    <row r="224" spans="1:3" ht="15">
      <c r="A224" s="104" t="s">
        <v>195</v>
      </c>
      <c r="B224" s="102" t="s">
        <v>673</v>
      </c>
      <c r="C224" s="102"/>
    </row>
    <row r="225" spans="1:3" ht="15">
      <c r="A225" s="104" t="s">
        <v>195</v>
      </c>
      <c r="B225" s="102" t="s">
        <v>676</v>
      </c>
      <c r="C225" s="102"/>
    </row>
    <row r="226" spans="1:3" ht="15">
      <c r="A226" s="104" t="s">
        <v>195</v>
      </c>
      <c r="B226" s="102" t="s">
        <v>435</v>
      </c>
      <c r="C226" s="102"/>
    </row>
    <row r="227" spans="1:3" ht="15">
      <c r="A227" s="104" t="s">
        <v>195</v>
      </c>
      <c r="B227" s="102" t="s">
        <v>433</v>
      </c>
      <c r="C227" s="102"/>
    </row>
    <row r="228" spans="1:3" ht="15">
      <c r="A228" s="104" t="s">
        <v>195</v>
      </c>
      <c r="B228" s="102" t="s">
        <v>678</v>
      </c>
      <c r="C228" s="102"/>
    </row>
    <row r="229" spans="1:3" ht="15">
      <c r="A229" s="104" t="s">
        <v>195</v>
      </c>
      <c r="B229" s="102" t="s">
        <v>679</v>
      </c>
      <c r="C229" s="102"/>
    </row>
    <row r="230" spans="1:3" ht="15">
      <c r="A230" s="104" t="s">
        <v>195</v>
      </c>
      <c r="B230" s="102" t="s">
        <v>477</v>
      </c>
      <c r="C230" s="102"/>
    </row>
    <row r="231" spans="1:3" ht="15">
      <c r="A231" s="104" t="s">
        <v>195</v>
      </c>
      <c r="B231" s="102" t="s">
        <v>461</v>
      </c>
      <c r="C231" s="102"/>
    </row>
    <row r="232" spans="1:3" ht="15">
      <c r="A232" s="104" t="s">
        <v>195</v>
      </c>
      <c r="B232" s="102" t="s">
        <v>454</v>
      </c>
      <c r="C232" s="102"/>
    </row>
    <row r="233" spans="1:3" ht="15">
      <c r="A233" s="104" t="s">
        <v>195</v>
      </c>
      <c r="B233" s="102" t="s">
        <v>460</v>
      </c>
      <c r="C233" s="102"/>
    </row>
    <row r="234" spans="1:3" ht="15">
      <c r="A234" s="104" t="s">
        <v>195</v>
      </c>
      <c r="B234" s="102" t="s">
        <v>200</v>
      </c>
      <c r="C234" s="102"/>
    </row>
    <row r="235" spans="1:3" ht="15">
      <c r="A235" s="104" t="s">
        <v>195</v>
      </c>
      <c r="B235" s="102" t="s">
        <v>455</v>
      </c>
      <c r="C235" s="102"/>
    </row>
    <row r="236" spans="1:3" ht="15">
      <c r="A236" s="104" t="s">
        <v>195</v>
      </c>
      <c r="B236" s="102" t="s">
        <v>430</v>
      </c>
      <c r="C236" s="102"/>
    </row>
    <row r="237" spans="1:3" ht="15">
      <c r="A237" s="104" t="s">
        <v>195</v>
      </c>
      <c r="B237" s="102" t="s">
        <v>457</v>
      </c>
      <c r="C237" s="102"/>
    </row>
    <row r="238" spans="1:3" ht="15">
      <c r="A238" s="104" t="s">
        <v>195</v>
      </c>
      <c r="B238" s="102" t="s">
        <v>671</v>
      </c>
      <c r="C238" s="102"/>
    </row>
    <row r="239" spans="1:3" ht="15">
      <c r="A239" s="104" t="s">
        <v>195</v>
      </c>
      <c r="B239" s="102" t="s">
        <v>423</v>
      </c>
      <c r="C239" s="102"/>
    </row>
    <row r="240" spans="1:3" ht="15">
      <c r="A240" s="104" t="s">
        <v>195</v>
      </c>
      <c r="B240" s="102" t="s">
        <v>459</v>
      </c>
      <c r="C240" s="102"/>
    </row>
    <row r="241" spans="1:3" ht="15">
      <c r="A241" s="104" t="s">
        <v>195</v>
      </c>
      <c r="B241" s="102" t="s">
        <v>188</v>
      </c>
      <c r="C241" s="102"/>
    </row>
    <row r="242" spans="1:3" ht="15">
      <c r="A242" s="104" t="s">
        <v>195</v>
      </c>
      <c r="B242" s="102" t="s">
        <v>442</v>
      </c>
      <c r="C242" s="102"/>
    </row>
    <row r="243" spans="1:3" ht="15">
      <c r="A243" s="104" t="s">
        <v>195</v>
      </c>
      <c r="B243" s="102" t="s">
        <v>449</v>
      </c>
      <c r="C243" s="102"/>
    </row>
    <row r="244" spans="1:3" ht="15">
      <c r="A244" s="104" t="s">
        <v>195</v>
      </c>
      <c r="B244" s="102" t="s">
        <v>670</v>
      </c>
      <c r="C244" s="102"/>
    </row>
    <row r="245" spans="1:3" ht="15">
      <c r="A245" s="104" t="s">
        <v>195</v>
      </c>
      <c r="B245" s="102" t="s">
        <v>436</v>
      </c>
      <c r="C245" s="102"/>
    </row>
    <row r="246" spans="1:3" ht="15">
      <c r="A246" s="104" t="s">
        <v>195</v>
      </c>
      <c r="B246" s="102" t="s">
        <v>455</v>
      </c>
      <c r="C246" s="102"/>
    </row>
    <row r="247" spans="1:3" ht="15">
      <c r="A247" s="104" t="s">
        <v>195</v>
      </c>
      <c r="B247" s="102" t="s">
        <v>427</v>
      </c>
      <c r="C247" s="102"/>
    </row>
    <row r="248" spans="1:3" ht="15">
      <c r="A248" s="104" t="s">
        <v>195</v>
      </c>
      <c r="B248" s="102">
        <v>3530</v>
      </c>
      <c r="C248" s="102"/>
    </row>
    <row r="249" spans="1:3" ht="15">
      <c r="A249" s="104" t="s">
        <v>195</v>
      </c>
      <c r="B249" s="102" t="s">
        <v>423</v>
      </c>
      <c r="C249" s="102"/>
    </row>
    <row r="250" spans="1:3" ht="15">
      <c r="A250" s="104" t="s">
        <v>195</v>
      </c>
      <c r="B250" s="102" t="s">
        <v>444</v>
      </c>
      <c r="C250" s="102"/>
    </row>
    <row r="251" spans="1:3" ht="15">
      <c r="A251" s="104" t="s">
        <v>195</v>
      </c>
      <c r="B251" s="102" t="s">
        <v>671</v>
      </c>
      <c r="C251" s="102"/>
    </row>
    <row r="252" spans="1:3" ht="15">
      <c r="A252" s="104" t="s">
        <v>195</v>
      </c>
      <c r="B252" s="102" t="s">
        <v>672</v>
      </c>
      <c r="C252" s="102"/>
    </row>
    <row r="253" spans="1:3" ht="15">
      <c r="A253" s="104" t="s">
        <v>195</v>
      </c>
      <c r="B253" s="102" t="s">
        <v>438</v>
      </c>
      <c r="C253" s="102"/>
    </row>
    <row r="254" spans="1:3" ht="15">
      <c r="A254" s="104" t="s">
        <v>195</v>
      </c>
      <c r="B254" s="102" t="s">
        <v>439</v>
      </c>
      <c r="C254" s="102"/>
    </row>
    <row r="255" spans="1:3" ht="15">
      <c r="A255" s="104" t="s">
        <v>195</v>
      </c>
      <c r="B255" s="102" t="s">
        <v>448</v>
      </c>
      <c r="C255" s="102"/>
    </row>
    <row r="256" spans="1:3" ht="15">
      <c r="A256" s="104" t="s">
        <v>195</v>
      </c>
      <c r="B256" s="102" t="s">
        <v>447</v>
      </c>
      <c r="C256" s="102"/>
    </row>
    <row r="257" spans="1:3" ht="15">
      <c r="A257" s="104" t="s">
        <v>195</v>
      </c>
      <c r="B257" s="102" t="s">
        <v>673</v>
      </c>
      <c r="C257" s="102"/>
    </row>
    <row r="258" spans="1:3" ht="15">
      <c r="A258" s="104" t="s">
        <v>195</v>
      </c>
      <c r="B258" s="102" t="s">
        <v>198</v>
      </c>
      <c r="C258" s="102"/>
    </row>
    <row r="259" spans="1:3" ht="15">
      <c r="A259" s="104" t="s">
        <v>191</v>
      </c>
      <c r="B259" s="102" t="s">
        <v>442</v>
      </c>
      <c r="C259" s="102"/>
    </row>
    <row r="260" spans="1:3" ht="15">
      <c r="A260" s="104" t="s">
        <v>191</v>
      </c>
      <c r="B260" s="102" t="s">
        <v>449</v>
      </c>
      <c r="C260" s="102"/>
    </row>
    <row r="261" spans="1:3" ht="15">
      <c r="A261" s="104" t="s">
        <v>191</v>
      </c>
      <c r="B261" s="102" t="s">
        <v>670</v>
      </c>
      <c r="C261" s="102"/>
    </row>
    <row r="262" spans="1:3" ht="15">
      <c r="A262" s="104" t="s">
        <v>191</v>
      </c>
      <c r="B262" s="102" t="s">
        <v>436</v>
      </c>
      <c r="C262" s="102"/>
    </row>
    <row r="263" spans="1:3" ht="15">
      <c r="A263" s="104" t="s">
        <v>191</v>
      </c>
      <c r="B263" s="102" t="s">
        <v>455</v>
      </c>
      <c r="C263" s="102"/>
    </row>
    <row r="264" spans="1:3" ht="15">
      <c r="A264" s="104" t="s">
        <v>191</v>
      </c>
      <c r="B264" s="102" t="s">
        <v>427</v>
      </c>
      <c r="C264" s="102"/>
    </row>
    <row r="265" spans="1:3" ht="15">
      <c r="A265" s="104" t="s">
        <v>191</v>
      </c>
      <c r="B265" s="102">
        <v>3530</v>
      </c>
      <c r="C265" s="102"/>
    </row>
    <row r="266" spans="1:3" ht="15">
      <c r="A266" s="104" t="s">
        <v>191</v>
      </c>
      <c r="B266" s="102" t="s">
        <v>423</v>
      </c>
      <c r="C266" s="102"/>
    </row>
    <row r="267" spans="1:3" ht="15">
      <c r="A267" s="104" t="s">
        <v>191</v>
      </c>
      <c r="B267" s="102" t="s">
        <v>444</v>
      </c>
      <c r="C267" s="102"/>
    </row>
    <row r="268" spans="1:3" ht="15">
      <c r="A268" s="104" t="s">
        <v>191</v>
      </c>
      <c r="B268" s="102" t="s">
        <v>671</v>
      </c>
      <c r="C268" s="102"/>
    </row>
    <row r="269" spans="1:3" ht="15">
      <c r="A269" s="104" t="s">
        <v>191</v>
      </c>
      <c r="B269" s="102" t="s">
        <v>672</v>
      </c>
      <c r="C269" s="102"/>
    </row>
    <row r="270" spans="1:3" ht="15">
      <c r="A270" s="104" t="s">
        <v>191</v>
      </c>
      <c r="B270" s="102" t="s">
        <v>438</v>
      </c>
      <c r="C270" s="102"/>
    </row>
    <row r="271" spans="1:3" ht="15">
      <c r="A271" s="104" t="s">
        <v>191</v>
      </c>
      <c r="B271" s="102" t="s">
        <v>439</v>
      </c>
      <c r="C271" s="102"/>
    </row>
    <row r="272" spans="1:3" ht="15">
      <c r="A272" s="104" t="s">
        <v>191</v>
      </c>
      <c r="B272" s="102" t="s">
        <v>448</v>
      </c>
      <c r="C272" s="102"/>
    </row>
    <row r="273" spans="1:3" ht="15">
      <c r="A273" s="104" t="s">
        <v>191</v>
      </c>
      <c r="B273" s="102" t="s">
        <v>447</v>
      </c>
      <c r="C273" s="102"/>
    </row>
    <row r="274" spans="1:3" ht="15">
      <c r="A274" s="104" t="s">
        <v>191</v>
      </c>
      <c r="B274" s="102" t="s">
        <v>673</v>
      </c>
      <c r="C274" s="102"/>
    </row>
    <row r="275" spans="1:3" ht="15">
      <c r="A275" s="104" t="s">
        <v>191</v>
      </c>
      <c r="B275" s="102" t="s">
        <v>198</v>
      </c>
      <c r="C275" s="102"/>
    </row>
    <row r="276" spans="1:3" ht="15">
      <c r="A276" s="104" t="s">
        <v>189</v>
      </c>
      <c r="B276" s="102" t="s">
        <v>699</v>
      </c>
      <c r="C276" s="102"/>
    </row>
    <row r="277" spans="1:3" ht="15">
      <c r="A277" s="104" t="s">
        <v>189</v>
      </c>
      <c r="B277" s="102" t="s">
        <v>700</v>
      </c>
      <c r="C277" s="102"/>
    </row>
    <row r="278" spans="1:3" ht="15">
      <c r="A278" s="104" t="s">
        <v>189</v>
      </c>
      <c r="B278" s="102" t="s">
        <v>488</v>
      </c>
      <c r="C278" s="102"/>
    </row>
    <row r="279" spans="1:3" ht="15">
      <c r="A279" s="104" t="s">
        <v>189</v>
      </c>
      <c r="B279" s="102" t="s">
        <v>701</v>
      </c>
      <c r="C279" s="102"/>
    </row>
    <row r="280" spans="1:3" ht="15">
      <c r="A280" s="104" t="s">
        <v>189</v>
      </c>
      <c r="B280" s="102" t="s">
        <v>546</v>
      </c>
      <c r="C280" s="102"/>
    </row>
    <row r="281" spans="1:3" ht="15">
      <c r="A281" s="104" t="s">
        <v>189</v>
      </c>
      <c r="B281" s="102" t="s">
        <v>570</v>
      </c>
      <c r="C281" s="102"/>
    </row>
    <row r="282" spans="1:3" ht="15">
      <c r="A282" s="104" t="s">
        <v>189</v>
      </c>
      <c r="B282" s="102" t="s">
        <v>597</v>
      </c>
      <c r="C282" s="102"/>
    </row>
    <row r="283" spans="1:3" ht="15">
      <c r="A283" s="104" t="s">
        <v>189</v>
      </c>
      <c r="B283" s="102" t="s">
        <v>590</v>
      </c>
      <c r="C283" s="102"/>
    </row>
    <row r="284" spans="1:3" ht="15">
      <c r="A284" s="104" t="s">
        <v>189</v>
      </c>
      <c r="B284" s="102" t="s">
        <v>702</v>
      </c>
      <c r="C284" s="102"/>
    </row>
    <row r="285" spans="1:3" ht="15">
      <c r="A285" s="104" t="s">
        <v>189</v>
      </c>
      <c r="B285" s="102" t="s">
        <v>464</v>
      </c>
      <c r="C285" s="102"/>
    </row>
    <row r="286" spans="1:3" ht="15">
      <c r="A286" s="104" t="s">
        <v>189</v>
      </c>
      <c r="B286" s="102" t="s">
        <v>591</v>
      </c>
      <c r="C286" s="102"/>
    </row>
    <row r="287" spans="1:3" ht="15">
      <c r="A287" s="104" t="s">
        <v>189</v>
      </c>
      <c r="B287" s="102" t="s">
        <v>549</v>
      </c>
      <c r="C287" s="102"/>
    </row>
    <row r="288" spans="1:3" ht="15">
      <c r="A288" s="104" t="s">
        <v>189</v>
      </c>
      <c r="B288" s="102" t="s">
        <v>598</v>
      </c>
      <c r="C288" s="102"/>
    </row>
    <row r="289" spans="1:3" ht="15">
      <c r="A289" s="104" t="s">
        <v>189</v>
      </c>
      <c r="B289" s="102" t="s">
        <v>539</v>
      </c>
      <c r="C289" s="102"/>
    </row>
    <row r="290" spans="1:3" ht="15">
      <c r="A290" s="104" t="s">
        <v>189</v>
      </c>
      <c r="B290" s="102" t="s">
        <v>578</v>
      </c>
      <c r="C290" s="102"/>
    </row>
    <row r="291" spans="1:3" ht="15">
      <c r="A291" s="104" t="s">
        <v>189</v>
      </c>
      <c r="B291" s="102" t="s">
        <v>671</v>
      </c>
      <c r="C291" s="102"/>
    </row>
    <row r="292" spans="1:3" ht="15">
      <c r="A292" s="104" t="s">
        <v>189</v>
      </c>
      <c r="B292" s="102" t="s">
        <v>190</v>
      </c>
      <c r="C292" s="102"/>
    </row>
    <row r="293" spans="1:3" ht="15">
      <c r="A293" s="104" t="s">
        <v>189</v>
      </c>
      <c r="B293" s="102" t="s">
        <v>671</v>
      </c>
      <c r="C293" s="102"/>
    </row>
    <row r="294" spans="1:3" ht="15">
      <c r="A294" s="104" t="s">
        <v>189</v>
      </c>
      <c r="B294" s="102" t="s">
        <v>696</v>
      </c>
      <c r="C294" s="102"/>
    </row>
    <row r="295" spans="1:3" ht="15">
      <c r="A295" s="104" t="s">
        <v>189</v>
      </c>
      <c r="B295" s="102" t="s">
        <v>563</v>
      </c>
      <c r="C295" s="102"/>
    </row>
    <row r="296" spans="1:3" ht="15">
      <c r="A296" s="104" t="s">
        <v>189</v>
      </c>
      <c r="B296" s="102" t="s">
        <v>514</v>
      </c>
      <c r="C296" s="102"/>
    </row>
    <row r="297" spans="1:3" ht="15">
      <c r="A297" s="104" t="s">
        <v>189</v>
      </c>
      <c r="B297" s="102" t="s">
        <v>532</v>
      </c>
      <c r="C297" s="102"/>
    </row>
    <row r="298" spans="1:3" ht="15">
      <c r="A298" s="104" t="s">
        <v>189</v>
      </c>
      <c r="B298" s="102" t="s">
        <v>550</v>
      </c>
      <c r="C298" s="102"/>
    </row>
    <row r="299" spans="1:3" ht="15">
      <c r="A299" s="104" t="s">
        <v>189</v>
      </c>
      <c r="B299" s="102" t="s">
        <v>565</v>
      </c>
      <c r="C299" s="102"/>
    </row>
    <row r="300" spans="1:3" ht="15">
      <c r="A300" s="104" t="s">
        <v>189</v>
      </c>
      <c r="B300" s="102" t="s">
        <v>573</v>
      </c>
      <c r="C300" s="102"/>
    </row>
    <row r="301" spans="1:3" ht="15">
      <c r="A301" s="104" t="s">
        <v>189</v>
      </c>
      <c r="B301" s="102" t="s">
        <v>601</v>
      </c>
      <c r="C301" s="102"/>
    </row>
    <row r="302" spans="1:3" ht="15">
      <c r="A302" s="104" t="s">
        <v>189</v>
      </c>
      <c r="B302" s="102" t="s">
        <v>594</v>
      </c>
      <c r="C302" s="102"/>
    </row>
    <row r="303" spans="1:3" ht="15">
      <c r="A303" s="104" t="s">
        <v>189</v>
      </c>
      <c r="B303" s="102" t="s">
        <v>697</v>
      </c>
      <c r="C303" s="102"/>
    </row>
    <row r="304" spans="1:3" ht="15">
      <c r="A304" s="104" t="s">
        <v>189</v>
      </c>
      <c r="B304" s="102" t="s">
        <v>472</v>
      </c>
      <c r="C304" s="102"/>
    </row>
    <row r="305" spans="1:3" ht="15">
      <c r="A305" s="104" t="s">
        <v>189</v>
      </c>
      <c r="B305" s="102" t="s">
        <v>698</v>
      </c>
      <c r="C305" s="102"/>
    </row>
    <row r="306" spans="1:3" ht="15">
      <c r="A306" s="104" t="s">
        <v>189</v>
      </c>
      <c r="B306" s="102" t="s">
        <v>583</v>
      </c>
      <c r="C306" s="102"/>
    </row>
    <row r="307" spans="1:3" ht="15">
      <c r="A307" s="104" t="s">
        <v>189</v>
      </c>
      <c r="B307" s="102" t="s">
        <v>581</v>
      </c>
      <c r="C307" s="102"/>
    </row>
    <row r="308" spans="1:3" ht="15">
      <c r="A308" s="104" t="s">
        <v>189</v>
      </c>
      <c r="B308" s="102" t="s">
        <v>604</v>
      </c>
      <c r="C308" s="102"/>
    </row>
    <row r="309" spans="1:3" ht="15">
      <c r="A309" s="104" t="s">
        <v>189</v>
      </c>
      <c r="B309" s="102" t="s">
        <v>518</v>
      </c>
      <c r="C309" s="102"/>
    </row>
    <row r="310" spans="1:3" ht="15">
      <c r="A310" s="104" t="s">
        <v>189</v>
      </c>
      <c r="B310" s="102" t="s">
        <v>596</v>
      </c>
      <c r="C310" s="102"/>
    </row>
    <row r="311" spans="1:3" ht="15">
      <c r="A311" s="104" t="s">
        <v>189</v>
      </c>
      <c r="B311" s="102" t="s">
        <v>595</v>
      </c>
      <c r="C311" s="102"/>
    </row>
    <row r="312" spans="1:3" ht="15">
      <c r="A312" s="104" t="s">
        <v>189</v>
      </c>
      <c r="B312" s="102" t="s">
        <v>486</v>
      </c>
      <c r="C312" s="102"/>
    </row>
    <row r="313" spans="1:3" ht="15">
      <c r="A313" s="104" t="s">
        <v>189</v>
      </c>
      <c r="B313" s="102" t="s">
        <v>905</v>
      </c>
      <c r="C313" s="102"/>
    </row>
    <row r="314" spans="1:3" ht="15">
      <c r="A314" s="104" t="s">
        <v>189</v>
      </c>
      <c r="B314" s="102" t="s">
        <v>513</v>
      </c>
      <c r="C314" s="102"/>
    </row>
    <row r="315" spans="1:3" ht="15">
      <c r="A315" s="104" t="s">
        <v>189</v>
      </c>
      <c r="B315" s="102" t="s">
        <v>600</v>
      </c>
      <c r="C315" s="102"/>
    </row>
    <row r="316" spans="1:3" ht="15">
      <c r="A316" s="104" t="s">
        <v>189</v>
      </c>
      <c r="B316" s="102" t="s">
        <v>430</v>
      </c>
      <c r="C316" s="102"/>
    </row>
    <row r="317" spans="1:3" ht="15">
      <c r="A317" s="104" t="s">
        <v>189</v>
      </c>
      <c r="B317" s="102" t="s">
        <v>507</v>
      </c>
      <c r="C317" s="102"/>
    </row>
    <row r="318" spans="1:3" ht="15">
      <c r="A318" s="104" t="s">
        <v>189</v>
      </c>
      <c r="B318" s="102" t="s">
        <v>487</v>
      </c>
      <c r="C318" s="102"/>
    </row>
    <row r="319" spans="1:3" ht="15">
      <c r="A319" s="104" t="s">
        <v>189</v>
      </c>
      <c r="B319" s="102" t="s">
        <v>504</v>
      </c>
      <c r="C319" s="102"/>
    </row>
    <row r="320" spans="1:3" ht="15">
      <c r="A320" s="104" t="s">
        <v>189</v>
      </c>
      <c r="B320" s="102" t="s">
        <v>199</v>
      </c>
      <c r="C320" s="102"/>
    </row>
    <row r="321" spans="1:3" ht="15">
      <c r="A321" s="104" t="s">
        <v>189</v>
      </c>
      <c r="B321" s="102" t="s">
        <v>488</v>
      </c>
      <c r="C321" s="102"/>
    </row>
    <row r="322" spans="1:3" ht="15">
      <c r="A322" s="104" t="s">
        <v>189</v>
      </c>
      <c r="B322" s="102" t="s">
        <v>500</v>
      </c>
      <c r="C322" s="102"/>
    </row>
    <row r="323" spans="1:3" ht="15">
      <c r="A323" s="104" t="s">
        <v>189</v>
      </c>
      <c r="B323" s="102" t="s">
        <v>476</v>
      </c>
      <c r="C323" s="102"/>
    </row>
    <row r="324" spans="1:3" ht="15">
      <c r="A324" s="104" t="s">
        <v>189</v>
      </c>
      <c r="B324" s="102" t="s">
        <v>427</v>
      </c>
      <c r="C324" s="102"/>
    </row>
    <row r="325" spans="1:3" ht="15">
      <c r="A325" s="104" t="s">
        <v>189</v>
      </c>
      <c r="B325" s="102" t="s">
        <v>693</v>
      </c>
      <c r="C325" s="102"/>
    </row>
    <row r="326" spans="1:3" ht="15">
      <c r="A326" s="104" t="s">
        <v>189</v>
      </c>
      <c r="B326" s="102" t="s">
        <v>430</v>
      </c>
      <c r="C326" s="102"/>
    </row>
    <row r="327" spans="1:3" ht="15">
      <c r="A327" s="104" t="s">
        <v>189</v>
      </c>
      <c r="B327" s="102" t="s">
        <v>470</v>
      </c>
      <c r="C327" s="102"/>
    </row>
    <row r="328" spans="1:3" ht="15">
      <c r="A328" s="104" t="s">
        <v>189</v>
      </c>
      <c r="B328" s="102" t="s">
        <v>452</v>
      </c>
      <c r="C328" s="102"/>
    </row>
    <row r="329" spans="1:3" ht="15">
      <c r="A329" s="104" t="s">
        <v>189</v>
      </c>
      <c r="B329" s="102" t="s">
        <v>694</v>
      </c>
      <c r="C329" s="102"/>
    </row>
    <row r="330" spans="1:3" ht="15">
      <c r="A330" s="104" t="s">
        <v>189</v>
      </c>
      <c r="B330" s="102" t="s">
        <v>695</v>
      </c>
      <c r="C330" s="102"/>
    </row>
    <row r="331" spans="1:3" ht="15">
      <c r="A331" s="104" t="s">
        <v>189</v>
      </c>
      <c r="B331" s="102" t="s">
        <v>499</v>
      </c>
      <c r="C331" s="102"/>
    </row>
    <row r="332" spans="1:3" ht="15">
      <c r="A332" s="104" t="s">
        <v>189</v>
      </c>
      <c r="B332" s="102" t="s">
        <v>468</v>
      </c>
      <c r="C332" s="102"/>
    </row>
    <row r="333" spans="1:3" ht="15">
      <c r="A333" s="104" t="s">
        <v>189</v>
      </c>
      <c r="B333" s="102" t="s">
        <v>496</v>
      </c>
      <c r="C333" s="102"/>
    </row>
    <row r="334" spans="1:3" ht="15">
      <c r="A334" s="104" t="s">
        <v>189</v>
      </c>
      <c r="B334" s="102" t="s">
        <v>502</v>
      </c>
      <c r="C334" s="102"/>
    </row>
    <row r="335" spans="1:3" ht="15">
      <c r="A335" s="104" t="s">
        <v>189</v>
      </c>
      <c r="B335" s="102" t="s">
        <v>671</v>
      </c>
      <c r="C335" s="102"/>
    </row>
    <row r="336" spans="1:3" ht="15">
      <c r="A336" s="104" t="s">
        <v>189</v>
      </c>
      <c r="B336" s="102" t="s">
        <v>190</v>
      </c>
      <c r="C336" s="102"/>
    </row>
    <row r="337" spans="1:3" ht="15">
      <c r="A337" s="104" t="s">
        <v>189</v>
      </c>
      <c r="B337" s="102" t="s">
        <v>703</v>
      </c>
      <c r="C337" s="102"/>
    </row>
    <row r="338" spans="1:3" ht="15">
      <c r="A338" s="104" t="s">
        <v>189</v>
      </c>
      <c r="B338" s="102" t="s">
        <v>687</v>
      </c>
      <c r="C338" s="102"/>
    </row>
    <row r="339" spans="1:3" ht="15">
      <c r="A339" s="104" t="s">
        <v>189</v>
      </c>
      <c r="B339" s="102" t="s">
        <v>671</v>
      </c>
      <c r="C339" s="102"/>
    </row>
    <row r="340" spans="1:3" ht="15">
      <c r="A340" s="104" t="s">
        <v>189</v>
      </c>
      <c r="B340" s="102" t="s">
        <v>593</v>
      </c>
      <c r="C340" s="102"/>
    </row>
    <row r="341" spans="1:3" ht="15">
      <c r="A341" s="104" t="s">
        <v>189</v>
      </c>
      <c r="B341" s="102" t="s">
        <v>592</v>
      </c>
      <c r="C341" s="102"/>
    </row>
    <row r="342" spans="1:3" ht="15">
      <c r="A342" s="104" t="s">
        <v>189</v>
      </c>
      <c r="B342" s="102" t="s">
        <v>577</v>
      </c>
      <c r="C342" s="102"/>
    </row>
    <row r="343" spans="1:3" ht="15">
      <c r="A343" s="104" t="s">
        <v>189</v>
      </c>
      <c r="B343" s="102" t="s">
        <v>704</v>
      </c>
      <c r="C343" s="102"/>
    </row>
    <row r="344" spans="1:3" ht="15">
      <c r="A344" s="104" t="s">
        <v>189</v>
      </c>
      <c r="B344" s="102" t="s">
        <v>513</v>
      </c>
      <c r="C344" s="102"/>
    </row>
    <row r="345" spans="1:3" ht="15">
      <c r="A345" s="104" t="s">
        <v>189</v>
      </c>
      <c r="B345" s="102" t="s">
        <v>560</v>
      </c>
      <c r="C345" s="102"/>
    </row>
    <row r="346" spans="1:3" ht="15">
      <c r="A346" s="104" t="s">
        <v>189</v>
      </c>
      <c r="B346" s="102" t="s">
        <v>564</v>
      </c>
      <c r="C346" s="102"/>
    </row>
    <row r="347" spans="1:3" ht="15">
      <c r="A347" s="104" t="s">
        <v>189</v>
      </c>
      <c r="B347" s="102" t="s">
        <v>575</v>
      </c>
      <c r="C347" s="102"/>
    </row>
    <row r="348" spans="1:3" ht="15">
      <c r="A348" s="104" t="s">
        <v>189</v>
      </c>
      <c r="B348" s="102">
        <v>2023</v>
      </c>
      <c r="C348" s="102"/>
    </row>
    <row r="349" spans="1:3" ht="15">
      <c r="A349" s="104" t="s">
        <v>189</v>
      </c>
      <c r="B349" s="102" t="s">
        <v>705</v>
      </c>
      <c r="C349" s="102"/>
    </row>
    <row r="350" spans="1:3" ht="15">
      <c r="A350" s="104" t="s">
        <v>189</v>
      </c>
      <c r="B350" s="102" t="s">
        <v>556</v>
      </c>
      <c r="C350" s="102"/>
    </row>
    <row r="351" spans="1:3" ht="15">
      <c r="A351" s="104" t="s">
        <v>189</v>
      </c>
      <c r="B351" s="102" t="s">
        <v>599</v>
      </c>
      <c r="C351" s="102"/>
    </row>
    <row r="352" spans="1:3" ht="15">
      <c r="A352" s="104" t="s">
        <v>189</v>
      </c>
      <c r="B352" s="102" t="s">
        <v>498</v>
      </c>
      <c r="C352" s="102"/>
    </row>
    <row r="353" spans="1:3" ht="15">
      <c r="A353" s="104" t="s">
        <v>189</v>
      </c>
      <c r="B353" s="102" t="s">
        <v>501</v>
      </c>
      <c r="C353" s="102"/>
    </row>
    <row r="354" spans="1:3" ht="15">
      <c r="A354" s="104" t="s">
        <v>189</v>
      </c>
      <c r="B354" s="102" t="s">
        <v>673</v>
      </c>
      <c r="C354" s="102"/>
    </row>
    <row r="355" spans="1:3" ht="15">
      <c r="A355" s="104" t="s">
        <v>189</v>
      </c>
      <c r="B355" s="102" t="s">
        <v>505</v>
      </c>
      <c r="C355" s="102"/>
    </row>
    <row r="356" spans="1:3" ht="15">
      <c r="A356" s="104" t="s">
        <v>189</v>
      </c>
      <c r="B356" s="102" t="s">
        <v>671</v>
      </c>
      <c r="C356" s="102"/>
    </row>
    <row r="357" spans="1:3" ht="15">
      <c r="A357" s="104" t="s">
        <v>189</v>
      </c>
      <c r="B357" s="102" t="s">
        <v>681</v>
      </c>
      <c r="C357" s="102"/>
    </row>
    <row r="358" spans="1:3" ht="15">
      <c r="A358" s="104" t="s">
        <v>189</v>
      </c>
      <c r="B358" s="102" t="s">
        <v>484</v>
      </c>
      <c r="C358" s="102"/>
    </row>
    <row r="359" spans="1:3" ht="15">
      <c r="A359" s="104" t="s">
        <v>189</v>
      </c>
      <c r="B359" s="102" t="s">
        <v>485</v>
      </c>
      <c r="C359" s="102"/>
    </row>
    <row r="360" spans="1:3" ht="15">
      <c r="A360" s="104" t="s">
        <v>189</v>
      </c>
      <c r="B360" s="102" t="s">
        <v>475</v>
      </c>
      <c r="C360" s="102"/>
    </row>
    <row r="361" spans="1:3" ht="15">
      <c r="A361" s="104" t="s">
        <v>189</v>
      </c>
      <c r="B361" s="102" t="s">
        <v>489</v>
      </c>
      <c r="C361" s="102"/>
    </row>
    <row r="362" spans="1:3" ht="15">
      <c r="A362" s="104" t="s">
        <v>189</v>
      </c>
      <c r="B362" s="102" t="s">
        <v>510</v>
      </c>
      <c r="C362" s="102"/>
    </row>
    <row r="363" spans="1:3" ht="15">
      <c r="A363" s="104" t="s">
        <v>189</v>
      </c>
      <c r="B363" s="102" t="s">
        <v>493</v>
      </c>
      <c r="C363" s="102"/>
    </row>
    <row r="364" spans="1:3" ht="15">
      <c r="A364" s="104" t="s">
        <v>189</v>
      </c>
      <c r="B364" s="102" t="s">
        <v>509</v>
      </c>
      <c r="C364" s="102"/>
    </row>
    <row r="365" spans="1:3" ht="15">
      <c r="A365" s="104" t="s">
        <v>189</v>
      </c>
      <c r="B365" s="102" t="s">
        <v>674</v>
      </c>
      <c r="C365" s="102"/>
    </row>
    <row r="366" spans="1:3" ht="15">
      <c r="A366" s="104" t="s">
        <v>189</v>
      </c>
      <c r="B366" s="102" t="s">
        <v>464</v>
      </c>
      <c r="C366" s="102"/>
    </row>
    <row r="367" spans="1:3" ht="15">
      <c r="A367" s="104" t="s">
        <v>189</v>
      </c>
      <c r="B367" s="102" t="s">
        <v>465</v>
      </c>
      <c r="C367" s="102"/>
    </row>
    <row r="368" spans="1:3" ht="15">
      <c r="A368" s="104" t="s">
        <v>189</v>
      </c>
      <c r="B368" s="102" t="s">
        <v>490</v>
      </c>
      <c r="C368" s="102"/>
    </row>
    <row r="369" spans="1:3" ht="15">
      <c r="A369" s="104" t="s">
        <v>189</v>
      </c>
      <c r="B369" s="102" t="s">
        <v>453</v>
      </c>
      <c r="C369" s="102"/>
    </row>
    <row r="370" spans="1:3" ht="15">
      <c r="A370" s="104" t="s">
        <v>189</v>
      </c>
      <c r="B370" s="102" t="s">
        <v>188</v>
      </c>
      <c r="C370" s="102"/>
    </row>
    <row r="371" spans="1:3" ht="15">
      <c r="A371" s="104" t="s">
        <v>189</v>
      </c>
      <c r="B371" s="102" t="s">
        <v>675</v>
      </c>
      <c r="C371" s="102"/>
    </row>
    <row r="372" spans="1:3" ht="15">
      <c r="A372" s="104" t="s">
        <v>189</v>
      </c>
      <c r="B372" s="102" t="s">
        <v>673</v>
      </c>
      <c r="C372" s="102"/>
    </row>
    <row r="373" spans="1:3" ht="15">
      <c r="A373" s="104" t="s">
        <v>189</v>
      </c>
      <c r="B373" s="102" t="s">
        <v>676</v>
      </c>
      <c r="C373" s="102"/>
    </row>
    <row r="374" spans="1:3" ht="15">
      <c r="A374" s="104" t="s">
        <v>189</v>
      </c>
      <c r="B374" s="102" t="s">
        <v>435</v>
      </c>
      <c r="C374" s="102"/>
    </row>
    <row r="375" spans="1:3" ht="15">
      <c r="A375" s="104" t="s">
        <v>189</v>
      </c>
      <c r="B375" s="102" t="s">
        <v>433</v>
      </c>
      <c r="C375" s="102"/>
    </row>
    <row r="376" spans="1:3" ht="15">
      <c r="A376" s="104" t="s">
        <v>189</v>
      </c>
      <c r="B376" s="102" t="s">
        <v>678</v>
      </c>
      <c r="C376" s="102"/>
    </row>
    <row r="377" spans="1:3" ht="15">
      <c r="A377" s="104" t="s">
        <v>189</v>
      </c>
      <c r="B377" s="102" t="s">
        <v>679</v>
      </c>
      <c r="C377" s="102"/>
    </row>
    <row r="378" spans="1:3" ht="15">
      <c r="A378" s="104" t="s">
        <v>189</v>
      </c>
      <c r="B378" s="102" t="s">
        <v>477</v>
      </c>
      <c r="C378" s="102"/>
    </row>
    <row r="379" spans="1:3" ht="15">
      <c r="A379" s="104" t="s">
        <v>189</v>
      </c>
      <c r="B379" s="102" t="s">
        <v>461</v>
      </c>
      <c r="C379" s="102"/>
    </row>
    <row r="380" spans="1:3" ht="15">
      <c r="A380" s="104" t="s">
        <v>189</v>
      </c>
      <c r="B380" s="102" t="s">
        <v>454</v>
      </c>
      <c r="C380" s="102"/>
    </row>
    <row r="381" spans="1:3" ht="15">
      <c r="A381" s="104" t="s">
        <v>189</v>
      </c>
      <c r="B381" s="102" t="s">
        <v>460</v>
      </c>
      <c r="C381" s="102"/>
    </row>
    <row r="382" spans="1:3" ht="15">
      <c r="A382" s="104" t="s">
        <v>189</v>
      </c>
      <c r="B382" s="102" t="s">
        <v>200</v>
      </c>
      <c r="C382" s="102"/>
    </row>
    <row r="383" spans="1:3" ht="15">
      <c r="A383" s="104" t="s">
        <v>189</v>
      </c>
      <c r="B383" s="102" t="s">
        <v>455</v>
      </c>
      <c r="C383" s="102"/>
    </row>
    <row r="384" spans="1:3" ht="15">
      <c r="A384" s="104" t="s">
        <v>189</v>
      </c>
      <c r="B384" s="102" t="s">
        <v>430</v>
      </c>
      <c r="C384" s="102"/>
    </row>
    <row r="385" spans="1:3" ht="15">
      <c r="A385" s="104" t="s">
        <v>189</v>
      </c>
      <c r="B385" s="102" t="s">
        <v>457</v>
      </c>
      <c r="C385" s="102"/>
    </row>
    <row r="386" spans="1:3" ht="15">
      <c r="A386" s="104" t="s">
        <v>189</v>
      </c>
      <c r="B386" s="102" t="s">
        <v>671</v>
      </c>
      <c r="C386" s="102"/>
    </row>
    <row r="387" spans="1:3" ht="15">
      <c r="A387" s="104" t="s">
        <v>189</v>
      </c>
      <c r="B387" s="102" t="s">
        <v>423</v>
      </c>
      <c r="C387" s="102"/>
    </row>
    <row r="388" spans="1:3" ht="15">
      <c r="A388" s="104" t="s">
        <v>189</v>
      </c>
      <c r="B388" s="102" t="s">
        <v>459</v>
      </c>
      <c r="C388" s="102"/>
    </row>
    <row r="389" spans="1:3" ht="15">
      <c r="A389" s="104" t="s">
        <v>189</v>
      </c>
      <c r="B389" s="102" t="s">
        <v>188</v>
      </c>
      <c r="C389" s="102"/>
    </row>
    <row r="390" spans="1:3" ht="15">
      <c r="A390" s="104" t="s">
        <v>189</v>
      </c>
      <c r="B390" s="102" t="s">
        <v>442</v>
      </c>
      <c r="C390" s="102"/>
    </row>
    <row r="391" spans="1:3" ht="15">
      <c r="A391" s="104" t="s">
        <v>189</v>
      </c>
      <c r="B391" s="102" t="s">
        <v>449</v>
      </c>
      <c r="C391" s="102"/>
    </row>
    <row r="392" spans="1:3" ht="15">
      <c r="A392" s="104" t="s">
        <v>189</v>
      </c>
      <c r="B392" s="102" t="s">
        <v>670</v>
      </c>
      <c r="C392" s="102"/>
    </row>
    <row r="393" spans="1:3" ht="15">
      <c r="A393" s="104" t="s">
        <v>189</v>
      </c>
      <c r="B393" s="102" t="s">
        <v>436</v>
      </c>
      <c r="C393" s="102"/>
    </row>
    <row r="394" spans="1:3" ht="15">
      <c r="A394" s="104" t="s">
        <v>189</v>
      </c>
      <c r="B394" s="102" t="s">
        <v>455</v>
      </c>
      <c r="C394" s="102"/>
    </row>
    <row r="395" spans="1:3" ht="15">
      <c r="A395" s="104" t="s">
        <v>189</v>
      </c>
      <c r="B395" s="102" t="s">
        <v>427</v>
      </c>
      <c r="C395" s="102"/>
    </row>
    <row r="396" spans="1:3" ht="15">
      <c r="A396" s="104" t="s">
        <v>189</v>
      </c>
      <c r="B396" s="102">
        <v>3530</v>
      </c>
      <c r="C396" s="102"/>
    </row>
    <row r="397" spans="1:3" ht="15">
      <c r="A397" s="104" t="s">
        <v>189</v>
      </c>
      <c r="B397" s="102" t="s">
        <v>423</v>
      </c>
      <c r="C397" s="102"/>
    </row>
    <row r="398" spans="1:3" ht="15">
      <c r="A398" s="104" t="s">
        <v>189</v>
      </c>
      <c r="B398" s="102" t="s">
        <v>444</v>
      </c>
      <c r="C398" s="102"/>
    </row>
    <row r="399" spans="1:3" ht="15">
      <c r="A399" s="104" t="s">
        <v>189</v>
      </c>
      <c r="B399" s="102" t="s">
        <v>671</v>
      </c>
      <c r="C399" s="102"/>
    </row>
    <row r="400" spans="1:3" ht="15">
      <c r="A400" s="104" t="s">
        <v>189</v>
      </c>
      <c r="B400" s="102" t="s">
        <v>672</v>
      </c>
      <c r="C400" s="102"/>
    </row>
    <row r="401" spans="1:3" ht="15">
      <c r="A401" s="104" t="s">
        <v>189</v>
      </c>
      <c r="B401" s="102" t="s">
        <v>438</v>
      </c>
      <c r="C401" s="102"/>
    </row>
    <row r="402" spans="1:3" ht="15">
      <c r="A402" s="104" t="s">
        <v>189</v>
      </c>
      <c r="B402" s="102" t="s">
        <v>439</v>
      </c>
      <c r="C402" s="102"/>
    </row>
    <row r="403" spans="1:3" ht="15">
      <c r="A403" s="104" t="s">
        <v>189</v>
      </c>
      <c r="B403" s="102" t="s">
        <v>448</v>
      </c>
      <c r="C403" s="102"/>
    </row>
    <row r="404" spans="1:3" ht="15">
      <c r="A404" s="104" t="s">
        <v>189</v>
      </c>
      <c r="B404" s="102" t="s">
        <v>447</v>
      </c>
      <c r="C404" s="102"/>
    </row>
    <row r="405" spans="1:3" ht="15">
      <c r="A405" s="104" t="s">
        <v>189</v>
      </c>
      <c r="B405" s="102" t="s">
        <v>673</v>
      </c>
      <c r="C405" s="102"/>
    </row>
    <row r="406" spans="1:3" ht="15">
      <c r="A406" s="104" t="s">
        <v>189</v>
      </c>
      <c r="B406" s="102" t="s">
        <v>198</v>
      </c>
      <c r="C406" s="102"/>
    </row>
    <row r="407" spans="1:3" ht="15">
      <c r="A407" s="104" t="s">
        <v>190</v>
      </c>
      <c r="B407" s="102" t="s">
        <v>507</v>
      </c>
      <c r="C407" s="102"/>
    </row>
    <row r="408" spans="1:3" ht="15">
      <c r="A408" s="104" t="s">
        <v>190</v>
      </c>
      <c r="B408" s="102" t="s">
        <v>487</v>
      </c>
      <c r="C408" s="102"/>
    </row>
    <row r="409" spans="1:3" ht="15">
      <c r="A409" s="104" t="s">
        <v>190</v>
      </c>
      <c r="B409" s="102" t="s">
        <v>504</v>
      </c>
      <c r="C409" s="102"/>
    </row>
    <row r="410" spans="1:3" ht="15">
      <c r="A410" s="104" t="s">
        <v>190</v>
      </c>
      <c r="B410" s="102" t="s">
        <v>199</v>
      </c>
      <c r="C410" s="102"/>
    </row>
    <row r="411" spans="1:3" ht="15">
      <c r="A411" s="104" t="s">
        <v>190</v>
      </c>
      <c r="B411" s="102" t="s">
        <v>488</v>
      </c>
      <c r="C411" s="102"/>
    </row>
    <row r="412" spans="1:3" ht="15">
      <c r="A412" s="104" t="s">
        <v>190</v>
      </c>
      <c r="B412" s="102" t="s">
        <v>500</v>
      </c>
      <c r="C412" s="102"/>
    </row>
    <row r="413" spans="1:3" ht="15">
      <c r="A413" s="104" t="s">
        <v>190</v>
      </c>
      <c r="B413" s="102" t="s">
        <v>476</v>
      </c>
      <c r="C413" s="102"/>
    </row>
    <row r="414" spans="1:3" ht="15">
      <c r="A414" s="104" t="s">
        <v>190</v>
      </c>
      <c r="B414" s="102" t="s">
        <v>427</v>
      </c>
      <c r="C414" s="102"/>
    </row>
    <row r="415" spans="1:3" ht="15">
      <c r="A415" s="104" t="s">
        <v>190</v>
      </c>
      <c r="B415" s="102" t="s">
        <v>693</v>
      </c>
      <c r="C415" s="102"/>
    </row>
    <row r="416" spans="1:3" ht="15">
      <c r="A416" s="104" t="s">
        <v>190</v>
      </c>
      <c r="B416" s="102" t="s">
        <v>430</v>
      </c>
      <c r="C416" s="102"/>
    </row>
    <row r="417" spans="1:3" ht="15">
      <c r="A417" s="104" t="s">
        <v>190</v>
      </c>
      <c r="B417" s="102" t="s">
        <v>470</v>
      </c>
      <c r="C417" s="102"/>
    </row>
    <row r="418" spans="1:3" ht="15">
      <c r="A418" s="104" t="s">
        <v>190</v>
      </c>
      <c r="B418" s="102" t="s">
        <v>452</v>
      </c>
      <c r="C418" s="102"/>
    </row>
    <row r="419" spans="1:3" ht="15">
      <c r="A419" s="104" t="s">
        <v>190</v>
      </c>
      <c r="B419" s="102" t="s">
        <v>694</v>
      </c>
      <c r="C419" s="102"/>
    </row>
    <row r="420" spans="1:3" ht="15">
      <c r="A420" s="104" t="s">
        <v>190</v>
      </c>
      <c r="B420" s="102" t="s">
        <v>695</v>
      </c>
      <c r="C420" s="102"/>
    </row>
    <row r="421" spans="1:3" ht="15">
      <c r="A421" s="104" t="s">
        <v>190</v>
      </c>
      <c r="B421" s="102" t="s">
        <v>499</v>
      </c>
      <c r="C421" s="102"/>
    </row>
    <row r="422" spans="1:3" ht="15">
      <c r="A422" s="104" t="s">
        <v>190</v>
      </c>
      <c r="B422" s="102" t="s">
        <v>468</v>
      </c>
      <c r="C422" s="102"/>
    </row>
    <row r="423" spans="1:3" ht="15">
      <c r="A423" s="104" t="s">
        <v>190</v>
      </c>
      <c r="B423" s="102" t="s">
        <v>496</v>
      </c>
      <c r="C423" s="102"/>
    </row>
    <row r="424" spans="1:3" ht="15">
      <c r="A424" s="104" t="s">
        <v>190</v>
      </c>
      <c r="B424" s="102" t="s">
        <v>502</v>
      </c>
      <c r="C424" s="102"/>
    </row>
    <row r="425" spans="1:3" ht="15">
      <c r="A425" s="104" t="s">
        <v>190</v>
      </c>
      <c r="B425" s="102" t="s">
        <v>671</v>
      </c>
      <c r="C425" s="102"/>
    </row>
    <row r="426" spans="1:3" ht="15">
      <c r="A426" s="104" t="s">
        <v>190</v>
      </c>
      <c r="B426" s="102" t="s">
        <v>699</v>
      </c>
      <c r="C426" s="102"/>
    </row>
    <row r="427" spans="1:3" ht="15">
      <c r="A427" s="104" t="s">
        <v>190</v>
      </c>
      <c r="B427" s="102" t="s">
        <v>700</v>
      </c>
      <c r="C427" s="102"/>
    </row>
    <row r="428" spans="1:3" ht="15">
      <c r="A428" s="104" t="s">
        <v>190</v>
      </c>
      <c r="B428" s="102" t="s">
        <v>488</v>
      </c>
      <c r="C428" s="102"/>
    </row>
    <row r="429" spans="1:3" ht="15">
      <c r="A429" s="104" t="s">
        <v>190</v>
      </c>
      <c r="B429" s="102" t="s">
        <v>701</v>
      </c>
      <c r="C429" s="102"/>
    </row>
    <row r="430" spans="1:3" ht="15">
      <c r="A430" s="104" t="s">
        <v>190</v>
      </c>
      <c r="B430" s="102" t="s">
        <v>546</v>
      </c>
      <c r="C430" s="102"/>
    </row>
    <row r="431" spans="1:3" ht="15">
      <c r="A431" s="104" t="s">
        <v>190</v>
      </c>
      <c r="B431" s="102" t="s">
        <v>570</v>
      </c>
      <c r="C431" s="102"/>
    </row>
    <row r="432" spans="1:3" ht="15">
      <c r="A432" s="104" t="s">
        <v>190</v>
      </c>
      <c r="B432" s="102" t="s">
        <v>597</v>
      </c>
      <c r="C432" s="102"/>
    </row>
    <row r="433" spans="1:3" ht="15">
      <c r="A433" s="104" t="s">
        <v>190</v>
      </c>
      <c r="B433" s="102" t="s">
        <v>590</v>
      </c>
      <c r="C433" s="102"/>
    </row>
    <row r="434" spans="1:3" ht="15">
      <c r="A434" s="104" t="s">
        <v>190</v>
      </c>
      <c r="B434" s="102" t="s">
        <v>702</v>
      </c>
      <c r="C434" s="102"/>
    </row>
    <row r="435" spans="1:3" ht="15">
      <c r="A435" s="104" t="s">
        <v>190</v>
      </c>
      <c r="B435" s="102" t="s">
        <v>464</v>
      </c>
      <c r="C435" s="102"/>
    </row>
    <row r="436" spans="1:3" ht="15">
      <c r="A436" s="104" t="s">
        <v>190</v>
      </c>
      <c r="B436" s="102" t="s">
        <v>591</v>
      </c>
      <c r="C436" s="102"/>
    </row>
    <row r="437" spans="1:3" ht="15">
      <c r="A437" s="104" t="s">
        <v>190</v>
      </c>
      <c r="B437" s="102" t="s">
        <v>549</v>
      </c>
      <c r="C437" s="102"/>
    </row>
    <row r="438" spans="1:3" ht="15">
      <c r="A438" s="104" t="s">
        <v>190</v>
      </c>
      <c r="B438" s="102" t="s">
        <v>598</v>
      </c>
      <c r="C438" s="102"/>
    </row>
    <row r="439" spans="1:3" ht="15">
      <c r="A439" s="104" t="s">
        <v>190</v>
      </c>
      <c r="B439" s="102" t="s">
        <v>539</v>
      </c>
      <c r="C439" s="102"/>
    </row>
    <row r="440" spans="1:3" ht="15">
      <c r="A440" s="104" t="s">
        <v>190</v>
      </c>
      <c r="B440" s="102" t="s">
        <v>578</v>
      </c>
      <c r="C440" s="102"/>
    </row>
    <row r="441" spans="1:3" ht="15">
      <c r="A441" s="104" t="s">
        <v>190</v>
      </c>
      <c r="B441" s="102" t="s">
        <v>671</v>
      </c>
      <c r="C441" s="102"/>
    </row>
    <row r="442" spans="1:3" ht="15">
      <c r="A442" s="104" t="s">
        <v>188</v>
      </c>
      <c r="B442" s="102" t="s">
        <v>690</v>
      </c>
      <c r="C442" s="102"/>
    </row>
    <row r="443" spans="1:3" ht="15">
      <c r="A443" s="104" t="s">
        <v>188</v>
      </c>
      <c r="B443" s="102" t="s">
        <v>671</v>
      </c>
      <c r="C443" s="102"/>
    </row>
    <row r="444" spans="1:3" ht="15">
      <c r="A444" s="104" t="s">
        <v>188</v>
      </c>
      <c r="B444" s="102" t="s">
        <v>750</v>
      </c>
      <c r="C444" s="102"/>
    </row>
    <row r="445" spans="1:3" ht="15">
      <c r="A445" s="104" t="s">
        <v>188</v>
      </c>
      <c r="B445" s="102" t="s">
        <v>751</v>
      </c>
      <c r="C445" s="102"/>
    </row>
    <row r="446" spans="1:3" ht="15">
      <c r="A446" s="104" t="s">
        <v>188</v>
      </c>
      <c r="B446" s="102" t="s">
        <v>752</v>
      </c>
      <c r="C446" s="102"/>
    </row>
    <row r="447" spans="1:3" ht="15">
      <c r="A447" s="104" t="s">
        <v>188</v>
      </c>
      <c r="B447" s="102" t="s">
        <v>753</v>
      </c>
      <c r="C447" s="102"/>
    </row>
    <row r="448" spans="1:3" ht="15">
      <c r="A448" s="104" t="s">
        <v>188</v>
      </c>
      <c r="B448" s="102" t="s">
        <v>629</v>
      </c>
      <c r="C448" s="102"/>
    </row>
    <row r="449" spans="1:3" ht="15">
      <c r="A449" s="104" t="s">
        <v>188</v>
      </c>
      <c r="B449" s="102" t="s">
        <v>754</v>
      </c>
      <c r="C449" s="102"/>
    </row>
    <row r="450" spans="1:3" ht="15">
      <c r="A450" s="104" t="s">
        <v>188</v>
      </c>
      <c r="B450" s="102" t="s">
        <v>615</v>
      </c>
      <c r="C450" s="102"/>
    </row>
    <row r="451" spans="1:3" ht="15">
      <c r="A451" s="104" t="s">
        <v>188</v>
      </c>
      <c r="B451" s="102" t="s">
        <v>518</v>
      </c>
      <c r="C451" s="102"/>
    </row>
    <row r="452" spans="1:3" ht="15">
      <c r="A452" s="104" t="s">
        <v>188</v>
      </c>
      <c r="B452" s="102" t="s">
        <v>618</v>
      </c>
      <c r="C452" s="102"/>
    </row>
    <row r="453" spans="1:3" ht="15">
      <c r="A453" s="104" t="s">
        <v>188</v>
      </c>
      <c r="B453" s="102" t="s">
        <v>756</v>
      </c>
      <c r="C453" s="102"/>
    </row>
    <row r="454" spans="1:3" ht="15">
      <c r="A454" s="104" t="s">
        <v>188</v>
      </c>
      <c r="B454" s="102" t="s">
        <v>455</v>
      </c>
      <c r="C454" s="102"/>
    </row>
    <row r="455" spans="1:3" ht="15">
      <c r="A455" s="104" t="s">
        <v>188</v>
      </c>
      <c r="B455" s="102" t="s">
        <v>638</v>
      </c>
      <c r="C455" s="102"/>
    </row>
    <row r="456" spans="1:3" ht="15">
      <c r="A456" s="104" t="s">
        <v>188</v>
      </c>
      <c r="B456" s="102" t="s">
        <v>621</v>
      </c>
      <c r="C456" s="102"/>
    </row>
    <row r="457" spans="1:3" ht="15">
      <c r="A457" s="104" t="s">
        <v>188</v>
      </c>
      <c r="B457" s="102" t="s">
        <v>757</v>
      </c>
      <c r="C457" s="102"/>
    </row>
    <row r="458" spans="1:3" ht="15">
      <c r="A458" s="104" t="s">
        <v>188</v>
      </c>
      <c r="B458" s="102" t="s">
        <v>671</v>
      </c>
      <c r="C458" s="102"/>
    </row>
    <row r="459" spans="1:3" ht="15">
      <c r="A459" s="104" t="s">
        <v>188</v>
      </c>
      <c r="B459" s="102" t="s">
        <v>469</v>
      </c>
      <c r="C459" s="102"/>
    </row>
    <row r="460" spans="1:3" ht="15">
      <c r="A460" s="104" t="s">
        <v>188</v>
      </c>
      <c r="B460" s="102">
        <v>26</v>
      </c>
      <c r="C460" s="102"/>
    </row>
    <row r="461" spans="1:3" ht="15">
      <c r="A461" s="104" t="s">
        <v>188</v>
      </c>
      <c r="B461" s="102" t="s">
        <v>705</v>
      </c>
      <c r="C461" s="102"/>
    </row>
    <row r="462" spans="1:3" ht="15">
      <c r="A462" s="104" t="s">
        <v>188</v>
      </c>
      <c r="B462" s="102" t="s">
        <v>879</v>
      </c>
      <c r="C462" s="102"/>
    </row>
    <row r="463" spans="1:3" ht="15">
      <c r="A463" s="104" t="s">
        <v>188</v>
      </c>
      <c r="B463" s="102" t="s">
        <v>633</v>
      </c>
      <c r="C463" s="102"/>
    </row>
    <row r="464" spans="1:3" ht="15">
      <c r="A464" s="104" t="s">
        <v>188</v>
      </c>
      <c r="B464" s="102" t="s">
        <v>626</v>
      </c>
      <c r="C464" s="102"/>
    </row>
    <row r="465" spans="1:3" ht="15">
      <c r="A465" s="104" t="s">
        <v>188</v>
      </c>
      <c r="B465" s="102" t="s">
        <v>476</v>
      </c>
      <c r="C465" s="102"/>
    </row>
    <row r="466" spans="1:3" ht="15">
      <c r="A466" s="104" t="s">
        <v>188</v>
      </c>
      <c r="B466" s="102" t="s">
        <v>453</v>
      </c>
      <c r="C466" s="102"/>
    </row>
    <row r="467" spans="1:3" ht="15">
      <c r="A467" s="104" t="s">
        <v>188</v>
      </c>
      <c r="B467" s="102" t="s">
        <v>747</v>
      </c>
      <c r="C467" s="102"/>
    </row>
    <row r="468" spans="1:3" ht="15">
      <c r="A468" s="104" t="s">
        <v>188</v>
      </c>
      <c r="B468" s="102" t="s">
        <v>748</v>
      </c>
      <c r="C468" s="102"/>
    </row>
    <row r="469" spans="1:3" ht="15">
      <c r="A469" s="104" t="s">
        <v>188</v>
      </c>
      <c r="B469" s="102" t="s">
        <v>514</v>
      </c>
      <c r="C469" s="102"/>
    </row>
    <row r="470" spans="1:3" ht="15">
      <c r="A470" s="104" t="s">
        <v>188</v>
      </c>
      <c r="B470" s="102" t="s">
        <v>632</v>
      </c>
      <c r="C470" s="102"/>
    </row>
    <row r="471" spans="1:3" ht="15">
      <c r="A471" s="104" t="s">
        <v>188</v>
      </c>
      <c r="B471" s="102" t="s">
        <v>749</v>
      </c>
      <c r="C471" s="102"/>
    </row>
    <row r="472" spans="1:3" ht="15">
      <c r="A472" s="104" t="s">
        <v>188</v>
      </c>
      <c r="B472" s="102" t="s">
        <v>634</v>
      </c>
      <c r="C472" s="102"/>
    </row>
    <row r="473" spans="1:3" ht="15">
      <c r="A473" s="104" t="s">
        <v>188</v>
      </c>
      <c r="B473" s="102" t="s">
        <v>674</v>
      </c>
      <c r="C473" s="102"/>
    </row>
    <row r="474" spans="1:3" ht="15">
      <c r="A474" s="104" t="s">
        <v>188</v>
      </c>
      <c r="B474" s="102" t="s">
        <v>704</v>
      </c>
      <c r="C474" s="102"/>
    </row>
    <row r="475" spans="1:3" ht="15">
      <c r="A475" s="104" t="s">
        <v>188</v>
      </c>
      <c r="B475" s="102" t="s">
        <v>625</v>
      </c>
      <c r="C475" s="102"/>
    </row>
    <row r="476" spans="1:3" ht="15">
      <c r="A476" s="104" t="s">
        <v>188</v>
      </c>
      <c r="B476" s="102" t="s">
        <v>608</v>
      </c>
      <c r="C476" s="102"/>
    </row>
    <row r="477" spans="1:3" ht="15">
      <c r="A477" s="104" t="s">
        <v>188</v>
      </c>
      <c r="B477" s="102" t="s">
        <v>671</v>
      </c>
      <c r="C477" s="102"/>
    </row>
    <row r="478" spans="1:3" ht="15">
      <c r="A478" s="104" t="s">
        <v>188</v>
      </c>
      <c r="B478" s="102" t="s">
        <v>673</v>
      </c>
      <c r="C478" s="102"/>
    </row>
    <row r="479" spans="1:3" ht="15">
      <c r="A479" s="104" t="s">
        <v>188</v>
      </c>
      <c r="B479" s="102" t="s">
        <v>680</v>
      </c>
      <c r="C479" s="102"/>
    </row>
    <row r="480" spans="1:3" ht="15">
      <c r="A480" s="104" t="s">
        <v>188</v>
      </c>
      <c r="B480" s="102" t="s">
        <v>681</v>
      </c>
      <c r="C480" s="102"/>
    </row>
    <row r="481" spans="1:3" ht="15">
      <c r="A481" s="104" t="s">
        <v>188</v>
      </c>
      <c r="B481" s="102" t="s">
        <v>674</v>
      </c>
      <c r="C481" s="102"/>
    </row>
    <row r="482" spans="1:3" ht="15">
      <c r="A482" s="104" t="s">
        <v>188</v>
      </c>
      <c r="B482" s="102" t="s">
        <v>477</v>
      </c>
      <c r="C482" s="102"/>
    </row>
    <row r="483" spans="1:3" ht="15">
      <c r="A483" s="104" t="s">
        <v>188</v>
      </c>
      <c r="B483" s="102" t="s">
        <v>682</v>
      </c>
      <c r="C483" s="102"/>
    </row>
    <row r="484" spans="1:3" ht="15">
      <c r="A484" s="104" t="s">
        <v>188</v>
      </c>
      <c r="B484" s="102" t="s">
        <v>525</v>
      </c>
      <c r="C484" s="102"/>
    </row>
    <row r="485" spans="1:3" ht="15">
      <c r="A485" s="104" t="s">
        <v>188</v>
      </c>
      <c r="B485" s="102" t="s">
        <v>526</v>
      </c>
      <c r="C485" s="102"/>
    </row>
    <row r="486" spans="1:3" ht="15">
      <c r="A486" s="104" t="s">
        <v>188</v>
      </c>
      <c r="B486" s="102" t="s">
        <v>533</v>
      </c>
      <c r="C486" s="102"/>
    </row>
    <row r="487" spans="1:3" ht="15">
      <c r="A487" s="104" t="s">
        <v>188</v>
      </c>
      <c r="B487" s="102" t="s">
        <v>523</v>
      </c>
      <c r="C487" s="102"/>
    </row>
    <row r="488" spans="1:3" ht="15">
      <c r="A488" s="104" t="s">
        <v>188</v>
      </c>
      <c r="B488" s="102" t="s">
        <v>521</v>
      </c>
      <c r="C488" s="102"/>
    </row>
    <row r="489" spans="1:3" ht="15">
      <c r="A489" s="104" t="s">
        <v>188</v>
      </c>
      <c r="B489" s="102" t="s">
        <v>948</v>
      </c>
      <c r="C489" s="102"/>
    </row>
    <row r="490" spans="1:3" ht="15">
      <c r="A490" s="104" t="s">
        <v>188</v>
      </c>
      <c r="B490" s="102" t="s">
        <v>531</v>
      </c>
      <c r="C490" s="102"/>
    </row>
    <row r="491" spans="1:3" ht="15">
      <c r="A491" s="104" t="s">
        <v>188</v>
      </c>
      <c r="B491" s="102" t="s">
        <v>528</v>
      </c>
      <c r="C491" s="102"/>
    </row>
    <row r="492" spans="1:3" ht="15">
      <c r="A492" s="104" t="s">
        <v>188</v>
      </c>
      <c r="B492" s="102" t="s">
        <v>534</v>
      </c>
      <c r="C492" s="102"/>
    </row>
    <row r="493" spans="1:3" ht="15">
      <c r="A493" s="104" t="s">
        <v>188</v>
      </c>
      <c r="B493" s="102" t="s">
        <v>524</v>
      </c>
      <c r="C493" s="102"/>
    </row>
    <row r="494" spans="1:3" ht="15">
      <c r="A494" s="104" t="s">
        <v>188</v>
      </c>
      <c r="B494" s="102" t="s">
        <v>529</v>
      </c>
      <c r="C494" s="102"/>
    </row>
    <row r="495" spans="1:3" ht="15">
      <c r="A495" s="104" t="s">
        <v>188</v>
      </c>
      <c r="B495" s="102" t="s">
        <v>517</v>
      </c>
      <c r="C495" s="102"/>
    </row>
    <row r="496" spans="1:3" ht="15">
      <c r="A496" s="104" t="s">
        <v>188</v>
      </c>
      <c r="B496" s="102" t="s">
        <v>198</v>
      </c>
      <c r="C496" s="102"/>
    </row>
    <row r="497" spans="1:3" ht="15">
      <c r="A497" s="104" t="s">
        <v>188</v>
      </c>
      <c r="B497" s="102" t="s">
        <v>507</v>
      </c>
      <c r="C497" s="102"/>
    </row>
    <row r="498" spans="1:3" ht="15">
      <c r="A498" s="104" t="s">
        <v>188</v>
      </c>
      <c r="B498" s="102" t="s">
        <v>487</v>
      </c>
      <c r="C498" s="102"/>
    </row>
    <row r="499" spans="1:3" ht="15">
      <c r="A499" s="104" t="s">
        <v>188</v>
      </c>
      <c r="B499" s="102" t="s">
        <v>504</v>
      </c>
      <c r="C499" s="102"/>
    </row>
    <row r="500" spans="1:3" ht="15">
      <c r="A500" s="104" t="s">
        <v>188</v>
      </c>
      <c r="B500" s="102" t="s">
        <v>199</v>
      </c>
      <c r="C500" s="102"/>
    </row>
    <row r="501" spans="1:3" ht="15">
      <c r="A501" s="104" t="s">
        <v>188</v>
      </c>
      <c r="B501" s="102" t="s">
        <v>488</v>
      </c>
      <c r="C501" s="102"/>
    </row>
    <row r="502" spans="1:3" ht="15">
      <c r="A502" s="104" t="s">
        <v>188</v>
      </c>
      <c r="B502" s="102" t="s">
        <v>500</v>
      </c>
      <c r="C502" s="102"/>
    </row>
    <row r="503" spans="1:3" ht="15">
      <c r="A503" s="104" t="s">
        <v>188</v>
      </c>
      <c r="B503" s="102" t="s">
        <v>476</v>
      </c>
      <c r="C503" s="102"/>
    </row>
    <row r="504" spans="1:3" ht="15">
      <c r="A504" s="104" t="s">
        <v>188</v>
      </c>
      <c r="B504" s="102" t="s">
        <v>427</v>
      </c>
      <c r="C504" s="102"/>
    </row>
    <row r="505" spans="1:3" ht="15">
      <c r="A505" s="104" t="s">
        <v>188</v>
      </c>
      <c r="B505" s="102" t="s">
        <v>693</v>
      </c>
      <c r="C505" s="102"/>
    </row>
    <row r="506" spans="1:3" ht="15">
      <c r="A506" s="104" t="s">
        <v>188</v>
      </c>
      <c r="B506" s="102" t="s">
        <v>430</v>
      </c>
      <c r="C506" s="102"/>
    </row>
    <row r="507" spans="1:3" ht="15">
      <c r="A507" s="104" t="s">
        <v>188</v>
      </c>
      <c r="B507" s="102" t="s">
        <v>470</v>
      </c>
      <c r="C507" s="102"/>
    </row>
    <row r="508" spans="1:3" ht="15">
      <c r="A508" s="104" t="s">
        <v>188</v>
      </c>
      <c r="B508" s="102" t="s">
        <v>452</v>
      </c>
      <c r="C508" s="102"/>
    </row>
    <row r="509" spans="1:3" ht="15">
      <c r="A509" s="104" t="s">
        <v>188</v>
      </c>
      <c r="B509" s="102" t="s">
        <v>694</v>
      </c>
      <c r="C509" s="102"/>
    </row>
    <row r="510" spans="1:3" ht="15">
      <c r="A510" s="104" t="s">
        <v>188</v>
      </c>
      <c r="B510" s="102" t="s">
        <v>695</v>
      </c>
      <c r="C510" s="102"/>
    </row>
    <row r="511" spans="1:3" ht="15">
      <c r="A511" s="104" t="s">
        <v>188</v>
      </c>
      <c r="B511" s="102" t="s">
        <v>499</v>
      </c>
      <c r="C511" s="102"/>
    </row>
    <row r="512" spans="1:3" ht="15">
      <c r="A512" s="104" t="s">
        <v>188</v>
      </c>
      <c r="B512" s="102" t="s">
        <v>468</v>
      </c>
      <c r="C512" s="102"/>
    </row>
    <row r="513" spans="1:3" ht="15">
      <c r="A513" s="104" t="s">
        <v>188</v>
      </c>
      <c r="B513" s="102" t="s">
        <v>496</v>
      </c>
      <c r="C513" s="102"/>
    </row>
    <row r="514" spans="1:3" ht="15">
      <c r="A514" s="104" t="s">
        <v>188</v>
      </c>
      <c r="B514" s="102" t="s">
        <v>502</v>
      </c>
      <c r="C514" s="102"/>
    </row>
    <row r="515" spans="1:3" ht="15">
      <c r="A515" s="104" t="s">
        <v>188</v>
      </c>
      <c r="B515" s="102" t="s">
        <v>671</v>
      </c>
      <c r="C515" s="102"/>
    </row>
    <row r="516" spans="1:3" ht="15">
      <c r="A516" s="104" t="s">
        <v>188</v>
      </c>
      <c r="B516" s="102" t="s">
        <v>190</v>
      </c>
      <c r="C516" s="102"/>
    </row>
    <row r="517" spans="1:3" ht="15">
      <c r="A517" s="104" t="s">
        <v>188</v>
      </c>
      <c r="B517" s="102" t="s">
        <v>674</v>
      </c>
      <c r="C517" s="102"/>
    </row>
    <row r="518" spans="1:3" ht="15">
      <c r="A518" s="104" t="s">
        <v>188</v>
      </c>
      <c r="B518" s="102" t="s">
        <v>671</v>
      </c>
      <c r="C518" s="102"/>
    </row>
    <row r="519" spans="1:3" ht="15">
      <c r="A519" s="104" t="s">
        <v>188</v>
      </c>
      <c r="B519" s="102" t="s">
        <v>738</v>
      </c>
      <c r="C519" s="102"/>
    </row>
    <row r="520" spans="1:3" ht="15">
      <c r="A520" s="104" t="s">
        <v>188</v>
      </c>
      <c r="B520" s="102" t="s">
        <v>475</v>
      </c>
      <c r="C520" s="102"/>
    </row>
    <row r="521" spans="1:3" ht="15">
      <c r="A521" s="104" t="s">
        <v>188</v>
      </c>
      <c r="B521" s="102" t="s">
        <v>549</v>
      </c>
      <c r="C521" s="102"/>
    </row>
    <row r="522" spans="1:3" ht="15">
      <c r="A522" s="104" t="s">
        <v>188</v>
      </c>
      <c r="B522" s="102" t="s">
        <v>739</v>
      </c>
      <c r="C522" s="102"/>
    </row>
    <row r="523" spans="1:3" ht="15">
      <c r="A523" s="104" t="s">
        <v>188</v>
      </c>
      <c r="B523" s="102" t="s">
        <v>436</v>
      </c>
      <c r="C523" s="102"/>
    </row>
    <row r="524" spans="1:3" ht="15">
      <c r="A524" s="104" t="s">
        <v>188</v>
      </c>
      <c r="B524" s="102" t="s">
        <v>740</v>
      </c>
      <c r="C524" s="102"/>
    </row>
    <row r="525" spans="1:3" ht="15">
      <c r="A525" s="104" t="s">
        <v>188</v>
      </c>
      <c r="B525" s="102" t="s">
        <v>741</v>
      </c>
      <c r="C525" s="102"/>
    </row>
    <row r="526" spans="1:3" ht="15">
      <c r="A526" s="104" t="s">
        <v>188</v>
      </c>
      <c r="B526" s="102" t="s">
        <v>742</v>
      </c>
      <c r="C526" s="102"/>
    </row>
    <row r="527" spans="1:3" ht="15">
      <c r="A527" s="104" t="s">
        <v>188</v>
      </c>
      <c r="B527" s="102" t="s">
        <v>743</v>
      </c>
      <c r="C527" s="102"/>
    </row>
    <row r="528" spans="1:3" ht="15">
      <c r="A528" s="104" t="s">
        <v>188</v>
      </c>
      <c r="B528" s="102" t="s">
        <v>606</v>
      </c>
      <c r="C528" s="102"/>
    </row>
    <row r="529" spans="1:3" ht="15">
      <c r="A529" s="104" t="s">
        <v>188</v>
      </c>
      <c r="B529" s="102" t="s">
        <v>744</v>
      </c>
      <c r="C529" s="102"/>
    </row>
    <row r="530" spans="1:3" ht="15">
      <c r="A530" s="104" t="s">
        <v>188</v>
      </c>
      <c r="B530" s="102" t="s">
        <v>612</v>
      </c>
      <c r="C530" s="102"/>
    </row>
    <row r="531" spans="1:3" ht="15">
      <c r="A531" s="104" t="s">
        <v>188</v>
      </c>
      <c r="B531" s="102" t="s">
        <v>745</v>
      </c>
      <c r="C531" s="102"/>
    </row>
    <row r="532" spans="1:3" ht="15">
      <c r="A532" s="104" t="s">
        <v>188</v>
      </c>
      <c r="B532" s="102" t="s">
        <v>558</v>
      </c>
      <c r="C532" s="102"/>
    </row>
    <row r="533" spans="1:3" ht="15">
      <c r="A533" s="104" t="s">
        <v>188</v>
      </c>
      <c r="B533" s="102" t="s">
        <v>746</v>
      </c>
      <c r="C533" s="102"/>
    </row>
    <row r="534" spans="1:3" ht="15">
      <c r="A534" s="104" t="s">
        <v>188</v>
      </c>
      <c r="B534" s="102" t="s">
        <v>637</v>
      </c>
      <c r="C534" s="102"/>
    </row>
    <row r="535" spans="1:3" ht="15">
      <c r="A535" s="104" t="s">
        <v>188</v>
      </c>
      <c r="B535" s="102" t="s">
        <v>619</v>
      </c>
      <c r="C535" s="102"/>
    </row>
    <row r="536" spans="1:3" ht="15">
      <c r="A536" s="104" t="s">
        <v>188</v>
      </c>
      <c r="B536" s="102" t="s">
        <v>622</v>
      </c>
      <c r="C536" s="102"/>
    </row>
    <row r="537" spans="1:3" ht="15">
      <c r="A537" s="104" t="s">
        <v>188</v>
      </c>
      <c r="B537" s="102" t="s">
        <v>671</v>
      </c>
      <c r="C537" s="102"/>
    </row>
    <row r="538" spans="1:3" ht="15">
      <c r="A538" s="104" t="s">
        <v>188</v>
      </c>
      <c r="B538" s="102" t="s">
        <v>722</v>
      </c>
      <c r="C538" s="102"/>
    </row>
    <row r="539" spans="1:3" ht="15">
      <c r="A539" s="104" t="s">
        <v>188</v>
      </c>
      <c r="B539" s="102" t="s">
        <v>723</v>
      </c>
      <c r="C539" s="102"/>
    </row>
    <row r="540" spans="1:3" ht="15">
      <c r="A540" s="104" t="s">
        <v>188</v>
      </c>
      <c r="B540" s="102" t="s">
        <v>436</v>
      </c>
      <c r="C540" s="102"/>
    </row>
    <row r="541" spans="1:3" ht="15">
      <c r="A541" s="104" t="s">
        <v>188</v>
      </c>
      <c r="B541" s="102" t="s">
        <v>724</v>
      </c>
      <c r="C541" s="102"/>
    </row>
    <row r="542" spans="1:3" ht="15">
      <c r="A542" s="104" t="s">
        <v>188</v>
      </c>
      <c r="B542" s="102" t="s">
        <v>725</v>
      </c>
      <c r="C542" s="102"/>
    </row>
    <row r="543" spans="1:3" ht="15">
      <c r="A543" s="104" t="s">
        <v>188</v>
      </c>
      <c r="B543" s="102" t="s">
        <v>726</v>
      </c>
      <c r="C543" s="102"/>
    </row>
    <row r="544" spans="1:3" ht="15">
      <c r="A544" s="104" t="s">
        <v>188</v>
      </c>
      <c r="B544" s="102" t="s">
        <v>727</v>
      </c>
      <c r="C544" s="102"/>
    </row>
    <row r="545" spans="1:3" ht="15">
      <c r="A545" s="104" t="s">
        <v>188</v>
      </c>
      <c r="B545" s="102" t="s">
        <v>728</v>
      </c>
      <c r="C545" s="102"/>
    </row>
    <row r="546" spans="1:3" ht="15">
      <c r="A546" s="104" t="s">
        <v>188</v>
      </c>
      <c r="B546" s="102" t="s">
        <v>729</v>
      </c>
      <c r="C546" s="102"/>
    </row>
    <row r="547" spans="1:3" ht="15">
      <c r="A547" s="104" t="s">
        <v>188</v>
      </c>
      <c r="B547" s="102" t="s">
        <v>730</v>
      </c>
      <c r="C547" s="102"/>
    </row>
    <row r="548" spans="1:3" ht="15">
      <c r="A548" s="104" t="s">
        <v>188</v>
      </c>
      <c r="B548" s="102" t="s">
        <v>731</v>
      </c>
      <c r="C548" s="102"/>
    </row>
    <row r="549" spans="1:3" ht="15">
      <c r="A549" s="104" t="s">
        <v>188</v>
      </c>
      <c r="B549" s="102" t="s">
        <v>733</v>
      </c>
      <c r="C549" s="102"/>
    </row>
    <row r="550" spans="1:3" ht="15">
      <c r="A550" s="104" t="s">
        <v>188</v>
      </c>
      <c r="B550" s="102" t="s">
        <v>734</v>
      </c>
      <c r="C550" s="102"/>
    </row>
    <row r="551" spans="1:3" ht="15">
      <c r="A551" s="104" t="s">
        <v>188</v>
      </c>
      <c r="B551" s="102" t="s">
        <v>735</v>
      </c>
      <c r="C551" s="102"/>
    </row>
    <row r="552" spans="1:3" ht="15">
      <c r="A552" s="104" t="s">
        <v>188</v>
      </c>
      <c r="B552" s="102" t="s">
        <v>736</v>
      </c>
      <c r="C552" s="102"/>
    </row>
    <row r="553" spans="1:3" ht="15">
      <c r="A553" s="104" t="s">
        <v>188</v>
      </c>
      <c r="B553" s="102" t="s">
        <v>737</v>
      </c>
      <c r="C553" s="102"/>
    </row>
    <row r="554" spans="1:3" ht="15">
      <c r="A554" s="104" t="s">
        <v>188</v>
      </c>
      <c r="B554" s="102" t="s">
        <v>671</v>
      </c>
      <c r="C554" s="102"/>
    </row>
    <row r="555" spans="1:3" ht="15">
      <c r="A555" s="104" t="s">
        <v>188</v>
      </c>
      <c r="B555" s="102" t="s">
        <v>696</v>
      </c>
      <c r="C555" s="102"/>
    </row>
    <row r="556" spans="1:3" ht="15">
      <c r="A556" s="104" t="s">
        <v>188</v>
      </c>
      <c r="B556" s="102" t="s">
        <v>563</v>
      </c>
      <c r="C556" s="102"/>
    </row>
    <row r="557" spans="1:3" ht="15">
      <c r="A557" s="104" t="s">
        <v>188</v>
      </c>
      <c r="B557" s="102" t="s">
        <v>514</v>
      </c>
      <c r="C557" s="102"/>
    </row>
    <row r="558" spans="1:3" ht="15">
      <c r="A558" s="104" t="s">
        <v>188</v>
      </c>
      <c r="B558" s="102" t="s">
        <v>532</v>
      </c>
      <c r="C558" s="102"/>
    </row>
    <row r="559" spans="1:3" ht="15">
      <c r="A559" s="104" t="s">
        <v>188</v>
      </c>
      <c r="B559" s="102" t="s">
        <v>550</v>
      </c>
      <c r="C559" s="102"/>
    </row>
    <row r="560" spans="1:3" ht="15">
      <c r="A560" s="104" t="s">
        <v>188</v>
      </c>
      <c r="B560" s="102" t="s">
        <v>565</v>
      </c>
      <c r="C560" s="102"/>
    </row>
    <row r="561" spans="1:3" ht="15">
      <c r="A561" s="104" t="s">
        <v>188</v>
      </c>
      <c r="B561" s="102" t="s">
        <v>573</v>
      </c>
      <c r="C561" s="102"/>
    </row>
    <row r="562" spans="1:3" ht="15">
      <c r="A562" s="104" t="s">
        <v>188</v>
      </c>
      <c r="B562" s="102" t="s">
        <v>601</v>
      </c>
      <c r="C562" s="102"/>
    </row>
    <row r="563" spans="1:3" ht="15">
      <c r="A563" s="104" t="s">
        <v>188</v>
      </c>
      <c r="B563" s="102" t="s">
        <v>594</v>
      </c>
      <c r="C563" s="102"/>
    </row>
    <row r="564" spans="1:3" ht="15">
      <c r="A564" s="104" t="s">
        <v>188</v>
      </c>
      <c r="B564" s="102" t="s">
        <v>697</v>
      </c>
      <c r="C564" s="102"/>
    </row>
    <row r="565" spans="1:3" ht="15">
      <c r="A565" s="104" t="s">
        <v>188</v>
      </c>
      <c r="B565" s="102" t="s">
        <v>472</v>
      </c>
      <c r="C565" s="102"/>
    </row>
    <row r="566" spans="1:3" ht="15">
      <c r="A566" s="104" t="s">
        <v>188</v>
      </c>
      <c r="B566" s="102" t="s">
        <v>698</v>
      </c>
      <c r="C566" s="102"/>
    </row>
    <row r="567" spans="1:3" ht="15">
      <c r="A567" s="104" t="s">
        <v>188</v>
      </c>
      <c r="B567" s="102" t="s">
        <v>583</v>
      </c>
      <c r="C567" s="102"/>
    </row>
    <row r="568" spans="1:3" ht="15">
      <c r="A568" s="104" t="s">
        <v>188</v>
      </c>
      <c r="B568" s="102" t="s">
        <v>581</v>
      </c>
      <c r="C568" s="102"/>
    </row>
    <row r="569" spans="1:3" ht="15">
      <c r="A569" s="104" t="s">
        <v>188</v>
      </c>
      <c r="B569" s="102" t="s">
        <v>604</v>
      </c>
      <c r="C569" s="102"/>
    </row>
    <row r="570" spans="1:3" ht="15">
      <c r="A570" s="104" t="s">
        <v>188</v>
      </c>
      <c r="B570" s="102" t="s">
        <v>518</v>
      </c>
      <c r="C570" s="102"/>
    </row>
    <row r="571" spans="1:3" ht="15">
      <c r="A571" s="104" t="s">
        <v>188</v>
      </c>
      <c r="B571" s="102" t="s">
        <v>596</v>
      </c>
      <c r="C571" s="102"/>
    </row>
    <row r="572" spans="1:3" ht="15">
      <c r="A572" s="104" t="s">
        <v>188</v>
      </c>
      <c r="B572" s="102" t="s">
        <v>595</v>
      </c>
      <c r="C572" s="102"/>
    </row>
    <row r="573" spans="1:3" ht="15">
      <c r="A573" s="104" t="s">
        <v>188</v>
      </c>
      <c r="B573" s="102" t="s">
        <v>486</v>
      </c>
      <c r="C573" s="102"/>
    </row>
    <row r="574" spans="1:3" ht="15">
      <c r="A574" s="104" t="s">
        <v>188</v>
      </c>
      <c r="B574" s="102" t="s">
        <v>905</v>
      </c>
      <c r="C574" s="102"/>
    </row>
    <row r="575" spans="1:3" ht="15">
      <c r="A575" s="104" t="s">
        <v>188</v>
      </c>
      <c r="B575" s="102" t="s">
        <v>513</v>
      </c>
      <c r="C575" s="102"/>
    </row>
    <row r="576" spans="1:3" ht="15">
      <c r="A576" s="104" t="s">
        <v>188</v>
      </c>
      <c r="B576" s="102" t="s">
        <v>600</v>
      </c>
      <c r="C576" s="102"/>
    </row>
    <row r="577" spans="1:3" ht="15">
      <c r="A577" s="104" t="s">
        <v>188</v>
      </c>
      <c r="B577" s="102" t="s">
        <v>430</v>
      </c>
      <c r="C577" s="102"/>
    </row>
    <row r="578" spans="1:3" ht="15">
      <c r="A578" s="104" t="s">
        <v>188</v>
      </c>
      <c r="B578" s="102" t="s">
        <v>189</v>
      </c>
      <c r="C578" s="102"/>
    </row>
    <row r="579" spans="1:3" ht="15">
      <c r="A579" s="104" t="s">
        <v>188</v>
      </c>
      <c r="B579" s="102" t="s">
        <v>599</v>
      </c>
      <c r="C579" s="102"/>
    </row>
    <row r="580" spans="1:3" ht="15">
      <c r="A580" s="104" t="s">
        <v>188</v>
      </c>
      <c r="B580" s="102" t="s">
        <v>712</v>
      </c>
      <c r="C580" s="102"/>
    </row>
    <row r="581" spans="1:3" ht="15">
      <c r="A581" s="104" t="s">
        <v>188</v>
      </c>
      <c r="B581" s="102" t="s">
        <v>690</v>
      </c>
      <c r="C581" s="102"/>
    </row>
    <row r="582" spans="1:3" ht="15">
      <c r="A582" s="104" t="s">
        <v>188</v>
      </c>
      <c r="B582" s="102" t="s">
        <v>713</v>
      </c>
      <c r="C582" s="102"/>
    </row>
    <row r="583" spans="1:3" ht="15">
      <c r="A583" s="104" t="s">
        <v>188</v>
      </c>
      <c r="B583" s="102" t="s">
        <v>674</v>
      </c>
      <c r="C583" s="102"/>
    </row>
    <row r="584" spans="1:3" ht="15">
      <c r="A584" s="104" t="s">
        <v>188</v>
      </c>
      <c r="B584" s="102" t="s">
        <v>714</v>
      </c>
      <c r="C584" s="102"/>
    </row>
    <row r="585" spans="1:3" ht="15">
      <c r="A585" s="104" t="s">
        <v>188</v>
      </c>
      <c r="B585" s="102" t="s">
        <v>715</v>
      </c>
      <c r="C585" s="102"/>
    </row>
    <row r="586" spans="1:3" ht="15">
      <c r="A586" s="104" t="s">
        <v>188</v>
      </c>
      <c r="B586" s="102" t="s">
        <v>671</v>
      </c>
      <c r="C586" s="102"/>
    </row>
    <row r="587" spans="1:3" ht="15">
      <c r="A587" s="104" t="s">
        <v>188</v>
      </c>
      <c r="B587" s="102" t="s">
        <v>716</v>
      </c>
      <c r="C587" s="102"/>
    </row>
    <row r="588" spans="1:3" ht="15">
      <c r="A588" s="104" t="s">
        <v>188</v>
      </c>
      <c r="B588" s="102" t="s">
        <v>628</v>
      </c>
      <c r="C588" s="102"/>
    </row>
    <row r="589" spans="1:3" ht="15">
      <c r="A589" s="104" t="s">
        <v>188</v>
      </c>
      <c r="B589" s="102" t="s">
        <v>717</v>
      </c>
      <c r="C589" s="102"/>
    </row>
    <row r="590" spans="1:3" ht="15">
      <c r="A590" s="104" t="s">
        <v>188</v>
      </c>
      <c r="B590" s="102" t="s">
        <v>624</v>
      </c>
      <c r="C590" s="102"/>
    </row>
    <row r="591" spans="1:3" ht="15">
      <c r="A591" s="104" t="s">
        <v>188</v>
      </c>
      <c r="B591" s="102" t="s">
        <v>718</v>
      </c>
      <c r="C591" s="102"/>
    </row>
    <row r="592" spans="1:3" ht="15">
      <c r="A592" s="104" t="s">
        <v>188</v>
      </c>
      <c r="B592" s="102" t="s">
        <v>719</v>
      </c>
      <c r="C592" s="102"/>
    </row>
    <row r="593" spans="1:3" ht="15">
      <c r="A593" s="104" t="s">
        <v>188</v>
      </c>
      <c r="B593" s="102" t="s">
        <v>582</v>
      </c>
      <c r="C593" s="102"/>
    </row>
    <row r="594" spans="1:3" ht="15">
      <c r="A594" s="104" t="s">
        <v>188</v>
      </c>
      <c r="B594" s="102" t="s">
        <v>721</v>
      </c>
      <c r="C594" s="102"/>
    </row>
    <row r="595" spans="1:3" ht="15">
      <c r="A595" s="104" t="s">
        <v>188</v>
      </c>
      <c r="B595" s="102" t="s">
        <v>639</v>
      </c>
      <c r="C595" s="102"/>
    </row>
    <row r="596" spans="1:3" ht="15">
      <c r="A596" s="104" t="s">
        <v>188</v>
      </c>
      <c r="B596" s="102" t="s">
        <v>521</v>
      </c>
      <c r="C596" s="102"/>
    </row>
    <row r="597" spans="1:3" ht="15">
      <c r="A597" s="104" t="s">
        <v>188</v>
      </c>
      <c r="B597" s="102" t="s">
        <v>674</v>
      </c>
      <c r="C597" s="102"/>
    </row>
    <row r="598" spans="1:3" ht="15">
      <c r="A598" s="104" t="s">
        <v>188</v>
      </c>
      <c r="B598" s="102" t="s">
        <v>671</v>
      </c>
      <c r="C598" s="102"/>
    </row>
    <row r="599" spans="1:3" ht="15">
      <c r="A599" s="104" t="s">
        <v>188</v>
      </c>
      <c r="B599" s="102" t="s">
        <v>455</v>
      </c>
      <c r="C599" s="102"/>
    </row>
    <row r="600" spans="1:3" ht="15">
      <c r="A600" s="104" t="s">
        <v>188</v>
      </c>
      <c r="B600" s="102" t="s">
        <v>675</v>
      </c>
      <c r="C600" s="102"/>
    </row>
    <row r="601" spans="1:3" ht="15">
      <c r="A601" s="104" t="s">
        <v>188</v>
      </c>
      <c r="B601" s="102" t="s">
        <v>673</v>
      </c>
      <c r="C601" s="102"/>
    </row>
    <row r="602" spans="1:3" ht="15">
      <c r="A602" s="104" t="s">
        <v>188</v>
      </c>
      <c r="B602" s="102" t="s">
        <v>676</v>
      </c>
      <c r="C602" s="102"/>
    </row>
    <row r="603" spans="1:3" ht="15">
      <c r="A603" s="104" t="s">
        <v>188</v>
      </c>
      <c r="B603" s="102" t="s">
        <v>469</v>
      </c>
      <c r="C603" s="102"/>
    </row>
    <row r="604" spans="1:3" ht="15">
      <c r="A604" s="104" t="s">
        <v>188</v>
      </c>
      <c r="B604" s="102">
        <v>27</v>
      </c>
      <c r="C604" s="102"/>
    </row>
    <row r="605" spans="1:3" ht="15">
      <c r="A605" s="104" t="s">
        <v>188</v>
      </c>
      <c r="B605" s="102">
        <v>26</v>
      </c>
      <c r="C605" s="102"/>
    </row>
    <row r="606" spans="1:3" ht="15">
      <c r="A606" s="104" t="s">
        <v>188</v>
      </c>
      <c r="B606" s="102" t="s">
        <v>435</v>
      </c>
      <c r="C606" s="102"/>
    </row>
    <row r="607" spans="1:3" ht="15">
      <c r="A607" s="104" t="s">
        <v>188</v>
      </c>
      <c r="B607" s="102" t="s">
        <v>433</v>
      </c>
      <c r="C607" s="102"/>
    </row>
    <row r="608" spans="1:3" ht="15">
      <c r="A608" s="104" t="s">
        <v>188</v>
      </c>
      <c r="B608" s="102" t="s">
        <v>477</v>
      </c>
      <c r="C608" s="102"/>
    </row>
    <row r="609" spans="1:3" ht="15">
      <c r="A609" s="104" t="s">
        <v>188</v>
      </c>
      <c r="B609" s="102" t="s">
        <v>452</v>
      </c>
      <c r="C609" s="102"/>
    </row>
    <row r="610" spans="1:3" ht="15">
      <c r="A610" s="104" t="s">
        <v>188</v>
      </c>
      <c r="B610" s="102" t="s">
        <v>677</v>
      </c>
      <c r="C610" s="102"/>
    </row>
    <row r="611" spans="1:3" ht="15">
      <c r="A611" s="104" t="s">
        <v>188</v>
      </c>
      <c r="B611" s="102" t="s">
        <v>423</v>
      </c>
      <c r="C611" s="102"/>
    </row>
    <row r="612" spans="1:3" ht="15">
      <c r="A612" s="104" t="s">
        <v>188</v>
      </c>
      <c r="B612" s="102" t="s">
        <v>480</v>
      </c>
      <c r="C612" s="102"/>
    </row>
    <row r="613" spans="1:3" ht="15">
      <c r="A613" s="104" t="s">
        <v>188</v>
      </c>
      <c r="B613" s="102" t="s">
        <v>200</v>
      </c>
      <c r="C613" s="102"/>
    </row>
    <row r="614" spans="1:3" ht="15">
      <c r="A614" s="104" t="s">
        <v>188</v>
      </c>
      <c r="B614" s="102" t="s">
        <v>483</v>
      </c>
      <c r="C614" s="102"/>
    </row>
    <row r="615" spans="1:3" ht="15">
      <c r="A615" s="104" t="s">
        <v>188</v>
      </c>
      <c r="B615" s="102" t="s">
        <v>482</v>
      </c>
      <c r="C615" s="102"/>
    </row>
    <row r="616" spans="1:3" ht="15">
      <c r="A616" s="104" t="s">
        <v>188</v>
      </c>
      <c r="B616" s="102" t="s">
        <v>198</v>
      </c>
      <c r="C616" s="102"/>
    </row>
    <row r="617" spans="1:3" ht="15">
      <c r="A617" s="104" t="s">
        <v>188</v>
      </c>
      <c r="B617" s="102" t="s">
        <v>671</v>
      </c>
      <c r="C617" s="102"/>
    </row>
    <row r="618" spans="1:3" ht="15">
      <c r="A618" s="104" t="s">
        <v>188</v>
      </c>
      <c r="B618" s="102" t="s">
        <v>469</v>
      </c>
      <c r="C618" s="102"/>
    </row>
    <row r="619" spans="1:3" ht="15">
      <c r="A619" s="104" t="s">
        <v>188</v>
      </c>
      <c r="B619" s="102">
        <v>26</v>
      </c>
      <c r="C619" s="102"/>
    </row>
    <row r="620" spans="1:3" ht="15">
      <c r="A620" s="104" t="s">
        <v>188</v>
      </c>
      <c r="B620" s="102" t="s">
        <v>705</v>
      </c>
      <c r="C620" s="102"/>
    </row>
    <row r="621" spans="1:3" ht="15">
      <c r="A621" s="104" t="s">
        <v>188</v>
      </c>
      <c r="B621" s="102" t="s">
        <v>879</v>
      </c>
      <c r="C621" s="102"/>
    </row>
    <row r="622" spans="1:3" ht="15">
      <c r="A622" s="104" t="s">
        <v>188</v>
      </c>
      <c r="B622" s="102" t="s">
        <v>706</v>
      </c>
      <c r="C622" s="102"/>
    </row>
    <row r="623" spans="1:3" ht="15">
      <c r="A623" s="104" t="s">
        <v>188</v>
      </c>
      <c r="B623" s="102" t="s">
        <v>514</v>
      </c>
      <c r="C623" s="102"/>
    </row>
    <row r="624" spans="1:3" ht="15">
      <c r="A624" s="104" t="s">
        <v>188</v>
      </c>
      <c r="B624" s="102" t="s">
        <v>707</v>
      </c>
      <c r="C624" s="102"/>
    </row>
    <row r="625" spans="1:3" ht="15">
      <c r="A625" s="104" t="s">
        <v>188</v>
      </c>
      <c r="B625" s="102" t="s">
        <v>532</v>
      </c>
      <c r="C625" s="102"/>
    </row>
    <row r="626" spans="1:3" ht="15">
      <c r="A626" s="104" t="s">
        <v>188</v>
      </c>
      <c r="B626" s="102" t="s">
        <v>567</v>
      </c>
      <c r="C626" s="102"/>
    </row>
    <row r="627" spans="1:3" ht="15">
      <c r="A627" s="104" t="s">
        <v>188</v>
      </c>
      <c r="B627" s="102" t="s">
        <v>708</v>
      </c>
      <c r="C627" s="102"/>
    </row>
    <row r="628" spans="1:3" ht="15">
      <c r="A628" s="104" t="s">
        <v>188</v>
      </c>
      <c r="B628" s="102" t="s">
        <v>709</v>
      </c>
      <c r="C628" s="102"/>
    </row>
    <row r="629" spans="1:3" ht="15">
      <c r="A629" s="104" t="s">
        <v>188</v>
      </c>
      <c r="B629" s="102" t="s">
        <v>710</v>
      </c>
      <c r="C629" s="102"/>
    </row>
    <row r="630" spans="1:3" ht="15">
      <c r="A630" s="104" t="s">
        <v>188</v>
      </c>
      <c r="B630" s="102" t="s">
        <v>485</v>
      </c>
      <c r="C630" s="102"/>
    </row>
    <row r="631" spans="1:3" ht="15">
      <c r="A631" s="104" t="s">
        <v>188</v>
      </c>
      <c r="B631" s="102" t="s">
        <v>629</v>
      </c>
      <c r="C631" s="102"/>
    </row>
    <row r="632" spans="1:3" ht="15">
      <c r="A632" s="104" t="s">
        <v>188</v>
      </c>
      <c r="B632" s="102" t="s">
        <v>674</v>
      </c>
      <c r="C632" s="102"/>
    </row>
    <row r="633" spans="1:3" ht="15">
      <c r="A633" s="104" t="s">
        <v>188</v>
      </c>
      <c r="B633" s="102" t="s">
        <v>612</v>
      </c>
      <c r="C633" s="102"/>
    </row>
    <row r="634" spans="1:3" ht="15">
      <c r="A634" s="104" t="s">
        <v>188</v>
      </c>
      <c r="B634" s="102" t="s">
        <v>711</v>
      </c>
      <c r="C634" s="102"/>
    </row>
    <row r="635" spans="1:3" ht="15">
      <c r="A635" s="104" t="s">
        <v>188</v>
      </c>
      <c r="B635" s="102" t="s">
        <v>704</v>
      </c>
      <c r="C635" s="102"/>
    </row>
    <row r="636" spans="1:3" ht="15">
      <c r="A636" s="104" t="s">
        <v>188</v>
      </c>
      <c r="B636" s="102" t="s">
        <v>625</v>
      </c>
      <c r="C636" s="102"/>
    </row>
    <row r="637" spans="1:3" ht="15">
      <c r="A637" s="104" t="s">
        <v>188</v>
      </c>
      <c r="B637" s="102" t="s">
        <v>758</v>
      </c>
      <c r="C637" s="102"/>
    </row>
    <row r="638" spans="1:3" ht="15">
      <c r="A638" s="104" t="s">
        <v>188</v>
      </c>
      <c r="B638" s="102" t="s">
        <v>759</v>
      </c>
      <c r="C638" s="102"/>
    </row>
    <row r="639" spans="1:3" ht="15">
      <c r="A639" s="104" t="s">
        <v>188</v>
      </c>
      <c r="B639" s="102" t="s">
        <v>473</v>
      </c>
      <c r="C639" s="102"/>
    </row>
    <row r="640" spans="1:3" ht="15">
      <c r="A640" s="104" t="s">
        <v>188</v>
      </c>
      <c r="B640" s="102">
        <v>8</v>
      </c>
      <c r="C640" s="102"/>
    </row>
    <row r="641" spans="1:3" ht="15">
      <c r="A641" s="104" t="s">
        <v>188</v>
      </c>
      <c r="B641" s="102" t="s">
        <v>671</v>
      </c>
      <c r="C641" s="102"/>
    </row>
    <row r="642" spans="1:3" ht="15">
      <c r="A642" s="104" t="s">
        <v>188</v>
      </c>
      <c r="B642" s="102" t="s">
        <v>453</v>
      </c>
      <c r="C642" s="102"/>
    </row>
    <row r="643" spans="1:3" ht="15">
      <c r="A643" s="104" t="s">
        <v>188</v>
      </c>
      <c r="B643" s="102" t="s">
        <v>605</v>
      </c>
      <c r="C643" s="102"/>
    </row>
    <row r="644" spans="1:3" ht="15">
      <c r="A644" s="104" t="s">
        <v>188</v>
      </c>
      <c r="B644" s="102" t="s">
        <v>614</v>
      </c>
      <c r="C644" s="102"/>
    </row>
    <row r="645" spans="1:3" ht="15">
      <c r="A645" s="104" t="s">
        <v>188</v>
      </c>
      <c r="B645" s="102" t="s">
        <v>606</v>
      </c>
      <c r="C645" s="102"/>
    </row>
    <row r="646" spans="1:3" ht="15">
      <c r="A646" s="104" t="s">
        <v>188</v>
      </c>
      <c r="B646" s="102" t="s">
        <v>603</v>
      </c>
      <c r="C646" s="102"/>
    </row>
    <row r="647" spans="1:3" ht="15">
      <c r="A647" s="104" t="s">
        <v>188</v>
      </c>
      <c r="B647" s="102" t="s">
        <v>478</v>
      </c>
      <c r="C647" s="102"/>
    </row>
    <row r="648" spans="1:3" ht="15">
      <c r="A648" s="104" t="s">
        <v>188</v>
      </c>
      <c r="B648" s="102" t="s">
        <v>475</v>
      </c>
      <c r="C648" s="102"/>
    </row>
    <row r="649" spans="1:3" ht="15">
      <c r="A649" s="104" t="s">
        <v>188</v>
      </c>
      <c r="B649" s="102" t="s">
        <v>471</v>
      </c>
      <c r="C649" s="102"/>
    </row>
    <row r="650" spans="1:3" ht="15">
      <c r="A650" s="104" t="s">
        <v>188</v>
      </c>
      <c r="B650" s="102" t="s">
        <v>635</v>
      </c>
      <c r="C650" s="102"/>
    </row>
    <row r="651" spans="1:3" ht="15">
      <c r="A651" s="104" t="s">
        <v>188</v>
      </c>
      <c r="B651" s="102" t="s">
        <v>553</v>
      </c>
      <c r="C651" s="102"/>
    </row>
    <row r="652" spans="1:3" ht="15">
      <c r="A652" s="104" t="s">
        <v>188</v>
      </c>
      <c r="B652" s="102" t="s">
        <v>488</v>
      </c>
      <c r="C652" s="102"/>
    </row>
    <row r="653" spans="1:3" ht="15">
      <c r="A653" s="104" t="s">
        <v>188</v>
      </c>
      <c r="B653" s="102" t="s">
        <v>760</v>
      </c>
      <c r="C653" s="102"/>
    </row>
    <row r="654" spans="1:3" ht="15">
      <c r="A654" s="104" t="s">
        <v>188</v>
      </c>
      <c r="B654" s="102" t="s">
        <v>617</v>
      </c>
      <c r="C654" s="102"/>
    </row>
    <row r="655" spans="1:3" ht="15">
      <c r="A655" s="104" t="s">
        <v>188</v>
      </c>
      <c r="B655" s="102" t="s">
        <v>442</v>
      </c>
      <c r="C655" s="102"/>
    </row>
    <row r="656" spans="1:3" ht="15">
      <c r="A656" s="104" t="s">
        <v>188</v>
      </c>
      <c r="B656" s="102" t="s">
        <v>449</v>
      </c>
      <c r="C656" s="102"/>
    </row>
    <row r="657" spans="1:3" ht="15">
      <c r="A657" s="104" t="s">
        <v>188</v>
      </c>
      <c r="B657" s="102" t="s">
        <v>670</v>
      </c>
      <c r="C657" s="102"/>
    </row>
    <row r="658" spans="1:3" ht="15">
      <c r="A658" s="104" t="s">
        <v>188</v>
      </c>
      <c r="B658" s="102" t="s">
        <v>436</v>
      </c>
      <c r="C658" s="102"/>
    </row>
    <row r="659" spans="1:3" ht="15">
      <c r="A659" s="104" t="s">
        <v>188</v>
      </c>
      <c r="B659" s="102" t="s">
        <v>455</v>
      </c>
      <c r="C659" s="102"/>
    </row>
    <row r="660" spans="1:3" ht="15">
      <c r="A660" s="104" t="s">
        <v>188</v>
      </c>
      <c r="B660" s="102" t="s">
        <v>427</v>
      </c>
      <c r="C660" s="102"/>
    </row>
    <row r="661" spans="1:3" ht="15">
      <c r="A661" s="104" t="s">
        <v>188</v>
      </c>
      <c r="B661" s="102">
        <v>3530</v>
      </c>
      <c r="C661" s="102"/>
    </row>
    <row r="662" spans="1:3" ht="15">
      <c r="A662" s="104" t="s">
        <v>188</v>
      </c>
      <c r="B662" s="102" t="s">
        <v>423</v>
      </c>
      <c r="C662" s="102"/>
    </row>
    <row r="663" spans="1:3" ht="15">
      <c r="A663" s="104" t="s">
        <v>188</v>
      </c>
      <c r="B663" s="102" t="s">
        <v>444</v>
      </c>
      <c r="C663" s="102"/>
    </row>
    <row r="664" spans="1:3" ht="15">
      <c r="A664" s="104" t="s">
        <v>188</v>
      </c>
      <c r="B664" s="102" t="s">
        <v>671</v>
      </c>
      <c r="C664" s="102"/>
    </row>
    <row r="665" spans="1:3" ht="15">
      <c r="A665" s="104" t="s">
        <v>188</v>
      </c>
      <c r="B665" s="102" t="s">
        <v>672</v>
      </c>
      <c r="C665" s="102"/>
    </row>
    <row r="666" spans="1:3" ht="15">
      <c r="A666" s="104" t="s">
        <v>188</v>
      </c>
      <c r="B666" s="102" t="s">
        <v>438</v>
      </c>
      <c r="C666" s="102"/>
    </row>
    <row r="667" spans="1:3" ht="15">
      <c r="A667" s="104" t="s">
        <v>188</v>
      </c>
      <c r="B667" s="102" t="s">
        <v>439</v>
      </c>
      <c r="C667" s="102"/>
    </row>
    <row r="668" spans="1:3" ht="15">
      <c r="A668" s="104" t="s">
        <v>188</v>
      </c>
      <c r="B668" s="102" t="s">
        <v>448</v>
      </c>
      <c r="C668" s="102"/>
    </row>
    <row r="669" spans="1:3" ht="15">
      <c r="A669" s="104" t="s">
        <v>188</v>
      </c>
      <c r="B669" s="102" t="s">
        <v>447</v>
      </c>
      <c r="C669" s="102"/>
    </row>
    <row r="670" spans="1:3" ht="15">
      <c r="A670" s="104" t="s">
        <v>188</v>
      </c>
      <c r="B670" s="102" t="s">
        <v>673</v>
      </c>
      <c r="C670" s="102"/>
    </row>
    <row r="671" spans="1:3" ht="15">
      <c r="A671" s="104" t="s">
        <v>188</v>
      </c>
      <c r="B671" s="102" t="s">
        <v>198</v>
      </c>
      <c r="C671" s="102"/>
    </row>
    <row r="672" spans="1:3" ht="15">
      <c r="A672" s="104" t="s">
        <v>188</v>
      </c>
      <c r="B672" s="102" t="s">
        <v>671</v>
      </c>
      <c r="C672" s="102"/>
    </row>
    <row r="673" spans="1:3" ht="15">
      <c r="A673" s="104" t="s">
        <v>188</v>
      </c>
      <c r="B673" s="102" t="s">
        <v>469</v>
      </c>
      <c r="C673" s="102"/>
    </row>
    <row r="674" spans="1:3" ht="15">
      <c r="A674" s="104" t="s">
        <v>188</v>
      </c>
      <c r="B674" s="102">
        <v>26</v>
      </c>
      <c r="C674" s="102"/>
    </row>
    <row r="675" spans="1:3" ht="15">
      <c r="A675" s="104" t="s">
        <v>188</v>
      </c>
      <c r="B675" s="102" t="s">
        <v>705</v>
      </c>
      <c r="C675" s="102"/>
    </row>
    <row r="676" spans="1:3" ht="15">
      <c r="A676" s="104" t="s">
        <v>188</v>
      </c>
      <c r="B676" s="102" t="s">
        <v>879</v>
      </c>
      <c r="C676" s="102"/>
    </row>
    <row r="677" spans="1:3" ht="15">
      <c r="A677" s="104" t="s">
        <v>188</v>
      </c>
      <c r="B677" s="102" t="s">
        <v>761</v>
      </c>
      <c r="C677" s="102"/>
    </row>
    <row r="678" spans="1:3" ht="15">
      <c r="A678" s="104" t="s">
        <v>188</v>
      </c>
      <c r="B678" s="102" t="s">
        <v>599</v>
      </c>
      <c r="C678" s="102"/>
    </row>
    <row r="679" spans="1:3" ht="15">
      <c r="A679" s="104" t="s">
        <v>188</v>
      </c>
      <c r="B679" s="102" t="s">
        <v>498</v>
      </c>
      <c r="C679" s="102"/>
    </row>
    <row r="680" spans="1:3" ht="15">
      <c r="A680" s="104" t="s">
        <v>188</v>
      </c>
      <c r="B680" s="102" t="s">
        <v>740</v>
      </c>
      <c r="C680" s="102"/>
    </row>
    <row r="681" spans="1:3" ht="15">
      <c r="A681" s="104" t="s">
        <v>188</v>
      </c>
      <c r="B681" s="102" t="s">
        <v>606</v>
      </c>
      <c r="C681" s="102"/>
    </row>
    <row r="682" spans="1:3" ht="15">
      <c r="A682" s="104" t="s">
        <v>188</v>
      </c>
      <c r="B682" s="102" t="s">
        <v>762</v>
      </c>
      <c r="C682" s="102"/>
    </row>
    <row r="683" spans="1:3" ht="15">
      <c r="A683" s="104" t="s">
        <v>188</v>
      </c>
      <c r="B683" s="102" t="s">
        <v>567</v>
      </c>
      <c r="C683" s="102"/>
    </row>
    <row r="684" spans="1:3" ht="15">
      <c r="A684" s="104" t="s">
        <v>188</v>
      </c>
      <c r="B684" s="102" t="s">
        <v>763</v>
      </c>
      <c r="C684" s="102"/>
    </row>
    <row r="685" spans="1:3" ht="15">
      <c r="A685" s="104" t="s">
        <v>188</v>
      </c>
      <c r="B685" s="102" t="s">
        <v>764</v>
      </c>
      <c r="C685" s="102"/>
    </row>
    <row r="686" spans="1:3" ht="15">
      <c r="A686" s="104" t="s">
        <v>188</v>
      </c>
      <c r="B686" s="102" t="s">
        <v>436</v>
      </c>
      <c r="C686" s="102"/>
    </row>
    <row r="687" spans="1:3" ht="15">
      <c r="A687" s="104" t="s">
        <v>188</v>
      </c>
      <c r="B687" s="102" t="s">
        <v>765</v>
      </c>
      <c r="C687" s="102"/>
    </row>
    <row r="688" spans="1:3" ht="15">
      <c r="A688" s="104" t="s">
        <v>188</v>
      </c>
      <c r="B688" s="102" t="s">
        <v>706</v>
      </c>
      <c r="C688" s="102"/>
    </row>
    <row r="689" spans="1:3" ht="15">
      <c r="A689" s="104" t="s">
        <v>188</v>
      </c>
      <c r="B689" s="102" t="s">
        <v>766</v>
      </c>
      <c r="C689" s="102"/>
    </row>
    <row r="690" spans="1:3" ht="15">
      <c r="A690" s="104" t="s">
        <v>188</v>
      </c>
      <c r="B690" s="102" t="s">
        <v>715</v>
      </c>
      <c r="C690" s="102"/>
    </row>
    <row r="691" spans="1:3" ht="15">
      <c r="A691" s="104" t="s">
        <v>188</v>
      </c>
      <c r="B691" s="102" t="s">
        <v>671</v>
      </c>
      <c r="C691" s="102"/>
    </row>
    <row r="692" spans="1:3" ht="15">
      <c r="A692" s="104" t="s">
        <v>188</v>
      </c>
      <c r="B692" s="102" t="s">
        <v>515</v>
      </c>
      <c r="C692" s="102"/>
    </row>
    <row r="693" spans="1:3" ht="15">
      <c r="A693" s="104" t="s">
        <v>188</v>
      </c>
      <c r="B693" s="102" t="s">
        <v>475</v>
      </c>
      <c r="C693" s="102"/>
    </row>
    <row r="694" spans="1:3" ht="15">
      <c r="A694" s="104" t="s">
        <v>188</v>
      </c>
      <c r="B694" s="102" t="s">
        <v>767</v>
      </c>
      <c r="C694" s="102"/>
    </row>
    <row r="695" spans="1:3" ht="15">
      <c r="A695" s="104" t="s">
        <v>188</v>
      </c>
      <c r="B695" s="102" t="s">
        <v>471</v>
      </c>
      <c r="C695" s="102"/>
    </row>
    <row r="696" spans="1:3" ht="15">
      <c r="A696" s="104" t="s">
        <v>188</v>
      </c>
      <c r="B696" s="102" t="s">
        <v>768</v>
      </c>
      <c r="C696" s="102"/>
    </row>
    <row r="697" spans="1:3" ht="15">
      <c r="A697" s="104" t="s">
        <v>188</v>
      </c>
      <c r="B697" s="102" t="s">
        <v>583</v>
      </c>
      <c r="C697" s="102"/>
    </row>
    <row r="698" spans="1:3" ht="15">
      <c r="A698" s="104" t="s">
        <v>188</v>
      </c>
      <c r="B698" s="102" t="s">
        <v>613</v>
      </c>
      <c r="C698" s="102"/>
    </row>
    <row r="699" spans="1:3" ht="15">
      <c r="A699" s="104" t="s">
        <v>188</v>
      </c>
      <c r="B699" s="102" t="s">
        <v>484</v>
      </c>
      <c r="C699" s="102"/>
    </row>
    <row r="700" spans="1:3" ht="15">
      <c r="A700" s="104" t="s">
        <v>188</v>
      </c>
      <c r="B700" s="102" t="s">
        <v>485</v>
      </c>
      <c r="C700" s="102"/>
    </row>
    <row r="701" spans="1:3" ht="15">
      <c r="A701" s="104" t="s">
        <v>188</v>
      </c>
      <c r="B701" s="102" t="s">
        <v>622</v>
      </c>
      <c r="C701" s="102"/>
    </row>
    <row r="702" spans="1:3" ht="15">
      <c r="A702" s="104" t="s">
        <v>188</v>
      </c>
      <c r="B702" s="102" t="s">
        <v>769</v>
      </c>
      <c r="C702" s="102"/>
    </row>
    <row r="703" spans="1:3" ht="15">
      <c r="A703" s="104" t="s">
        <v>188</v>
      </c>
      <c r="B703" s="102" t="s">
        <v>453</v>
      </c>
      <c r="C703" s="102"/>
    </row>
    <row r="704" spans="1:3" ht="15">
      <c r="A704" s="104" t="s">
        <v>188</v>
      </c>
      <c r="B704" s="102" t="s">
        <v>675</v>
      </c>
      <c r="C704" s="102"/>
    </row>
    <row r="705" spans="1:3" ht="15">
      <c r="A705" s="104" t="s">
        <v>188</v>
      </c>
      <c r="B705" s="102" t="s">
        <v>673</v>
      </c>
      <c r="C705" s="102"/>
    </row>
    <row r="706" spans="1:3" ht="15">
      <c r="A706" s="104" t="s">
        <v>188</v>
      </c>
      <c r="B706" s="102" t="s">
        <v>676</v>
      </c>
      <c r="C706" s="102"/>
    </row>
    <row r="707" spans="1:3" ht="15">
      <c r="A707" s="104" t="s">
        <v>188</v>
      </c>
      <c r="B707" s="102" t="s">
        <v>435</v>
      </c>
      <c r="C707" s="102"/>
    </row>
    <row r="708" spans="1:3" ht="15">
      <c r="A708" s="104" t="s">
        <v>188</v>
      </c>
      <c r="B708" s="102" t="s">
        <v>433</v>
      </c>
      <c r="C708" s="102"/>
    </row>
    <row r="709" spans="1:3" ht="15">
      <c r="A709" s="104" t="s">
        <v>188</v>
      </c>
      <c r="B709" s="102" t="s">
        <v>678</v>
      </c>
      <c r="C709" s="102"/>
    </row>
    <row r="710" spans="1:3" ht="15">
      <c r="A710" s="104" t="s">
        <v>188</v>
      </c>
      <c r="B710" s="102" t="s">
        <v>679</v>
      </c>
      <c r="C710" s="102"/>
    </row>
    <row r="711" spans="1:3" ht="15">
      <c r="A711" s="104" t="s">
        <v>188</v>
      </c>
      <c r="B711" s="102" t="s">
        <v>477</v>
      </c>
      <c r="C711" s="102"/>
    </row>
    <row r="712" spans="1:3" ht="15">
      <c r="A712" s="104" t="s">
        <v>188</v>
      </c>
      <c r="B712" s="102" t="s">
        <v>461</v>
      </c>
      <c r="C712" s="102"/>
    </row>
    <row r="713" spans="1:3" ht="15">
      <c r="A713" s="104" t="s">
        <v>188</v>
      </c>
      <c r="B713" s="102" t="s">
        <v>454</v>
      </c>
      <c r="C713" s="102"/>
    </row>
    <row r="714" spans="1:3" ht="15">
      <c r="A714" s="104" t="s">
        <v>188</v>
      </c>
      <c r="B714" s="102" t="s">
        <v>460</v>
      </c>
      <c r="C714" s="102"/>
    </row>
    <row r="715" spans="1:3" ht="15">
      <c r="A715" s="104" t="s">
        <v>188</v>
      </c>
      <c r="B715" s="102" t="s">
        <v>200</v>
      </c>
      <c r="C715" s="102"/>
    </row>
    <row r="716" spans="1:3" ht="15">
      <c r="A716" s="104" t="s">
        <v>188</v>
      </c>
      <c r="B716" s="102" t="s">
        <v>455</v>
      </c>
      <c r="C716" s="102"/>
    </row>
    <row r="717" spans="1:3" ht="15">
      <c r="A717" s="104" t="s">
        <v>188</v>
      </c>
      <c r="B717" s="102" t="s">
        <v>430</v>
      </c>
      <c r="C717" s="102"/>
    </row>
    <row r="718" spans="1:3" ht="15">
      <c r="A718" s="104" t="s">
        <v>188</v>
      </c>
      <c r="B718" s="102" t="s">
        <v>457</v>
      </c>
      <c r="C718" s="102"/>
    </row>
    <row r="719" spans="1:3" ht="15">
      <c r="A719" s="104" t="s">
        <v>188</v>
      </c>
      <c r="B719" s="102" t="s">
        <v>671</v>
      </c>
      <c r="C719" s="102"/>
    </row>
    <row r="720" spans="1:3" ht="15">
      <c r="A720" s="104" t="s">
        <v>188</v>
      </c>
      <c r="B720" s="102" t="s">
        <v>423</v>
      </c>
      <c r="C720" s="102"/>
    </row>
    <row r="721" spans="1:3" ht="15">
      <c r="A721" s="104" t="s">
        <v>188</v>
      </c>
      <c r="B721" s="102" t="s">
        <v>459</v>
      </c>
      <c r="C721" s="102"/>
    </row>
    <row r="722" spans="1:3" ht="15">
      <c r="A722" s="104" t="s">
        <v>188</v>
      </c>
      <c r="B722" s="102" t="s">
        <v>599</v>
      </c>
      <c r="C722" s="102"/>
    </row>
    <row r="723" spans="1:3" ht="15">
      <c r="A723" s="104" t="s">
        <v>188</v>
      </c>
      <c r="B723" s="102" t="s">
        <v>712</v>
      </c>
      <c r="C723" s="102"/>
    </row>
    <row r="724" spans="1:3" ht="15">
      <c r="A724" s="104" t="s">
        <v>188</v>
      </c>
      <c r="B724" s="102" t="s">
        <v>690</v>
      </c>
      <c r="C724" s="102"/>
    </row>
    <row r="725" spans="1:3" ht="15">
      <c r="A725" s="104" t="s">
        <v>188</v>
      </c>
      <c r="B725" s="102" t="s">
        <v>713</v>
      </c>
      <c r="C725" s="102"/>
    </row>
    <row r="726" spans="1:3" ht="15">
      <c r="A726" s="104" t="s">
        <v>188</v>
      </c>
      <c r="B726" s="102" t="s">
        <v>674</v>
      </c>
      <c r="C726" s="102"/>
    </row>
    <row r="727" spans="1:3" ht="15">
      <c r="A727" s="104" t="s">
        <v>188</v>
      </c>
      <c r="B727" s="102" t="s">
        <v>714</v>
      </c>
      <c r="C727" s="102"/>
    </row>
    <row r="728" spans="1:3" ht="15">
      <c r="A728" s="104" t="s">
        <v>188</v>
      </c>
      <c r="B728" s="102" t="s">
        <v>715</v>
      </c>
      <c r="C728" s="102"/>
    </row>
    <row r="729" spans="1:3" ht="15">
      <c r="A729" s="104" t="s">
        <v>188</v>
      </c>
      <c r="B729" s="102" t="s">
        <v>671</v>
      </c>
      <c r="C729" s="102"/>
    </row>
    <row r="730" spans="1:3" ht="15">
      <c r="A730" s="104" t="s">
        <v>188</v>
      </c>
      <c r="B730" s="102" t="s">
        <v>716</v>
      </c>
      <c r="C730" s="102"/>
    </row>
    <row r="731" spans="1:3" ht="15">
      <c r="A731" s="104" t="s">
        <v>188</v>
      </c>
      <c r="B731" s="102" t="s">
        <v>628</v>
      </c>
      <c r="C731" s="102"/>
    </row>
    <row r="732" spans="1:3" ht="15">
      <c r="A732" s="104" t="s">
        <v>188</v>
      </c>
      <c r="B732" s="102" t="s">
        <v>779</v>
      </c>
      <c r="C732" s="102"/>
    </row>
    <row r="733" spans="1:3" ht="15">
      <c r="A733" s="104" t="s">
        <v>188</v>
      </c>
      <c r="B733" s="102" t="s">
        <v>624</v>
      </c>
      <c r="C733" s="102"/>
    </row>
    <row r="734" spans="1:3" ht="15">
      <c r="A734" s="104" t="s">
        <v>188</v>
      </c>
      <c r="B734" s="102" t="s">
        <v>780</v>
      </c>
      <c r="C734" s="102"/>
    </row>
    <row r="735" spans="1:3" ht="15">
      <c r="A735" s="104" t="s">
        <v>188</v>
      </c>
      <c r="B735" s="102" t="s">
        <v>582</v>
      </c>
      <c r="C735" s="102"/>
    </row>
    <row r="736" spans="1:3" ht="15">
      <c r="A736" s="104" t="s">
        <v>188</v>
      </c>
      <c r="B736" s="102" t="s">
        <v>783</v>
      </c>
      <c r="C736" s="102"/>
    </row>
    <row r="737" spans="1:3" ht="15">
      <c r="A737" s="104" t="s">
        <v>188</v>
      </c>
      <c r="B737" s="102" t="s">
        <v>690</v>
      </c>
      <c r="C737" s="102"/>
    </row>
    <row r="738" spans="1:3" ht="15">
      <c r="A738" s="104" t="s">
        <v>188</v>
      </c>
      <c r="B738" s="102" t="s">
        <v>714</v>
      </c>
      <c r="C738" s="102"/>
    </row>
    <row r="739" spans="1:3" ht="15">
      <c r="A739" s="104" t="s">
        <v>188</v>
      </c>
      <c r="B739" s="102" t="s">
        <v>696</v>
      </c>
      <c r="C739" s="102"/>
    </row>
    <row r="740" spans="1:3" ht="15">
      <c r="A740" s="104" t="s">
        <v>188</v>
      </c>
      <c r="B740" s="102" t="s">
        <v>671</v>
      </c>
      <c r="C740" s="102"/>
    </row>
    <row r="741" spans="1:3" ht="15">
      <c r="A741" s="104" t="s">
        <v>188</v>
      </c>
      <c r="B741" s="102" t="s">
        <v>473</v>
      </c>
      <c r="C741" s="102"/>
    </row>
    <row r="742" spans="1:3" ht="15">
      <c r="A742" s="104" t="s">
        <v>188</v>
      </c>
      <c r="B742" s="102">
        <v>20</v>
      </c>
      <c r="C742" s="102"/>
    </row>
    <row r="743" spans="1:3" ht="15">
      <c r="A743" s="104" t="s">
        <v>188</v>
      </c>
      <c r="B743" s="102" t="s">
        <v>770</v>
      </c>
      <c r="C743" s="102"/>
    </row>
    <row r="744" spans="1:3" ht="15">
      <c r="A744" s="104" t="s">
        <v>188</v>
      </c>
      <c r="B744" s="102" t="s">
        <v>771</v>
      </c>
      <c r="C744" s="102"/>
    </row>
    <row r="745" spans="1:3" ht="15">
      <c r="A745" s="104" t="s">
        <v>188</v>
      </c>
      <c r="B745" s="102" t="s">
        <v>772</v>
      </c>
      <c r="C745" s="102"/>
    </row>
    <row r="746" spans="1:3" ht="15">
      <c r="A746" s="104" t="s">
        <v>188</v>
      </c>
      <c r="B746" s="102" t="s">
        <v>879</v>
      </c>
      <c r="C746" s="102"/>
    </row>
    <row r="747" spans="1:3" ht="15">
      <c r="A747" s="104" t="s">
        <v>188</v>
      </c>
      <c r="B747" s="102" t="s">
        <v>773</v>
      </c>
      <c r="C747" s="102"/>
    </row>
    <row r="748" spans="1:3" ht="15">
      <c r="A748" s="104" t="s">
        <v>188</v>
      </c>
      <c r="B748" s="102" t="s">
        <v>615</v>
      </c>
      <c r="C748" s="102"/>
    </row>
    <row r="749" spans="1:3" ht="15">
      <c r="A749" s="104" t="s">
        <v>188</v>
      </c>
      <c r="B749" s="102" t="s">
        <v>518</v>
      </c>
      <c r="C749" s="102"/>
    </row>
    <row r="750" spans="1:3" ht="15">
      <c r="A750" s="104" t="s">
        <v>188</v>
      </c>
      <c r="B750" s="102" t="s">
        <v>618</v>
      </c>
      <c r="C750" s="102"/>
    </row>
    <row r="751" spans="1:3" ht="15">
      <c r="A751" s="104" t="s">
        <v>188</v>
      </c>
      <c r="B751" s="102" t="s">
        <v>756</v>
      </c>
      <c r="C751" s="102"/>
    </row>
    <row r="752" spans="1:3" ht="15">
      <c r="A752" s="104" t="s">
        <v>188</v>
      </c>
      <c r="B752" s="102" t="s">
        <v>455</v>
      </c>
      <c r="C752" s="102"/>
    </row>
    <row r="753" spans="1:3" ht="15">
      <c r="A753" s="104" t="s">
        <v>188</v>
      </c>
      <c r="B753" s="102" t="s">
        <v>775</v>
      </c>
      <c r="C753" s="102"/>
    </row>
    <row r="754" spans="1:3" ht="15">
      <c r="A754" s="104" t="s">
        <v>188</v>
      </c>
      <c r="B754" s="102" t="s">
        <v>621</v>
      </c>
      <c r="C754" s="102"/>
    </row>
    <row r="755" spans="1:3" ht="15">
      <c r="A755" s="104" t="s">
        <v>188</v>
      </c>
      <c r="B755" s="102" t="s">
        <v>776</v>
      </c>
      <c r="C755" s="102"/>
    </row>
    <row r="756" spans="1:3" ht="15">
      <c r="A756" s="104" t="s">
        <v>188</v>
      </c>
      <c r="B756" s="102" t="s">
        <v>777</v>
      </c>
      <c r="C756" s="102"/>
    </row>
    <row r="757" spans="1:3" ht="15">
      <c r="A757" s="104" t="s">
        <v>188</v>
      </c>
      <c r="B757" s="102" t="s">
        <v>778</v>
      </c>
      <c r="C757" s="102"/>
    </row>
    <row r="758" spans="1:3" ht="15">
      <c r="A758" s="104" t="s">
        <v>188</v>
      </c>
      <c r="B758" s="102" t="s">
        <v>754</v>
      </c>
      <c r="C758" s="102"/>
    </row>
    <row r="759" spans="1:3" ht="15">
      <c r="A759" s="104" t="s">
        <v>188</v>
      </c>
      <c r="B759" s="102" t="s">
        <v>501</v>
      </c>
      <c r="C759" s="102"/>
    </row>
    <row r="760" spans="1:3" ht="15">
      <c r="A760" s="104" t="s">
        <v>188</v>
      </c>
      <c r="B760" s="102" t="s">
        <v>673</v>
      </c>
      <c r="C760" s="102"/>
    </row>
    <row r="761" spans="1:3" ht="15">
      <c r="A761" s="104" t="s">
        <v>188</v>
      </c>
      <c r="B761" s="102" t="s">
        <v>505</v>
      </c>
      <c r="C761" s="102"/>
    </row>
    <row r="762" spans="1:3" ht="15">
      <c r="A762" s="104" t="s">
        <v>188</v>
      </c>
      <c r="B762" s="102" t="s">
        <v>671</v>
      </c>
      <c r="C762" s="102"/>
    </row>
    <row r="763" spans="1:3" ht="15">
      <c r="A763" s="104" t="s">
        <v>188</v>
      </c>
      <c r="B763" s="102" t="s">
        <v>681</v>
      </c>
      <c r="C763" s="102"/>
    </row>
    <row r="764" spans="1:3" ht="15">
      <c r="A764" s="104" t="s">
        <v>188</v>
      </c>
      <c r="B764" s="102" t="s">
        <v>484</v>
      </c>
      <c r="C764" s="102"/>
    </row>
    <row r="765" spans="1:3" ht="15">
      <c r="A765" s="104" t="s">
        <v>188</v>
      </c>
      <c r="B765" s="102" t="s">
        <v>485</v>
      </c>
      <c r="C765" s="102"/>
    </row>
    <row r="766" spans="1:3" ht="15">
      <c r="A766" s="104" t="s">
        <v>188</v>
      </c>
      <c r="B766" s="102" t="s">
        <v>475</v>
      </c>
      <c r="C766" s="102"/>
    </row>
    <row r="767" spans="1:3" ht="15">
      <c r="A767" s="104" t="s">
        <v>188</v>
      </c>
      <c r="B767" s="102" t="s">
        <v>489</v>
      </c>
      <c r="C767" s="102"/>
    </row>
    <row r="768" spans="1:3" ht="15">
      <c r="A768" s="104" t="s">
        <v>188</v>
      </c>
      <c r="B768" s="102" t="s">
        <v>510</v>
      </c>
      <c r="C768" s="102"/>
    </row>
    <row r="769" spans="1:3" ht="15">
      <c r="A769" s="104" t="s">
        <v>188</v>
      </c>
      <c r="B769" s="102" t="s">
        <v>493</v>
      </c>
      <c r="C769" s="102"/>
    </row>
    <row r="770" spans="1:3" ht="15">
      <c r="A770" s="104" t="s">
        <v>188</v>
      </c>
      <c r="B770" s="102" t="s">
        <v>509</v>
      </c>
      <c r="C770" s="102"/>
    </row>
    <row r="771" spans="1:3" ht="15">
      <c r="A771" s="104" t="s">
        <v>188</v>
      </c>
      <c r="B771" s="102" t="s">
        <v>674</v>
      </c>
      <c r="C771" s="102"/>
    </row>
    <row r="772" spans="1:3" ht="15">
      <c r="A772" s="104" t="s">
        <v>188</v>
      </c>
      <c r="B772" s="102" t="s">
        <v>464</v>
      </c>
      <c r="C772" s="102"/>
    </row>
    <row r="773" spans="1:3" ht="15">
      <c r="A773" s="104" t="s">
        <v>188</v>
      </c>
      <c r="B773" s="102" t="s">
        <v>465</v>
      </c>
      <c r="C773" s="102"/>
    </row>
    <row r="774" spans="1:3" ht="15">
      <c r="A774" s="104" t="s">
        <v>188</v>
      </c>
      <c r="B774" s="102" t="s">
        <v>490</v>
      </c>
      <c r="C774" s="102"/>
    </row>
    <row r="775" spans="1:3" ht="15">
      <c r="A775" s="104" t="s">
        <v>188</v>
      </c>
      <c r="B775" s="102" t="s">
        <v>453</v>
      </c>
      <c r="C775" s="102"/>
    </row>
    <row r="776" spans="1:3" ht="15">
      <c r="A776" s="104" t="s">
        <v>188</v>
      </c>
      <c r="B776" s="102" t="s">
        <v>671</v>
      </c>
      <c r="C776" s="102"/>
    </row>
    <row r="777" spans="1:3" ht="15">
      <c r="A777" s="104" t="s">
        <v>188</v>
      </c>
      <c r="B777" s="102" t="s">
        <v>784</v>
      </c>
      <c r="C777" s="102"/>
    </row>
    <row r="778" spans="1:3" ht="15">
      <c r="A778" s="104" t="s">
        <v>188</v>
      </c>
      <c r="B778" s="102" t="s">
        <v>487</v>
      </c>
      <c r="C778" s="102"/>
    </row>
    <row r="779" spans="1:3" ht="15">
      <c r="A779" s="104" t="s">
        <v>188</v>
      </c>
      <c r="B779" s="102" t="s">
        <v>785</v>
      </c>
      <c r="C779" s="102"/>
    </row>
    <row r="780" spans="1:3" ht="15">
      <c r="A780" s="104" t="s">
        <v>188</v>
      </c>
      <c r="B780" s="102" t="s">
        <v>786</v>
      </c>
      <c r="C780" s="102"/>
    </row>
    <row r="781" spans="1:3" ht="15">
      <c r="A781" s="104" t="s">
        <v>188</v>
      </c>
      <c r="B781" s="102" t="s">
        <v>787</v>
      </c>
      <c r="C781" s="102"/>
    </row>
    <row r="782" spans="1:3" ht="15">
      <c r="A782" s="104" t="s">
        <v>188</v>
      </c>
      <c r="B782" s="102" t="s">
        <v>822</v>
      </c>
      <c r="C782" s="102"/>
    </row>
    <row r="783" spans="1:3" ht="15">
      <c r="A783" s="104" t="s">
        <v>188</v>
      </c>
      <c r="B783" s="102">
        <v>10</v>
      </c>
      <c r="C783" s="102"/>
    </row>
    <row r="784" spans="1:3" ht="15">
      <c r="A784" s="104" t="s">
        <v>188</v>
      </c>
      <c r="B784" s="102" t="s">
        <v>473</v>
      </c>
      <c r="C784" s="102"/>
    </row>
    <row r="785" spans="1:3" ht="15">
      <c r="A785" s="104" t="s">
        <v>188</v>
      </c>
      <c r="B785" s="102">
        <v>4</v>
      </c>
      <c r="C785" s="102"/>
    </row>
    <row r="786" spans="1:3" ht="15">
      <c r="A786" s="104" t="s">
        <v>188</v>
      </c>
      <c r="B786" s="102" t="s">
        <v>788</v>
      </c>
      <c r="C786" s="102"/>
    </row>
    <row r="787" spans="1:3" ht="15">
      <c r="A787" s="104" t="s">
        <v>188</v>
      </c>
      <c r="B787" s="102" t="s">
        <v>548</v>
      </c>
      <c r="C787" s="102"/>
    </row>
    <row r="788" spans="1:3" ht="15">
      <c r="A788" s="104" t="s">
        <v>188</v>
      </c>
      <c r="B788" s="102" t="s">
        <v>789</v>
      </c>
      <c r="C788" s="102"/>
    </row>
    <row r="789" spans="1:3" ht="15">
      <c r="A789" s="104" t="s">
        <v>188</v>
      </c>
      <c r="B789" s="102" t="s">
        <v>677</v>
      </c>
      <c r="C789" s="102"/>
    </row>
    <row r="790" spans="1:3" ht="15">
      <c r="A790" s="104" t="s">
        <v>188</v>
      </c>
      <c r="B790" s="102" t="s">
        <v>790</v>
      </c>
      <c r="C790" s="102"/>
    </row>
    <row r="791" spans="1:3" ht="15">
      <c r="A791" s="104" t="s">
        <v>188</v>
      </c>
      <c r="B791" s="102" t="s">
        <v>791</v>
      </c>
      <c r="C791" s="102"/>
    </row>
    <row r="792" spans="1:3" ht="15">
      <c r="A792" s="104" t="s">
        <v>188</v>
      </c>
      <c r="B792" s="102" t="s">
        <v>792</v>
      </c>
      <c r="C792" s="102"/>
    </row>
    <row r="793" spans="1:3" ht="15">
      <c r="A793" s="104" t="s">
        <v>188</v>
      </c>
      <c r="B793" s="102" t="s">
        <v>793</v>
      </c>
      <c r="C793" s="102"/>
    </row>
    <row r="794" spans="1:3" ht="15">
      <c r="A794" s="104" t="s">
        <v>188</v>
      </c>
      <c r="B794" s="102" t="s">
        <v>546</v>
      </c>
      <c r="C794" s="102"/>
    </row>
    <row r="795" spans="1:3" ht="15">
      <c r="A795" s="104" t="s">
        <v>188</v>
      </c>
      <c r="B795" s="102" t="s">
        <v>427</v>
      </c>
      <c r="C795" s="102"/>
    </row>
    <row r="796" spans="1:3" ht="15">
      <c r="A796" s="104" t="s">
        <v>188</v>
      </c>
      <c r="B796" s="102" t="s">
        <v>478</v>
      </c>
      <c r="C796" s="102"/>
    </row>
    <row r="797" spans="1:3" ht="15">
      <c r="A797" s="104" t="s">
        <v>188</v>
      </c>
      <c r="B797" s="102" t="s">
        <v>472</v>
      </c>
      <c r="C797" s="102"/>
    </row>
    <row r="798" spans="1:3" ht="15">
      <c r="A798" s="104" t="s">
        <v>188</v>
      </c>
      <c r="B798" s="102" t="s">
        <v>794</v>
      </c>
      <c r="C798" s="102"/>
    </row>
    <row r="799" spans="1:3" ht="15">
      <c r="A799" s="104" t="s">
        <v>188</v>
      </c>
      <c r="B799" s="102" t="s">
        <v>795</v>
      </c>
      <c r="C799" s="102"/>
    </row>
    <row r="800" spans="1:3" ht="15">
      <c r="A800" s="104" t="s">
        <v>188</v>
      </c>
      <c r="B800" s="102" t="s">
        <v>452</v>
      </c>
      <c r="C800" s="102"/>
    </row>
    <row r="801" spans="1:3" ht="15">
      <c r="A801" s="104" t="s">
        <v>188</v>
      </c>
      <c r="B801" s="102" t="s">
        <v>797</v>
      </c>
      <c r="C801" s="102"/>
    </row>
    <row r="802" spans="1:3" ht="15">
      <c r="A802" s="104" t="s">
        <v>188</v>
      </c>
      <c r="B802" s="102" t="s">
        <v>706</v>
      </c>
      <c r="C802" s="102"/>
    </row>
    <row r="803" spans="1:3" ht="15">
      <c r="A803" s="104" t="s">
        <v>188</v>
      </c>
      <c r="B803" s="102" t="s">
        <v>485</v>
      </c>
      <c r="C803" s="102"/>
    </row>
    <row r="804" spans="1:3" ht="15">
      <c r="A804" s="104" t="s">
        <v>188</v>
      </c>
      <c r="B804" s="102" t="s">
        <v>798</v>
      </c>
      <c r="C804" s="102"/>
    </row>
    <row r="805" spans="1:3" ht="15">
      <c r="A805" s="104" t="s">
        <v>188</v>
      </c>
      <c r="B805" s="102" t="s">
        <v>671</v>
      </c>
      <c r="C805" s="102"/>
    </row>
    <row r="806" spans="1:3" ht="15">
      <c r="A806" s="104" t="s">
        <v>188</v>
      </c>
      <c r="B806" s="102" t="s">
        <v>799</v>
      </c>
      <c r="C806" s="102"/>
    </row>
    <row r="807" spans="1:3" ht="15">
      <c r="A807" s="104" t="s">
        <v>188</v>
      </c>
      <c r="B807" s="102" t="s">
        <v>469</v>
      </c>
      <c r="C807" s="102"/>
    </row>
    <row r="808" spans="1:3" ht="15">
      <c r="A808" s="104" t="s">
        <v>188</v>
      </c>
      <c r="B808" s="102">
        <v>26</v>
      </c>
      <c r="C808" s="102"/>
    </row>
    <row r="809" spans="1:3" ht="15">
      <c r="A809" s="104" t="s">
        <v>188</v>
      </c>
      <c r="B809" s="102" t="s">
        <v>705</v>
      </c>
      <c r="C809" s="102"/>
    </row>
    <row r="810" spans="1:3" ht="15">
      <c r="A810" s="104" t="s">
        <v>188</v>
      </c>
      <c r="B810" s="102" t="s">
        <v>879</v>
      </c>
      <c r="C810" s="102"/>
    </row>
    <row r="811" spans="1:3" ht="15">
      <c r="A811" s="104" t="s">
        <v>188</v>
      </c>
      <c r="B811" s="102" t="s">
        <v>633</v>
      </c>
      <c r="C811" s="102"/>
    </row>
    <row r="812" spans="1:3" ht="15">
      <c r="A812" s="104" t="s">
        <v>188</v>
      </c>
      <c r="B812" s="102" t="s">
        <v>626</v>
      </c>
      <c r="C812" s="102"/>
    </row>
    <row r="813" spans="1:3" ht="15">
      <c r="A813" s="104" t="s">
        <v>188</v>
      </c>
      <c r="B813" s="102" t="s">
        <v>674</v>
      </c>
      <c r="C813" s="102"/>
    </row>
    <row r="814" spans="1:3" ht="15">
      <c r="A814" s="104" t="s">
        <v>188</v>
      </c>
      <c r="B814" s="102" t="s">
        <v>540</v>
      </c>
      <c r="C814" s="102"/>
    </row>
    <row r="815" spans="1:3" ht="15">
      <c r="A815" s="104" t="s">
        <v>188</v>
      </c>
      <c r="B815" s="102" t="s">
        <v>471</v>
      </c>
      <c r="C815" s="102"/>
    </row>
    <row r="816" spans="1:3" ht="15">
      <c r="A816" s="104" t="s">
        <v>188</v>
      </c>
      <c r="B816" s="102" t="s">
        <v>567</v>
      </c>
      <c r="C816" s="102"/>
    </row>
    <row r="817" spans="1:3" ht="15">
      <c r="A817" s="104" t="s">
        <v>188</v>
      </c>
      <c r="B817" s="102" t="s">
        <v>800</v>
      </c>
      <c r="C817" s="102"/>
    </row>
    <row r="818" spans="1:3" ht="15">
      <c r="A818" s="104" t="s">
        <v>188</v>
      </c>
      <c r="B818" s="102" t="s">
        <v>801</v>
      </c>
      <c r="C818" s="102"/>
    </row>
    <row r="819" spans="1:3" ht="15">
      <c r="A819" s="104" t="s">
        <v>188</v>
      </c>
      <c r="B819" s="102" t="s">
        <v>608</v>
      </c>
      <c r="C819" s="102"/>
    </row>
    <row r="820" spans="1:3" ht="15">
      <c r="A820" s="104" t="s">
        <v>188</v>
      </c>
      <c r="B820" s="102" t="s">
        <v>671</v>
      </c>
      <c r="C820" s="102"/>
    </row>
    <row r="821" spans="1:3" ht="15">
      <c r="A821" s="104" t="s">
        <v>188</v>
      </c>
      <c r="B821" s="102" t="s">
        <v>473</v>
      </c>
      <c r="C821" s="102"/>
    </row>
    <row r="822" spans="1:3" ht="15">
      <c r="A822" s="104" t="s">
        <v>188</v>
      </c>
      <c r="B822" s="102">
        <v>23</v>
      </c>
      <c r="C822" s="102"/>
    </row>
    <row r="823" spans="1:3" ht="15">
      <c r="A823" s="104" t="s">
        <v>188</v>
      </c>
      <c r="B823" s="102" t="s">
        <v>515</v>
      </c>
      <c r="C823" s="102"/>
    </row>
    <row r="824" spans="1:3" ht="15">
      <c r="A824" s="104" t="s">
        <v>188</v>
      </c>
      <c r="B824" s="102" t="s">
        <v>613</v>
      </c>
      <c r="C824" s="102"/>
    </row>
    <row r="825" spans="1:3" ht="15">
      <c r="A825" s="104" t="s">
        <v>188</v>
      </c>
      <c r="B825" s="102" t="s">
        <v>471</v>
      </c>
      <c r="C825" s="102"/>
    </row>
    <row r="826" spans="1:3" ht="15">
      <c r="A826" s="104" t="s">
        <v>188</v>
      </c>
      <c r="B826" s="102" t="s">
        <v>548</v>
      </c>
      <c r="C826" s="102"/>
    </row>
    <row r="827" spans="1:3" ht="15">
      <c r="A827" s="104" t="s">
        <v>188</v>
      </c>
      <c r="B827" s="102" t="s">
        <v>492</v>
      </c>
      <c r="C827" s="102"/>
    </row>
    <row r="828" spans="1:3" ht="15">
      <c r="A828" s="104" t="s">
        <v>188</v>
      </c>
      <c r="B828" s="102" t="s">
        <v>486</v>
      </c>
      <c r="C828" s="102"/>
    </row>
    <row r="829" spans="1:3" ht="15">
      <c r="A829" s="104" t="s">
        <v>188</v>
      </c>
      <c r="B829" s="102" t="s">
        <v>574</v>
      </c>
      <c r="C829" s="102"/>
    </row>
    <row r="830" spans="1:3" ht="15">
      <c r="A830" s="104" t="s">
        <v>188</v>
      </c>
      <c r="B830" s="102" t="s">
        <v>806</v>
      </c>
      <c r="C830" s="102"/>
    </row>
    <row r="831" spans="1:3" ht="15">
      <c r="A831" s="104" t="s">
        <v>188</v>
      </c>
      <c r="B831" s="102" t="s">
        <v>488</v>
      </c>
      <c r="C831" s="102"/>
    </row>
    <row r="832" spans="1:3" ht="15">
      <c r="A832" s="104" t="s">
        <v>188</v>
      </c>
      <c r="B832" s="102" t="s">
        <v>476</v>
      </c>
      <c r="C832" s="102"/>
    </row>
    <row r="833" spans="1:3" ht="15">
      <c r="A833" s="104" t="s">
        <v>188</v>
      </c>
      <c r="B833" s="102" t="s">
        <v>453</v>
      </c>
      <c r="C833" s="102"/>
    </row>
    <row r="834" spans="1:3" ht="15">
      <c r="A834" s="104" t="s">
        <v>188</v>
      </c>
      <c r="B834" s="102" t="s">
        <v>766</v>
      </c>
      <c r="C834" s="102"/>
    </row>
    <row r="835" spans="1:3" ht="15">
      <c r="A835" s="104" t="s">
        <v>188</v>
      </c>
      <c r="B835" s="102" t="s">
        <v>515</v>
      </c>
      <c r="C835" s="102"/>
    </row>
    <row r="836" spans="1:3" ht="15">
      <c r="A836" s="104" t="s">
        <v>188</v>
      </c>
      <c r="B836" s="102" t="s">
        <v>670</v>
      </c>
      <c r="C836" s="102"/>
    </row>
    <row r="837" spans="1:3" ht="15">
      <c r="A837" s="104" t="s">
        <v>188</v>
      </c>
      <c r="B837" s="102" t="s">
        <v>807</v>
      </c>
      <c r="C837" s="102"/>
    </row>
    <row r="838" spans="1:3" ht="15">
      <c r="A838" s="104" t="s">
        <v>188</v>
      </c>
      <c r="B838" s="102" t="s">
        <v>808</v>
      </c>
      <c r="C838" s="102"/>
    </row>
    <row r="839" spans="1:3" ht="15">
      <c r="A839" s="104" t="s">
        <v>188</v>
      </c>
      <c r="B839" s="102" t="s">
        <v>671</v>
      </c>
      <c r="C839" s="102"/>
    </row>
    <row r="840" spans="1:3" ht="15">
      <c r="A840" s="104" t="s">
        <v>188</v>
      </c>
      <c r="B840" s="102" t="s">
        <v>582</v>
      </c>
      <c r="C840" s="102"/>
    </row>
    <row r="841" spans="1:3" ht="15">
      <c r="A841" s="104" t="s">
        <v>188</v>
      </c>
      <c r="B841" s="102" t="s">
        <v>583</v>
      </c>
      <c r="C841" s="102"/>
    </row>
    <row r="842" spans="1:3" ht="15">
      <c r="A842" s="104" t="s">
        <v>188</v>
      </c>
      <c r="B842" s="102" t="s">
        <v>613</v>
      </c>
      <c r="C842" s="102"/>
    </row>
    <row r="843" spans="1:3" ht="15">
      <c r="A843" s="104" t="s">
        <v>188</v>
      </c>
      <c r="B843" s="102" t="s">
        <v>605</v>
      </c>
      <c r="C843" s="102"/>
    </row>
    <row r="844" spans="1:3" ht="15">
      <c r="A844" s="104" t="s">
        <v>188</v>
      </c>
      <c r="B844" s="102" t="s">
        <v>809</v>
      </c>
      <c r="C844" s="102"/>
    </row>
    <row r="845" spans="1:3" ht="15">
      <c r="A845" s="104" t="s">
        <v>188</v>
      </c>
      <c r="B845" s="102" t="s">
        <v>630</v>
      </c>
      <c r="C845" s="102"/>
    </row>
    <row r="846" spans="1:3" ht="15">
      <c r="A846" s="104" t="s">
        <v>188</v>
      </c>
      <c r="B846" s="102" t="s">
        <v>537</v>
      </c>
      <c r="C846" s="102"/>
    </row>
    <row r="847" spans="1:3" ht="15">
      <c r="A847" s="104" t="s">
        <v>188</v>
      </c>
      <c r="B847" s="102" t="s">
        <v>471</v>
      </c>
      <c r="C847" s="102"/>
    </row>
    <row r="848" spans="1:3" ht="15">
      <c r="A848" s="104" t="s">
        <v>188</v>
      </c>
      <c r="B848" s="102" t="s">
        <v>810</v>
      </c>
      <c r="C848" s="102"/>
    </row>
    <row r="849" spans="1:3" ht="15">
      <c r="A849" s="104" t="s">
        <v>188</v>
      </c>
      <c r="B849" s="102" t="s">
        <v>715</v>
      </c>
      <c r="C849" s="102"/>
    </row>
    <row r="850" spans="1:3" ht="15">
      <c r="A850" s="104" t="s">
        <v>188</v>
      </c>
      <c r="B850" s="102" t="s">
        <v>671</v>
      </c>
      <c r="C850" s="102"/>
    </row>
    <row r="851" spans="1:3" ht="15">
      <c r="A851" s="104" t="s">
        <v>188</v>
      </c>
      <c r="B851" s="102" t="s">
        <v>473</v>
      </c>
      <c r="C851" s="102"/>
    </row>
    <row r="852" spans="1:3" ht="15">
      <c r="A852" s="104" t="s">
        <v>188</v>
      </c>
      <c r="B852" s="102">
        <v>23</v>
      </c>
      <c r="C852" s="102"/>
    </row>
    <row r="853" spans="1:3" ht="15">
      <c r="A853" s="104" t="s">
        <v>188</v>
      </c>
      <c r="B853" s="102" t="s">
        <v>515</v>
      </c>
      <c r="C853" s="102"/>
    </row>
    <row r="854" spans="1:3" ht="15">
      <c r="A854" s="104" t="s">
        <v>188</v>
      </c>
      <c r="B854" s="102" t="s">
        <v>436</v>
      </c>
      <c r="C854" s="102"/>
    </row>
    <row r="855" spans="1:3" ht="15">
      <c r="A855" s="104" t="s">
        <v>188</v>
      </c>
      <c r="B855" s="102" t="s">
        <v>802</v>
      </c>
      <c r="C855" s="102"/>
    </row>
    <row r="856" spans="1:3" ht="15">
      <c r="A856" s="104" t="s">
        <v>188</v>
      </c>
      <c r="B856" s="102" t="s">
        <v>630</v>
      </c>
      <c r="C856" s="102"/>
    </row>
    <row r="857" spans="1:3" ht="15">
      <c r="A857" s="104" t="s">
        <v>188</v>
      </c>
      <c r="B857" s="102" t="s">
        <v>803</v>
      </c>
      <c r="C857" s="102"/>
    </row>
    <row r="858" spans="1:3" ht="15">
      <c r="A858" s="104" t="s">
        <v>188</v>
      </c>
      <c r="B858" s="102" t="s">
        <v>804</v>
      </c>
      <c r="C858" s="102"/>
    </row>
    <row r="859" spans="1:3" ht="15">
      <c r="A859" s="104" t="s">
        <v>188</v>
      </c>
      <c r="B859" s="102" t="s">
        <v>453</v>
      </c>
      <c r="C859" s="102"/>
    </row>
    <row r="860" spans="1:3" ht="15">
      <c r="A860" s="104" t="s">
        <v>188</v>
      </c>
      <c r="B860" s="102" t="s">
        <v>492</v>
      </c>
      <c r="C860" s="102"/>
    </row>
    <row r="861" spans="1:3" ht="15">
      <c r="A861" s="104" t="s">
        <v>188</v>
      </c>
      <c r="B861" s="102" t="s">
        <v>758</v>
      </c>
      <c r="C861" s="102"/>
    </row>
    <row r="862" spans="1:3" ht="15">
      <c r="A862" s="104" t="s">
        <v>188</v>
      </c>
      <c r="B862" s="102" t="s">
        <v>805</v>
      </c>
      <c r="C862" s="102"/>
    </row>
    <row r="863" spans="1:3" ht="15">
      <c r="A863" s="104" t="s">
        <v>188</v>
      </c>
      <c r="B863" s="102" t="s">
        <v>471</v>
      </c>
      <c r="C863" s="102"/>
    </row>
    <row r="864" spans="1:3" ht="15">
      <c r="A864" s="104" t="s">
        <v>188</v>
      </c>
      <c r="B864" s="102" t="s">
        <v>544</v>
      </c>
      <c r="C864" s="102"/>
    </row>
    <row r="865" spans="1:3" ht="15">
      <c r="A865" s="104" t="s">
        <v>188</v>
      </c>
      <c r="B865" s="102" t="s">
        <v>671</v>
      </c>
      <c r="C865" s="102"/>
    </row>
    <row r="866" spans="1:3" ht="15">
      <c r="A866" s="104" t="s">
        <v>188</v>
      </c>
      <c r="B866" s="102" t="s">
        <v>677</v>
      </c>
      <c r="C866" s="102"/>
    </row>
    <row r="867" spans="1:3" ht="15">
      <c r="A867" s="104" t="s">
        <v>188</v>
      </c>
      <c r="B867" s="102" t="s">
        <v>473</v>
      </c>
      <c r="C867" s="102"/>
    </row>
    <row r="868" spans="1:3" ht="15">
      <c r="A868" s="104" t="s">
        <v>188</v>
      </c>
      <c r="B868" s="102">
        <v>16</v>
      </c>
      <c r="C868" s="102"/>
    </row>
    <row r="869" spans="1:3" ht="15">
      <c r="A869" s="104" t="s">
        <v>188</v>
      </c>
      <c r="B869" s="102" t="s">
        <v>527</v>
      </c>
      <c r="C869" s="102"/>
    </row>
    <row r="870" spans="1:3" ht="15">
      <c r="A870" s="104" t="s">
        <v>188</v>
      </c>
      <c r="B870" s="102" t="s">
        <v>538</v>
      </c>
      <c r="C870" s="102"/>
    </row>
    <row r="871" spans="1:3" ht="15">
      <c r="A871" s="104" t="s">
        <v>188</v>
      </c>
      <c r="B871" s="102" t="s">
        <v>589</v>
      </c>
      <c r="C871" s="102"/>
    </row>
    <row r="872" spans="1:3" ht="15">
      <c r="A872" s="104" t="s">
        <v>188</v>
      </c>
      <c r="B872" s="102" t="s">
        <v>540</v>
      </c>
      <c r="C872" s="102"/>
    </row>
    <row r="873" spans="1:3" ht="15">
      <c r="A873" s="104" t="s">
        <v>188</v>
      </c>
      <c r="B873" s="102" t="s">
        <v>471</v>
      </c>
      <c r="C873" s="102"/>
    </row>
    <row r="874" spans="1:3" ht="15">
      <c r="A874" s="104" t="s">
        <v>188</v>
      </c>
      <c r="B874" s="102" t="s">
        <v>478</v>
      </c>
      <c r="C874" s="102"/>
    </row>
    <row r="875" spans="1:3" ht="15">
      <c r="A875" s="104" t="s">
        <v>188</v>
      </c>
      <c r="B875" s="102" t="s">
        <v>472</v>
      </c>
      <c r="C875" s="102"/>
    </row>
    <row r="876" spans="1:3" ht="15">
      <c r="A876" s="104" t="s">
        <v>188</v>
      </c>
      <c r="B876" s="102" t="s">
        <v>580</v>
      </c>
      <c r="C876" s="102"/>
    </row>
    <row r="877" spans="1:3" ht="15">
      <c r="A877" s="104" t="s">
        <v>188</v>
      </c>
      <c r="B877" s="102" t="s">
        <v>576</v>
      </c>
      <c r="C877" s="102"/>
    </row>
    <row r="878" spans="1:3" ht="15">
      <c r="A878" s="104" t="s">
        <v>188</v>
      </c>
      <c r="B878" s="102" t="s">
        <v>584</v>
      </c>
      <c r="C878" s="102"/>
    </row>
    <row r="879" spans="1:3" ht="15">
      <c r="A879" s="104" t="s">
        <v>188</v>
      </c>
      <c r="B879" s="102" t="s">
        <v>537</v>
      </c>
      <c r="C879" s="102"/>
    </row>
    <row r="880" spans="1:3" ht="15">
      <c r="A880" s="104" t="s">
        <v>188</v>
      </c>
      <c r="B880" s="102" t="s">
        <v>552</v>
      </c>
      <c r="C880" s="102"/>
    </row>
    <row r="881" spans="1:3" ht="15">
      <c r="A881" s="104" t="s">
        <v>188</v>
      </c>
      <c r="B881" s="102" t="s">
        <v>544</v>
      </c>
      <c r="C881" s="102"/>
    </row>
    <row r="882" spans="1:3" ht="15">
      <c r="A882" s="104" t="s">
        <v>188</v>
      </c>
      <c r="B882" s="102" t="s">
        <v>758</v>
      </c>
      <c r="C882" s="102"/>
    </row>
    <row r="883" spans="1:3" ht="15">
      <c r="A883" s="104" t="s">
        <v>188</v>
      </c>
      <c r="B883" s="102" t="s">
        <v>759</v>
      </c>
      <c r="C883" s="102"/>
    </row>
    <row r="884" spans="1:3" ht="15">
      <c r="A884" s="104" t="s">
        <v>188</v>
      </c>
      <c r="B884" s="102" t="s">
        <v>473</v>
      </c>
      <c r="C884" s="102"/>
    </row>
    <row r="885" spans="1:3" ht="15">
      <c r="A885" s="104" t="s">
        <v>188</v>
      </c>
      <c r="B885" s="102">
        <v>8</v>
      </c>
      <c r="C885" s="102"/>
    </row>
    <row r="886" spans="1:3" ht="15">
      <c r="A886" s="104" t="s">
        <v>188</v>
      </c>
      <c r="B886" s="102" t="s">
        <v>671</v>
      </c>
      <c r="C886" s="102"/>
    </row>
    <row r="887" spans="1:3" ht="15">
      <c r="A887" s="104" t="s">
        <v>188</v>
      </c>
      <c r="B887" s="102" t="s">
        <v>453</v>
      </c>
      <c r="C887" s="102"/>
    </row>
    <row r="888" spans="1:3" ht="15">
      <c r="A888" s="104" t="s">
        <v>188</v>
      </c>
      <c r="B888" s="102" t="s">
        <v>605</v>
      </c>
      <c r="C888" s="102"/>
    </row>
    <row r="889" spans="1:3" ht="15">
      <c r="A889" s="104" t="s">
        <v>188</v>
      </c>
      <c r="B889" s="102" t="s">
        <v>614</v>
      </c>
      <c r="C889" s="102"/>
    </row>
    <row r="890" spans="1:3" ht="15">
      <c r="A890" s="104" t="s">
        <v>188</v>
      </c>
      <c r="B890" s="102" t="s">
        <v>606</v>
      </c>
      <c r="C890" s="102"/>
    </row>
    <row r="891" spans="1:3" ht="15">
      <c r="A891" s="104" t="s">
        <v>188</v>
      </c>
      <c r="B891" s="102" t="s">
        <v>603</v>
      </c>
      <c r="C891" s="102"/>
    </row>
    <row r="892" spans="1:3" ht="15">
      <c r="A892" s="104" t="s">
        <v>188</v>
      </c>
      <c r="B892" s="102" t="s">
        <v>478</v>
      </c>
      <c r="C892" s="102"/>
    </row>
    <row r="893" spans="1:3" ht="15">
      <c r="A893" s="104" t="s">
        <v>188</v>
      </c>
      <c r="B893" s="102" t="s">
        <v>475</v>
      </c>
      <c r="C893" s="102"/>
    </row>
    <row r="894" spans="1:3" ht="15">
      <c r="A894" s="104" t="s">
        <v>188</v>
      </c>
      <c r="B894" s="102" t="s">
        <v>471</v>
      </c>
      <c r="C894" s="102"/>
    </row>
    <row r="895" spans="1:3" ht="15">
      <c r="A895" s="104" t="s">
        <v>188</v>
      </c>
      <c r="B895" s="102" t="s">
        <v>635</v>
      </c>
      <c r="C895" s="102"/>
    </row>
    <row r="896" spans="1:3" ht="15">
      <c r="A896" s="104" t="s">
        <v>188</v>
      </c>
      <c r="B896" s="102" t="s">
        <v>553</v>
      </c>
      <c r="C896" s="102"/>
    </row>
    <row r="897" spans="1:3" ht="15">
      <c r="A897" s="104" t="s">
        <v>188</v>
      </c>
      <c r="B897" s="102" t="s">
        <v>488</v>
      </c>
      <c r="C897" s="102"/>
    </row>
    <row r="898" spans="1:3" ht="15">
      <c r="A898" s="104" t="s">
        <v>188</v>
      </c>
      <c r="B898" s="102" t="s">
        <v>806</v>
      </c>
      <c r="C898" s="102"/>
    </row>
    <row r="899" spans="1:3" ht="15">
      <c r="A899" s="104" t="s">
        <v>188</v>
      </c>
      <c r="B899" s="102" t="s">
        <v>617</v>
      </c>
      <c r="C899" s="102"/>
    </row>
    <row r="900" spans="1:3" ht="15">
      <c r="A900" s="104" t="s">
        <v>188</v>
      </c>
      <c r="B900" s="102" t="s">
        <v>671</v>
      </c>
      <c r="C900" s="102"/>
    </row>
    <row r="901" spans="1:3" ht="15">
      <c r="A901" s="104" t="s">
        <v>188</v>
      </c>
      <c r="B901" s="102" t="s">
        <v>677</v>
      </c>
      <c r="C901" s="102"/>
    </row>
    <row r="902" spans="1:3" ht="15">
      <c r="A902" s="104" t="s">
        <v>188</v>
      </c>
      <c r="B902" s="102" t="s">
        <v>473</v>
      </c>
      <c r="C902" s="102"/>
    </row>
    <row r="903" spans="1:3" ht="15">
      <c r="A903" s="104" t="s">
        <v>188</v>
      </c>
      <c r="B903" s="102">
        <v>16</v>
      </c>
      <c r="C903" s="102"/>
    </row>
    <row r="904" spans="1:3" ht="15">
      <c r="A904" s="104" t="s">
        <v>188</v>
      </c>
      <c r="B904" s="102" t="s">
        <v>538</v>
      </c>
      <c r="C904" s="102"/>
    </row>
    <row r="905" spans="1:3" ht="15">
      <c r="A905" s="104" t="s">
        <v>188</v>
      </c>
      <c r="B905" s="102" t="s">
        <v>478</v>
      </c>
      <c r="C905" s="102"/>
    </row>
    <row r="906" spans="1:3" ht="15">
      <c r="A906" s="104" t="s">
        <v>188</v>
      </c>
      <c r="B906" s="102" t="s">
        <v>472</v>
      </c>
      <c r="C906" s="102"/>
    </row>
    <row r="907" spans="1:3" ht="15">
      <c r="A907" s="104" t="s">
        <v>188</v>
      </c>
      <c r="B907" s="102" t="s">
        <v>527</v>
      </c>
      <c r="C907" s="102"/>
    </row>
    <row r="908" spans="1:3" ht="15">
      <c r="A908" s="104" t="s">
        <v>188</v>
      </c>
      <c r="B908" s="102" t="s">
        <v>811</v>
      </c>
      <c r="C908" s="102"/>
    </row>
    <row r="909" spans="1:3" ht="15">
      <c r="A909" s="104" t="s">
        <v>188</v>
      </c>
      <c r="B909" s="102" t="s">
        <v>558</v>
      </c>
      <c r="C909" s="102"/>
    </row>
    <row r="910" spans="1:3" ht="15">
      <c r="A910" s="104" t="s">
        <v>188</v>
      </c>
      <c r="B910" s="102" t="s">
        <v>552</v>
      </c>
      <c r="C910" s="102"/>
    </row>
    <row r="911" spans="1:3" ht="15">
      <c r="A911" s="104" t="s">
        <v>188</v>
      </c>
      <c r="B911" s="102" t="s">
        <v>812</v>
      </c>
      <c r="C911" s="102"/>
    </row>
    <row r="912" spans="1:3" ht="15">
      <c r="A912" s="104" t="s">
        <v>188</v>
      </c>
      <c r="B912" s="102" t="s">
        <v>484</v>
      </c>
      <c r="C912" s="102"/>
    </row>
    <row r="913" spans="1:3" ht="15">
      <c r="A913" s="104" t="s">
        <v>188</v>
      </c>
      <c r="B913" s="102" t="s">
        <v>453</v>
      </c>
      <c r="C913" s="102"/>
    </row>
    <row r="914" spans="1:3" ht="15">
      <c r="A914" s="104" t="s">
        <v>197</v>
      </c>
      <c r="B914" s="102" t="s">
        <v>675</v>
      </c>
      <c r="C914" s="102"/>
    </row>
    <row r="915" spans="1:3" ht="15">
      <c r="A915" s="104" t="s">
        <v>197</v>
      </c>
      <c r="B915" s="102" t="s">
        <v>673</v>
      </c>
      <c r="C915" s="102"/>
    </row>
    <row r="916" spans="1:3" ht="15">
      <c r="A916" s="104" t="s">
        <v>197</v>
      </c>
      <c r="B916" s="102" t="s">
        <v>676</v>
      </c>
      <c r="C916" s="102"/>
    </row>
    <row r="917" spans="1:3" ht="15">
      <c r="A917" s="104" t="s">
        <v>197</v>
      </c>
      <c r="B917" s="102" t="s">
        <v>435</v>
      </c>
      <c r="C917" s="102"/>
    </row>
    <row r="918" spans="1:3" ht="15">
      <c r="A918" s="104" t="s">
        <v>197</v>
      </c>
      <c r="B918" s="102" t="s">
        <v>433</v>
      </c>
      <c r="C918" s="102"/>
    </row>
    <row r="919" spans="1:3" ht="15">
      <c r="A919" s="104" t="s">
        <v>197</v>
      </c>
      <c r="B919" s="102" t="s">
        <v>678</v>
      </c>
      <c r="C919" s="102"/>
    </row>
    <row r="920" spans="1:3" ht="15">
      <c r="A920" s="104" t="s">
        <v>197</v>
      </c>
      <c r="B920" s="102" t="s">
        <v>679</v>
      </c>
      <c r="C920" s="102"/>
    </row>
    <row r="921" spans="1:3" ht="15">
      <c r="A921" s="104" t="s">
        <v>197</v>
      </c>
      <c r="B921" s="102" t="s">
        <v>477</v>
      </c>
      <c r="C921" s="102"/>
    </row>
    <row r="922" spans="1:3" ht="15">
      <c r="A922" s="104" t="s">
        <v>197</v>
      </c>
      <c r="B922" s="102" t="s">
        <v>461</v>
      </c>
      <c r="C922" s="102"/>
    </row>
    <row r="923" spans="1:3" ht="15">
      <c r="A923" s="104" t="s">
        <v>197</v>
      </c>
      <c r="B923" s="102" t="s">
        <v>454</v>
      </c>
      <c r="C923" s="102"/>
    </row>
    <row r="924" spans="1:3" ht="15">
      <c r="A924" s="104" t="s">
        <v>197</v>
      </c>
      <c r="B924" s="102" t="s">
        <v>460</v>
      </c>
      <c r="C924" s="102"/>
    </row>
    <row r="925" spans="1:3" ht="15">
      <c r="A925" s="104" t="s">
        <v>197</v>
      </c>
      <c r="B925" s="102" t="s">
        <v>200</v>
      </c>
      <c r="C925" s="102"/>
    </row>
    <row r="926" spans="1:3" ht="15">
      <c r="A926" s="104" t="s">
        <v>197</v>
      </c>
      <c r="B926" s="102" t="s">
        <v>455</v>
      </c>
      <c r="C926" s="102"/>
    </row>
    <row r="927" spans="1:3" ht="15">
      <c r="A927" s="104" t="s">
        <v>197</v>
      </c>
      <c r="B927" s="102" t="s">
        <v>430</v>
      </c>
      <c r="C927" s="102"/>
    </row>
    <row r="928" spans="1:3" ht="15">
      <c r="A928" s="104" t="s">
        <v>197</v>
      </c>
      <c r="B928" s="102" t="s">
        <v>457</v>
      </c>
      <c r="C928" s="102"/>
    </row>
    <row r="929" spans="1:3" ht="15">
      <c r="A929" s="104" t="s">
        <v>197</v>
      </c>
      <c r="B929" s="102" t="s">
        <v>671</v>
      </c>
      <c r="C929" s="102"/>
    </row>
    <row r="930" spans="1:3" ht="15">
      <c r="A930" s="104" t="s">
        <v>197</v>
      </c>
      <c r="B930" s="102" t="s">
        <v>423</v>
      </c>
      <c r="C930" s="102"/>
    </row>
    <row r="931" spans="1:3" ht="15">
      <c r="A931" s="104" t="s">
        <v>197</v>
      </c>
      <c r="B931" s="102" t="s">
        <v>459</v>
      </c>
      <c r="C931" s="102"/>
    </row>
    <row r="932" spans="1:3" ht="15">
      <c r="A932" s="104" t="s">
        <v>197</v>
      </c>
      <c r="B932" s="102" t="s">
        <v>188</v>
      </c>
      <c r="C932" s="102"/>
    </row>
    <row r="933" spans="1:3" ht="15">
      <c r="A933" s="104" t="s">
        <v>197</v>
      </c>
      <c r="B933" s="102" t="s">
        <v>671</v>
      </c>
      <c r="C933" s="102"/>
    </row>
    <row r="934" spans="1:3" ht="15">
      <c r="A934" s="104" t="s">
        <v>197</v>
      </c>
      <c r="B934" s="102" t="s">
        <v>677</v>
      </c>
      <c r="C934" s="102"/>
    </row>
    <row r="935" spans="1:3" ht="15">
      <c r="A935" s="104" t="s">
        <v>197</v>
      </c>
      <c r="B935" s="102" t="s">
        <v>473</v>
      </c>
      <c r="C935" s="102"/>
    </row>
    <row r="936" spans="1:3" ht="15">
      <c r="A936" s="104" t="s">
        <v>197</v>
      </c>
      <c r="B936" s="102">
        <v>16</v>
      </c>
      <c r="C936" s="102"/>
    </row>
    <row r="937" spans="1:3" ht="15">
      <c r="A937" s="104" t="s">
        <v>197</v>
      </c>
      <c r="B937" s="102" t="s">
        <v>527</v>
      </c>
      <c r="C937" s="102"/>
    </row>
    <row r="938" spans="1:3" ht="15">
      <c r="A938" s="104" t="s">
        <v>197</v>
      </c>
      <c r="B938" s="102" t="s">
        <v>538</v>
      </c>
      <c r="C938" s="102"/>
    </row>
    <row r="939" spans="1:3" ht="15">
      <c r="A939" s="104" t="s">
        <v>197</v>
      </c>
      <c r="B939" s="102" t="s">
        <v>589</v>
      </c>
      <c r="C939" s="102"/>
    </row>
    <row r="940" spans="1:3" ht="15">
      <c r="A940" s="104" t="s">
        <v>197</v>
      </c>
      <c r="B940" s="102" t="s">
        <v>540</v>
      </c>
      <c r="C940" s="102"/>
    </row>
    <row r="941" spans="1:3" ht="15">
      <c r="A941" s="104" t="s">
        <v>197</v>
      </c>
      <c r="B941" s="102" t="s">
        <v>471</v>
      </c>
      <c r="C941" s="102"/>
    </row>
    <row r="942" spans="1:3" ht="15">
      <c r="A942" s="104" t="s">
        <v>197</v>
      </c>
      <c r="B942" s="102" t="s">
        <v>478</v>
      </c>
      <c r="C942" s="102"/>
    </row>
    <row r="943" spans="1:3" ht="15">
      <c r="A943" s="104" t="s">
        <v>197</v>
      </c>
      <c r="B943" s="102" t="s">
        <v>472</v>
      </c>
      <c r="C943" s="102"/>
    </row>
    <row r="944" spans="1:3" ht="15">
      <c r="A944" s="104" t="s">
        <v>197</v>
      </c>
      <c r="B944" s="102" t="s">
        <v>580</v>
      </c>
      <c r="C944" s="102"/>
    </row>
    <row r="945" spans="1:3" ht="15">
      <c r="A945" s="104" t="s">
        <v>197</v>
      </c>
      <c r="B945" s="102" t="s">
        <v>576</v>
      </c>
      <c r="C945" s="102"/>
    </row>
    <row r="946" spans="1:3" ht="15">
      <c r="A946" s="104" t="s">
        <v>197</v>
      </c>
      <c r="B946" s="102" t="s">
        <v>584</v>
      </c>
      <c r="C946" s="102"/>
    </row>
    <row r="947" spans="1:3" ht="15">
      <c r="A947" s="104" t="s">
        <v>197</v>
      </c>
      <c r="B947" s="102" t="s">
        <v>537</v>
      </c>
      <c r="C947" s="102"/>
    </row>
    <row r="948" spans="1:3" ht="15">
      <c r="A948" s="104" t="s">
        <v>197</v>
      </c>
      <c r="B948" s="102" t="s">
        <v>552</v>
      </c>
      <c r="C948" s="102"/>
    </row>
    <row r="949" spans="1:3" ht="15">
      <c r="A949" s="104" t="s">
        <v>197</v>
      </c>
      <c r="B949" s="102" t="s">
        <v>544</v>
      </c>
      <c r="C949" s="102"/>
    </row>
    <row r="950" spans="1:3" ht="15">
      <c r="A950" s="104" t="s">
        <v>197</v>
      </c>
      <c r="B950" s="102" t="s">
        <v>188</v>
      </c>
      <c r="C950" s="102"/>
    </row>
    <row r="951" spans="1:3" ht="15">
      <c r="A951" s="104" t="s">
        <v>197</v>
      </c>
      <c r="B951" s="102" t="s">
        <v>501</v>
      </c>
      <c r="C951" s="102"/>
    </row>
    <row r="952" spans="1:3" ht="15">
      <c r="A952" s="104" t="s">
        <v>197</v>
      </c>
      <c r="B952" s="102" t="s">
        <v>673</v>
      </c>
      <c r="C952" s="102"/>
    </row>
    <row r="953" spans="1:3" ht="15">
      <c r="A953" s="104" t="s">
        <v>197</v>
      </c>
      <c r="B953" s="102" t="s">
        <v>505</v>
      </c>
      <c r="C953" s="102"/>
    </row>
    <row r="954" spans="1:3" ht="15">
      <c r="A954" s="104" t="s">
        <v>197</v>
      </c>
      <c r="B954" s="102" t="s">
        <v>671</v>
      </c>
      <c r="C954" s="102"/>
    </row>
    <row r="955" spans="1:3" ht="15">
      <c r="A955" s="104" t="s">
        <v>197</v>
      </c>
      <c r="B955" s="102" t="s">
        <v>681</v>
      </c>
      <c r="C955" s="102"/>
    </row>
    <row r="956" spans="1:3" ht="15">
      <c r="A956" s="104" t="s">
        <v>197</v>
      </c>
      <c r="B956" s="102" t="s">
        <v>484</v>
      </c>
      <c r="C956" s="102"/>
    </row>
    <row r="957" spans="1:3" ht="15">
      <c r="A957" s="104" t="s">
        <v>197</v>
      </c>
      <c r="B957" s="102" t="s">
        <v>485</v>
      </c>
      <c r="C957" s="102"/>
    </row>
    <row r="958" spans="1:3" ht="15">
      <c r="A958" s="104" t="s">
        <v>197</v>
      </c>
      <c r="B958" s="102" t="s">
        <v>475</v>
      </c>
      <c r="C958" s="102"/>
    </row>
    <row r="959" spans="1:3" ht="15">
      <c r="A959" s="104" t="s">
        <v>197</v>
      </c>
      <c r="B959" s="102" t="s">
        <v>489</v>
      </c>
      <c r="C959" s="102"/>
    </row>
    <row r="960" spans="1:3" ht="15">
      <c r="A960" s="104" t="s">
        <v>197</v>
      </c>
      <c r="B960" s="102" t="s">
        <v>510</v>
      </c>
      <c r="C960" s="102"/>
    </row>
    <row r="961" spans="1:3" ht="15">
      <c r="A961" s="104" t="s">
        <v>197</v>
      </c>
      <c r="B961" s="102" t="s">
        <v>493</v>
      </c>
      <c r="C961" s="102"/>
    </row>
    <row r="962" spans="1:3" ht="15">
      <c r="A962" s="104" t="s">
        <v>197</v>
      </c>
      <c r="B962" s="102" t="s">
        <v>509</v>
      </c>
      <c r="C962" s="102"/>
    </row>
    <row r="963" spans="1:3" ht="15">
      <c r="A963" s="104" t="s">
        <v>197</v>
      </c>
      <c r="B963" s="102" t="s">
        <v>674</v>
      </c>
      <c r="C963" s="102"/>
    </row>
    <row r="964" spans="1:3" ht="15">
      <c r="A964" s="104" t="s">
        <v>197</v>
      </c>
      <c r="B964" s="102" t="s">
        <v>464</v>
      </c>
      <c r="C964" s="102"/>
    </row>
    <row r="965" spans="1:3" ht="15">
      <c r="A965" s="104" t="s">
        <v>197</v>
      </c>
      <c r="B965" s="102" t="s">
        <v>465</v>
      </c>
      <c r="C965" s="102"/>
    </row>
    <row r="966" spans="1:3" ht="15">
      <c r="A966" s="104" t="s">
        <v>197</v>
      </c>
      <c r="B966" s="102" t="s">
        <v>490</v>
      </c>
      <c r="C966" s="102"/>
    </row>
    <row r="967" spans="1:3" ht="15">
      <c r="A967" s="104" t="s">
        <v>197</v>
      </c>
      <c r="B967" s="102" t="s">
        <v>453</v>
      </c>
      <c r="C967" s="102"/>
    </row>
    <row r="968" spans="1:3" ht="15">
      <c r="A968" s="104" t="s">
        <v>197</v>
      </c>
      <c r="B968" s="102" t="s">
        <v>188</v>
      </c>
      <c r="C968" s="102"/>
    </row>
    <row r="969" spans="1:3" ht="15">
      <c r="A969" s="104" t="s">
        <v>197</v>
      </c>
      <c r="B969" s="102" t="s">
        <v>442</v>
      </c>
      <c r="C969" s="102"/>
    </row>
    <row r="970" spans="1:3" ht="15">
      <c r="A970" s="104" t="s">
        <v>197</v>
      </c>
      <c r="B970" s="102" t="s">
        <v>449</v>
      </c>
      <c r="C970" s="102"/>
    </row>
    <row r="971" spans="1:3" ht="15">
      <c r="A971" s="104" t="s">
        <v>197</v>
      </c>
      <c r="B971" s="102" t="s">
        <v>670</v>
      </c>
      <c r="C971" s="102"/>
    </row>
    <row r="972" spans="1:3" ht="15">
      <c r="A972" s="104" t="s">
        <v>197</v>
      </c>
      <c r="B972" s="102" t="s">
        <v>436</v>
      </c>
      <c r="C972" s="102"/>
    </row>
    <row r="973" spans="1:3" ht="15">
      <c r="A973" s="104" t="s">
        <v>197</v>
      </c>
      <c r="B973" s="102" t="s">
        <v>455</v>
      </c>
      <c r="C973" s="102"/>
    </row>
    <row r="974" spans="1:3" ht="15">
      <c r="A974" s="104" t="s">
        <v>197</v>
      </c>
      <c r="B974" s="102" t="s">
        <v>427</v>
      </c>
      <c r="C974" s="102"/>
    </row>
    <row r="975" spans="1:3" ht="15">
      <c r="A975" s="104" t="s">
        <v>197</v>
      </c>
      <c r="B975" s="102">
        <v>3530</v>
      </c>
      <c r="C975" s="102"/>
    </row>
    <row r="976" spans="1:3" ht="15">
      <c r="A976" s="104" t="s">
        <v>197</v>
      </c>
      <c r="B976" s="102" t="s">
        <v>423</v>
      </c>
      <c r="C976" s="102"/>
    </row>
    <row r="977" spans="1:3" ht="15">
      <c r="A977" s="104" t="s">
        <v>197</v>
      </c>
      <c r="B977" s="102" t="s">
        <v>444</v>
      </c>
      <c r="C977" s="102"/>
    </row>
    <row r="978" spans="1:3" ht="15">
      <c r="A978" s="104" t="s">
        <v>197</v>
      </c>
      <c r="B978" s="102" t="s">
        <v>671</v>
      </c>
      <c r="C978" s="102"/>
    </row>
    <row r="979" spans="1:3" ht="15">
      <c r="A979" s="104" t="s">
        <v>197</v>
      </c>
      <c r="B979" s="102" t="s">
        <v>672</v>
      </c>
      <c r="C979" s="102"/>
    </row>
    <row r="980" spans="1:3" ht="15">
      <c r="A980" s="104" t="s">
        <v>197</v>
      </c>
      <c r="B980" s="102" t="s">
        <v>438</v>
      </c>
      <c r="C980" s="102"/>
    </row>
    <row r="981" spans="1:3" ht="15">
      <c r="A981" s="104" t="s">
        <v>197</v>
      </c>
      <c r="B981" s="102" t="s">
        <v>439</v>
      </c>
      <c r="C981" s="102"/>
    </row>
    <row r="982" spans="1:3" ht="15">
      <c r="A982" s="104" t="s">
        <v>197</v>
      </c>
      <c r="B982" s="102" t="s">
        <v>448</v>
      </c>
      <c r="C982" s="102"/>
    </row>
    <row r="983" spans="1:3" ht="15">
      <c r="A983" s="104" t="s">
        <v>197</v>
      </c>
      <c r="B983" s="102" t="s">
        <v>447</v>
      </c>
      <c r="C983" s="102"/>
    </row>
    <row r="984" spans="1:3" ht="15">
      <c r="A984" s="104" t="s">
        <v>197</v>
      </c>
      <c r="B984" s="102" t="s">
        <v>673</v>
      </c>
      <c r="C984" s="102"/>
    </row>
    <row r="985" spans="1:3" ht="15">
      <c r="A985" s="104" t="s">
        <v>197</v>
      </c>
      <c r="B985" s="102" t="s">
        <v>198</v>
      </c>
      <c r="C985" s="102"/>
    </row>
    <row r="986" spans="1:3" ht="15">
      <c r="A986" s="104" t="s">
        <v>197</v>
      </c>
      <c r="B986" s="102" t="s">
        <v>671</v>
      </c>
      <c r="C986" s="102"/>
    </row>
    <row r="987" spans="1:3" ht="15">
      <c r="A987" s="104" t="s">
        <v>197</v>
      </c>
      <c r="B987" s="102" t="s">
        <v>473</v>
      </c>
      <c r="C987" s="102"/>
    </row>
    <row r="988" spans="1:3" ht="15">
      <c r="A988" s="104" t="s">
        <v>197</v>
      </c>
      <c r="B988" s="102">
        <v>23</v>
      </c>
      <c r="C988" s="102"/>
    </row>
    <row r="989" spans="1:3" ht="15">
      <c r="A989" s="104" t="s">
        <v>197</v>
      </c>
      <c r="B989" s="102" t="s">
        <v>515</v>
      </c>
      <c r="C989" s="102"/>
    </row>
    <row r="990" spans="1:3" ht="15">
      <c r="A990" s="104" t="s">
        <v>197</v>
      </c>
      <c r="B990" s="102" t="s">
        <v>613</v>
      </c>
      <c r="C990" s="102"/>
    </row>
    <row r="991" spans="1:3" ht="15">
      <c r="A991" s="104" t="s">
        <v>197</v>
      </c>
      <c r="B991" s="102" t="s">
        <v>471</v>
      </c>
      <c r="C991" s="102"/>
    </row>
    <row r="992" spans="1:3" ht="15">
      <c r="A992" s="104" t="s">
        <v>197</v>
      </c>
      <c r="B992" s="102" t="s">
        <v>548</v>
      </c>
      <c r="C992" s="102"/>
    </row>
    <row r="993" spans="1:3" ht="15">
      <c r="A993" s="104" t="s">
        <v>197</v>
      </c>
      <c r="B993" s="102" t="s">
        <v>492</v>
      </c>
      <c r="C993" s="102"/>
    </row>
    <row r="994" spans="1:3" ht="15">
      <c r="A994" s="104" t="s">
        <v>197</v>
      </c>
      <c r="B994" s="102" t="s">
        <v>486</v>
      </c>
      <c r="C994" s="102"/>
    </row>
    <row r="995" spans="1:3" ht="15">
      <c r="A995" s="104" t="s">
        <v>197</v>
      </c>
      <c r="B995" s="102" t="s">
        <v>574</v>
      </c>
      <c r="C995" s="102"/>
    </row>
    <row r="996" spans="1:3" ht="15">
      <c r="A996" s="104" t="s">
        <v>197</v>
      </c>
      <c r="B996" s="102" t="s">
        <v>806</v>
      </c>
      <c r="C996" s="102"/>
    </row>
    <row r="997" spans="1:3" ht="15">
      <c r="A997" s="104" t="s">
        <v>197</v>
      </c>
      <c r="B997" s="102" t="s">
        <v>488</v>
      </c>
      <c r="C997" s="102"/>
    </row>
    <row r="998" spans="1:3" ht="15">
      <c r="A998" s="104" t="s">
        <v>197</v>
      </c>
      <c r="B998" s="102" t="s">
        <v>476</v>
      </c>
      <c r="C998" s="102"/>
    </row>
    <row r="999" spans="1:3" ht="15">
      <c r="A999" s="104" t="s">
        <v>197</v>
      </c>
      <c r="B999" s="102" t="s">
        <v>453</v>
      </c>
      <c r="C999" s="102"/>
    </row>
    <row r="1000" spans="1:3" ht="15">
      <c r="A1000" s="104" t="s">
        <v>197</v>
      </c>
      <c r="B1000" s="102" t="s">
        <v>188</v>
      </c>
      <c r="C1000" s="102"/>
    </row>
    <row r="1001" spans="1:3" ht="15">
      <c r="A1001" s="104" t="s">
        <v>197</v>
      </c>
      <c r="B1001" s="102" t="s">
        <v>521</v>
      </c>
      <c r="C1001" s="102"/>
    </row>
    <row r="1002" spans="1:3" ht="15">
      <c r="A1002" s="104" t="s">
        <v>197</v>
      </c>
      <c r="B1002" s="102" t="s">
        <v>674</v>
      </c>
      <c r="C1002" s="102"/>
    </row>
    <row r="1003" spans="1:3" ht="15">
      <c r="A1003" s="104" t="s">
        <v>197</v>
      </c>
      <c r="B1003" s="102" t="s">
        <v>671</v>
      </c>
      <c r="C1003" s="102"/>
    </row>
    <row r="1004" spans="1:3" ht="15">
      <c r="A1004" s="104" t="s">
        <v>197</v>
      </c>
      <c r="B1004" s="102" t="s">
        <v>455</v>
      </c>
      <c r="C1004" s="102"/>
    </row>
    <row r="1005" spans="1:3" ht="15">
      <c r="A1005" s="104" t="s">
        <v>197</v>
      </c>
      <c r="B1005" s="102" t="s">
        <v>675</v>
      </c>
      <c r="C1005" s="102"/>
    </row>
    <row r="1006" spans="1:3" ht="15">
      <c r="A1006" s="104" t="s">
        <v>197</v>
      </c>
      <c r="B1006" s="102" t="s">
        <v>673</v>
      </c>
      <c r="C1006" s="102"/>
    </row>
    <row r="1007" spans="1:3" ht="15">
      <c r="A1007" s="104" t="s">
        <v>197</v>
      </c>
      <c r="B1007" s="102" t="s">
        <v>676</v>
      </c>
      <c r="C1007" s="102"/>
    </row>
    <row r="1008" spans="1:3" ht="15">
      <c r="A1008" s="104" t="s">
        <v>197</v>
      </c>
      <c r="B1008" s="102" t="s">
        <v>469</v>
      </c>
      <c r="C1008" s="102"/>
    </row>
    <row r="1009" spans="1:3" ht="15">
      <c r="A1009" s="104" t="s">
        <v>197</v>
      </c>
      <c r="B1009" s="102">
        <v>27</v>
      </c>
      <c r="C1009" s="102"/>
    </row>
    <row r="1010" spans="1:3" ht="15">
      <c r="A1010" s="104" t="s">
        <v>197</v>
      </c>
      <c r="B1010" s="102">
        <v>26</v>
      </c>
      <c r="C1010" s="102"/>
    </row>
    <row r="1011" spans="1:3" ht="15">
      <c r="A1011" s="104" t="s">
        <v>197</v>
      </c>
      <c r="B1011" s="102" t="s">
        <v>435</v>
      </c>
      <c r="C1011" s="102"/>
    </row>
    <row r="1012" spans="1:3" ht="15">
      <c r="A1012" s="104" t="s">
        <v>197</v>
      </c>
      <c r="B1012" s="102" t="s">
        <v>433</v>
      </c>
      <c r="C1012" s="102"/>
    </row>
    <row r="1013" spans="1:3" ht="15">
      <c r="A1013" s="104" t="s">
        <v>197</v>
      </c>
      <c r="B1013" s="102" t="s">
        <v>477</v>
      </c>
      <c r="C1013" s="102"/>
    </row>
    <row r="1014" spans="1:3" ht="15">
      <c r="A1014" s="104" t="s">
        <v>197</v>
      </c>
      <c r="B1014" s="102" t="s">
        <v>452</v>
      </c>
      <c r="C1014" s="102"/>
    </row>
    <row r="1015" spans="1:3" ht="15">
      <c r="A1015" s="104" t="s">
        <v>197</v>
      </c>
      <c r="B1015" s="102" t="s">
        <v>677</v>
      </c>
      <c r="C1015" s="102"/>
    </row>
    <row r="1016" spans="1:3" ht="15">
      <c r="A1016" s="104" t="s">
        <v>197</v>
      </c>
      <c r="B1016" s="102" t="s">
        <v>423</v>
      </c>
      <c r="C1016" s="102"/>
    </row>
    <row r="1017" spans="1:3" ht="15">
      <c r="A1017" s="104" t="s">
        <v>197</v>
      </c>
      <c r="B1017" s="102" t="s">
        <v>480</v>
      </c>
      <c r="C1017" s="102"/>
    </row>
    <row r="1018" spans="1:3" ht="15">
      <c r="A1018" s="104" t="s">
        <v>197</v>
      </c>
      <c r="B1018" s="102" t="s">
        <v>200</v>
      </c>
      <c r="C1018" s="102"/>
    </row>
    <row r="1019" spans="1:3" ht="15">
      <c r="A1019" s="104" t="s">
        <v>197</v>
      </c>
      <c r="B1019" s="102" t="s">
        <v>483</v>
      </c>
      <c r="C1019" s="102"/>
    </row>
    <row r="1020" spans="1:3" ht="15">
      <c r="A1020" s="104" t="s">
        <v>197</v>
      </c>
      <c r="B1020" s="102" t="s">
        <v>482</v>
      </c>
      <c r="C1020" s="102"/>
    </row>
    <row r="1021" spans="1:3" ht="15">
      <c r="A1021" s="104" t="s">
        <v>197</v>
      </c>
      <c r="B1021" s="102" t="s">
        <v>198</v>
      </c>
      <c r="C1021" s="102"/>
    </row>
    <row r="1022" spans="1:3" ht="15">
      <c r="A1022" s="104" t="s">
        <v>197</v>
      </c>
      <c r="B1022" s="102" t="s">
        <v>442</v>
      </c>
      <c r="C1022" s="102"/>
    </row>
    <row r="1023" spans="1:3" ht="15">
      <c r="A1023" s="104" t="s">
        <v>197</v>
      </c>
      <c r="B1023" s="102" t="s">
        <v>449</v>
      </c>
      <c r="C1023" s="102"/>
    </row>
    <row r="1024" spans="1:3" ht="15">
      <c r="A1024" s="104" t="s">
        <v>197</v>
      </c>
      <c r="B1024" s="102" t="s">
        <v>670</v>
      </c>
      <c r="C1024" s="102"/>
    </row>
    <row r="1025" spans="1:3" ht="15">
      <c r="A1025" s="104" t="s">
        <v>197</v>
      </c>
      <c r="B1025" s="102" t="s">
        <v>436</v>
      </c>
      <c r="C1025" s="102"/>
    </row>
    <row r="1026" spans="1:3" ht="15">
      <c r="A1026" s="104" t="s">
        <v>197</v>
      </c>
      <c r="B1026" s="102" t="s">
        <v>455</v>
      </c>
      <c r="C1026" s="102"/>
    </row>
    <row r="1027" spans="1:3" ht="15">
      <c r="A1027" s="104" t="s">
        <v>197</v>
      </c>
      <c r="B1027" s="102" t="s">
        <v>427</v>
      </c>
      <c r="C1027" s="102"/>
    </row>
    <row r="1028" spans="1:3" ht="15">
      <c r="A1028" s="104" t="s">
        <v>197</v>
      </c>
      <c r="B1028" s="102">
        <v>3530</v>
      </c>
      <c r="C1028" s="102"/>
    </row>
    <row r="1029" spans="1:3" ht="15">
      <c r="A1029" s="104" t="s">
        <v>197</v>
      </c>
      <c r="B1029" s="102" t="s">
        <v>423</v>
      </c>
      <c r="C1029" s="102"/>
    </row>
    <row r="1030" spans="1:3" ht="15">
      <c r="A1030" s="104" t="s">
        <v>197</v>
      </c>
      <c r="B1030" s="102" t="s">
        <v>444</v>
      </c>
      <c r="C1030" s="102"/>
    </row>
    <row r="1031" spans="1:3" ht="15">
      <c r="A1031" s="104" t="s">
        <v>197</v>
      </c>
      <c r="B1031" s="102" t="s">
        <v>671</v>
      </c>
      <c r="C1031" s="102"/>
    </row>
    <row r="1032" spans="1:3" ht="15">
      <c r="A1032" s="104" t="s">
        <v>197</v>
      </c>
      <c r="B1032" s="102" t="s">
        <v>672</v>
      </c>
      <c r="C1032" s="102"/>
    </row>
    <row r="1033" spans="1:3" ht="15">
      <c r="A1033" s="104" t="s">
        <v>197</v>
      </c>
      <c r="B1033" s="102" t="s">
        <v>438</v>
      </c>
      <c r="C1033" s="102"/>
    </row>
    <row r="1034" spans="1:3" ht="15">
      <c r="A1034" s="104" t="s">
        <v>197</v>
      </c>
      <c r="B1034" s="102" t="s">
        <v>439</v>
      </c>
      <c r="C1034" s="102"/>
    </row>
    <row r="1035" spans="1:3" ht="15">
      <c r="A1035" s="104" t="s">
        <v>197</v>
      </c>
      <c r="B1035" s="102" t="s">
        <v>448</v>
      </c>
      <c r="C1035" s="102"/>
    </row>
    <row r="1036" spans="1:3" ht="15">
      <c r="A1036" s="104" t="s">
        <v>197</v>
      </c>
      <c r="B1036" s="102" t="s">
        <v>447</v>
      </c>
      <c r="C1036" s="102"/>
    </row>
    <row r="1037" spans="1:3" ht="15">
      <c r="A1037" s="104" t="s">
        <v>197</v>
      </c>
      <c r="B1037" s="102" t="s">
        <v>673</v>
      </c>
      <c r="C1037" s="102"/>
    </row>
    <row r="1038" spans="1:3" ht="15">
      <c r="A1038" s="104" t="s">
        <v>194</v>
      </c>
      <c r="B1038" s="102" t="s">
        <v>442</v>
      </c>
      <c r="C1038" s="102"/>
    </row>
    <row r="1039" spans="1:3" ht="15">
      <c r="A1039" s="104" t="s">
        <v>194</v>
      </c>
      <c r="B1039" s="102" t="s">
        <v>449</v>
      </c>
      <c r="C1039" s="102"/>
    </row>
    <row r="1040" spans="1:3" ht="15">
      <c r="A1040" s="104" t="s">
        <v>194</v>
      </c>
      <c r="B1040" s="102" t="s">
        <v>670</v>
      </c>
      <c r="C1040" s="102"/>
    </row>
    <row r="1041" spans="1:3" ht="15">
      <c r="A1041" s="104" t="s">
        <v>194</v>
      </c>
      <c r="B1041" s="102" t="s">
        <v>436</v>
      </c>
      <c r="C1041" s="102"/>
    </row>
    <row r="1042" spans="1:3" ht="15">
      <c r="A1042" s="104" t="s">
        <v>194</v>
      </c>
      <c r="B1042" s="102" t="s">
        <v>455</v>
      </c>
      <c r="C1042" s="102"/>
    </row>
    <row r="1043" spans="1:3" ht="15">
      <c r="A1043" s="104" t="s">
        <v>194</v>
      </c>
      <c r="B1043" s="102" t="s">
        <v>427</v>
      </c>
      <c r="C1043" s="102"/>
    </row>
    <row r="1044" spans="1:3" ht="15">
      <c r="A1044" s="104" t="s">
        <v>194</v>
      </c>
      <c r="B1044" s="102">
        <v>3530</v>
      </c>
      <c r="C1044" s="102"/>
    </row>
    <row r="1045" spans="1:3" ht="15">
      <c r="A1045" s="104" t="s">
        <v>194</v>
      </c>
      <c r="B1045" s="102" t="s">
        <v>423</v>
      </c>
      <c r="C1045" s="102"/>
    </row>
    <row r="1046" spans="1:3" ht="15">
      <c r="A1046" s="104" t="s">
        <v>194</v>
      </c>
      <c r="B1046" s="102" t="s">
        <v>444</v>
      </c>
      <c r="C1046" s="102"/>
    </row>
    <row r="1047" spans="1:3" ht="15">
      <c r="A1047" s="104" t="s">
        <v>194</v>
      </c>
      <c r="B1047" s="102" t="s">
        <v>671</v>
      </c>
      <c r="C1047" s="102"/>
    </row>
    <row r="1048" spans="1:3" ht="15">
      <c r="A1048" s="104" t="s">
        <v>194</v>
      </c>
      <c r="B1048" s="102" t="s">
        <v>672</v>
      </c>
      <c r="C1048" s="102"/>
    </row>
    <row r="1049" spans="1:3" ht="15">
      <c r="A1049" s="104" t="s">
        <v>194</v>
      </c>
      <c r="B1049" s="102" t="s">
        <v>438</v>
      </c>
      <c r="C1049" s="102"/>
    </row>
    <row r="1050" spans="1:3" ht="15">
      <c r="A1050" s="104" t="s">
        <v>194</v>
      </c>
      <c r="B1050" s="102" t="s">
        <v>439</v>
      </c>
      <c r="C1050" s="102"/>
    </row>
    <row r="1051" spans="1:3" ht="15">
      <c r="A1051" s="104" t="s">
        <v>194</v>
      </c>
      <c r="B1051" s="102" t="s">
        <v>448</v>
      </c>
      <c r="C1051" s="102"/>
    </row>
    <row r="1052" spans="1:3" ht="15">
      <c r="A1052" s="104" t="s">
        <v>194</v>
      </c>
      <c r="B1052" s="102" t="s">
        <v>447</v>
      </c>
      <c r="C1052" s="102"/>
    </row>
    <row r="1053" spans="1:3" ht="15">
      <c r="A1053" s="104" t="s">
        <v>194</v>
      </c>
      <c r="B1053" s="102" t="s">
        <v>673</v>
      </c>
      <c r="C1053" s="102"/>
    </row>
    <row r="1054" spans="1:3" ht="15">
      <c r="A1054" s="104" t="s">
        <v>194</v>
      </c>
      <c r="B1054" s="102" t="s">
        <v>198</v>
      </c>
      <c r="C1054" s="102"/>
    </row>
    <row r="1055" spans="1:3" ht="15">
      <c r="A1055" s="104" t="s">
        <v>193</v>
      </c>
      <c r="B1055" s="102" t="s">
        <v>442</v>
      </c>
      <c r="C1055" s="102"/>
    </row>
    <row r="1056" spans="1:3" ht="15">
      <c r="A1056" s="104" t="s">
        <v>193</v>
      </c>
      <c r="B1056" s="102" t="s">
        <v>449</v>
      </c>
      <c r="C1056" s="102"/>
    </row>
    <row r="1057" spans="1:3" ht="15">
      <c r="A1057" s="104" t="s">
        <v>193</v>
      </c>
      <c r="B1057" s="102" t="s">
        <v>670</v>
      </c>
      <c r="C1057" s="102"/>
    </row>
    <row r="1058" spans="1:3" ht="15">
      <c r="A1058" s="104" t="s">
        <v>193</v>
      </c>
      <c r="B1058" s="102" t="s">
        <v>436</v>
      </c>
      <c r="C1058" s="102"/>
    </row>
    <row r="1059" spans="1:3" ht="15">
      <c r="A1059" s="104" t="s">
        <v>193</v>
      </c>
      <c r="B1059" s="102" t="s">
        <v>455</v>
      </c>
      <c r="C1059" s="102"/>
    </row>
    <row r="1060" spans="1:3" ht="15">
      <c r="A1060" s="104" t="s">
        <v>193</v>
      </c>
      <c r="B1060" s="102" t="s">
        <v>427</v>
      </c>
      <c r="C1060" s="102"/>
    </row>
    <row r="1061" spans="1:3" ht="15">
      <c r="A1061" s="104" t="s">
        <v>193</v>
      </c>
      <c r="B1061" s="102">
        <v>3530</v>
      </c>
      <c r="C1061" s="102"/>
    </row>
    <row r="1062" spans="1:3" ht="15">
      <c r="A1062" s="104" t="s">
        <v>193</v>
      </c>
      <c r="B1062" s="102" t="s">
        <v>423</v>
      </c>
      <c r="C1062" s="102"/>
    </row>
    <row r="1063" spans="1:3" ht="15">
      <c r="A1063" s="104" t="s">
        <v>193</v>
      </c>
      <c r="B1063" s="102" t="s">
        <v>444</v>
      </c>
      <c r="C1063" s="102"/>
    </row>
    <row r="1064" spans="1:3" ht="15">
      <c r="A1064" s="104" t="s">
        <v>193</v>
      </c>
      <c r="B1064" s="102" t="s">
        <v>671</v>
      </c>
      <c r="C1064" s="102"/>
    </row>
    <row r="1065" spans="1:3" ht="15">
      <c r="A1065" s="104" t="s">
        <v>193</v>
      </c>
      <c r="B1065" s="102" t="s">
        <v>672</v>
      </c>
      <c r="C1065" s="102"/>
    </row>
    <row r="1066" spans="1:3" ht="15">
      <c r="A1066" s="104" t="s">
        <v>193</v>
      </c>
      <c r="B1066" s="102" t="s">
        <v>438</v>
      </c>
      <c r="C1066" s="102"/>
    </row>
    <row r="1067" spans="1:3" ht="15">
      <c r="A1067" s="104" t="s">
        <v>193</v>
      </c>
      <c r="B1067" s="102" t="s">
        <v>439</v>
      </c>
      <c r="C1067" s="102"/>
    </row>
    <row r="1068" spans="1:3" ht="15">
      <c r="A1068" s="104" t="s">
        <v>193</v>
      </c>
      <c r="B1068" s="102" t="s">
        <v>448</v>
      </c>
      <c r="C1068" s="102"/>
    </row>
    <row r="1069" spans="1:3" ht="15">
      <c r="A1069" s="104" t="s">
        <v>193</v>
      </c>
      <c r="B1069" s="102" t="s">
        <v>447</v>
      </c>
      <c r="C1069" s="102"/>
    </row>
    <row r="1070" spans="1:3" ht="15">
      <c r="A1070" s="104" t="s">
        <v>193</v>
      </c>
      <c r="B1070" s="102" t="s">
        <v>673</v>
      </c>
      <c r="C1070" s="102"/>
    </row>
    <row r="1071" spans="1:3" ht="15">
      <c r="A1071" s="104" t="s">
        <v>193</v>
      </c>
      <c r="B1071" s="102" t="s">
        <v>198</v>
      </c>
      <c r="C1071" s="102"/>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E09E5-516B-493D-B4A1-DCD437964BDB}">
  <dimension ref="A1:B4984"/>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412</v>
      </c>
      <c r="B1" s="7" t="s">
        <v>1218</v>
      </c>
    </row>
    <row r="2" spans="1:2" ht="15">
      <c r="A2" s="102" t="s">
        <v>1385</v>
      </c>
      <c r="B2" s="102" t="s">
        <v>1219</v>
      </c>
    </row>
    <row r="3" spans="1:2" ht="15">
      <c r="A3" s="104" t="s">
        <v>755</v>
      </c>
      <c r="B3" s="102" t="s">
        <v>1219</v>
      </c>
    </row>
    <row r="4" spans="1:2" ht="15">
      <c r="A4" s="104" t="s">
        <v>1386</v>
      </c>
      <c r="B4" s="102" t="s">
        <v>1219</v>
      </c>
    </row>
    <row r="5" spans="1:2" ht="15">
      <c r="A5" s="104" t="s">
        <v>1387</v>
      </c>
      <c r="B5" s="102" t="s">
        <v>1219</v>
      </c>
    </row>
    <row r="6" spans="1:2" ht="15">
      <c r="A6" s="104" t="s">
        <v>1388</v>
      </c>
      <c r="B6" s="102" t="s">
        <v>1219</v>
      </c>
    </row>
    <row r="7" spans="1:2" ht="15">
      <c r="A7" s="104" t="s">
        <v>1389</v>
      </c>
      <c r="B7" s="102" t="s">
        <v>1219</v>
      </c>
    </row>
    <row r="8" spans="1:2" ht="15">
      <c r="A8" s="104" t="s">
        <v>1390</v>
      </c>
      <c r="B8" s="102" t="s">
        <v>1219</v>
      </c>
    </row>
    <row r="9" spans="1:2" ht="15">
      <c r="A9" s="104" t="s">
        <v>1391</v>
      </c>
      <c r="B9" s="102" t="s">
        <v>1219</v>
      </c>
    </row>
    <row r="10" spans="1:2" ht="15">
      <c r="A10" s="104" t="s">
        <v>1392</v>
      </c>
      <c r="B10" s="102" t="s">
        <v>1219</v>
      </c>
    </row>
    <row r="11" spans="1:2" ht="15">
      <c r="A11" s="104" t="s">
        <v>1393</v>
      </c>
      <c r="B11" s="102" t="s">
        <v>1219</v>
      </c>
    </row>
    <row r="12" spans="1:2" ht="15">
      <c r="A12" s="104" t="s">
        <v>820</v>
      </c>
      <c r="B12" s="102" t="s">
        <v>1219</v>
      </c>
    </row>
    <row r="13" spans="1:2" ht="15">
      <c r="A13" s="104" t="s">
        <v>821</v>
      </c>
      <c r="B13" s="102" t="s">
        <v>1219</v>
      </c>
    </row>
    <row r="14" spans="1:2" ht="15">
      <c r="A14" s="104" t="s">
        <v>1394</v>
      </c>
      <c r="B14" s="102" t="s">
        <v>1219</v>
      </c>
    </row>
    <row r="15" spans="1:2" ht="15">
      <c r="A15" s="104" t="s">
        <v>1395</v>
      </c>
      <c r="B15" s="102" t="s">
        <v>1219</v>
      </c>
    </row>
    <row r="16" spans="1:2" ht="15">
      <c r="A16" s="104" t="s">
        <v>1396</v>
      </c>
      <c r="B16" s="102" t="s">
        <v>1219</v>
      </c>
    </row>
    <row r="17" spans="1:2" ht="15">
      <c r="A17" s="104" t="s">
        <v>1397</v>
      </c>
      <c r="B17" s="102" t="s">
        <v>1219</v>
      </c>
    </row>
    <row r="18" spans="1:2" ht="15">
      <c r="A18" s="104" t="s">
        <v>1398</v>
      </c>
      <c r="B18" s="102" t="s">
        <v>1219</v>
      </c>
    </row>
    <row r="19" spans="1:2" ht="15">
      <c r="A19" s="104" t="s">
        <v>1399</v>
      </c>
      <c r="B19" s="102" t="s">
        <v>1219</v>
      </c>
    </row>
    <row r="20" spans="1:2" ht="15">
      <c r="A20" s="104" t="s">
        <v>1400</v>
      </c>
      <c r="B20" s="102" t="s">
        <v>1219</v>
      </c>
    </row>
    <row r="21" spans="1:2" ht="15">
      <c r="A21" s="104" t="s">
        <v>1401</v>
      </c>
      <c r="B21" s="102" t="s">
        <v>1219</v>
      </c>
    </row>
    <row r="22" spans="1:2" ht="15">
      <c r="A22" s="104" t="s">
        <v>1402</v>
      </c>
      <c r="B22" s="102" t="s">
        <v>1219</v>
      </c>
    </row>
    <row r="23" spans="1:2" ht="15">
      <c r="A23" s="104" t="s">
        <v>1403</v>
      </c>
      <c r="B23" s="102" t="s">
        <v>1219</v>
      </c>
    </row>
    <row r="24" spans="1:2" ht="15">
      <c r="A24" s="104" t="s">
        <v>1404</v>
      </c>
      <c r="B24" s="102" t="s">
        <v>1219</v>
      </c>
    </row>
    <row r="25" spans="1:2" ht="15">
      <c r="A25" s="104" t="s">
        <v>1405</v>
      </c>
      <c r="B25" s="102" t="s">
        <v>1219</v>
      </c>
    </row>
    <row r="26" spans="1:2" ht="15">
      <c r="A26" s="104" t="s">
        <v>1406</v>
      </c>
      <c r="B26" s="102" t="s">
        <v>1219</v>
      </c>
    </row>
    <row r="27" spans="1:2" ht="15">
      <c r="A27" s="104" t="s">
        <v>1407</v>
      </c>
      <c r="B27" s="102" t="s">
        <v>1219</v>
      </c>
    </row>
    <row r="28" spans="1:2" ht="15">
      <c r="A28" s="104" t="s">
        <v>1408</v>
      </c>
      <c r="B28" s="102" t="s">
        <v>1219</v>
      </c>
    </row>
    <row r="29" spans="1:2" ht="15">
      <c r="A29" s="104" t="s">
        <v>1409</v>
      </c>
      <c r="B29" s="102" t="s">
        <v>1219</v>
      </c>
    </row>
    <row r="30" spans="1:2" ht="15">
      <c r="A30" s="104" t="s">
        <v>1410</v>
      </c>
      <c r="B30" s="102" t="s">
        <v>1219</v>
      </c>
    </row>
    <row r="31" spans="1:2" ht="15">
      <c r="A31" s="104" t="s">
        <v>1411</v>
      </c>
      <c r="B31" s="102" t="s">
        <v>1219</v>
      </c>
    </row>
    <row r="32" spans="1:2" ht="15">
      <c r="A32" s="104" t="s">
        <v>1412</v>
      </c>
      <c r="B32" s="102" t="s">
        <v>1219</v>
      </c>
    </row>
    <row r="33" spans="1:2" ht="15">
      <c r="A33" s="104" t="s">
        <v>1413</v>
      </c>
      <c r="B33" s="102" t="s">
        <v>1219</v>
      </c>
    </row>
    <row r="34" spans="1:2" ht="15">
      <c r="A34" s="104" t="s">
        <v>1414</v>
      </c>
      <c r="B34" s="102" t="s">
        <v>1219</v>
      </c>
    </row>
    <row r="35" spans="1:2" ht="15">
      <c r="A35" s="104" t="s">
        <v>1415</v>
      </c>
      <c r="B35" s="102" t="s">
        <v>1219</v>
      </c>
    </row>
    <row r="36" spans="1:2" ht="15">
      <c r="A36" s="104" t="s">
        <v>1416</v>
      </c>
      <c r="B36" s="102" t="s">
        <v>1219</v>
      </c>
    </row>
    <row r="37" spans="1:2" ht="15">
      <c r="A37" s="104" t="s">
        <v>1417</v>
      </c>
      <c r="B37" s="102" t="s">
        <v>1219</v>
      </c>
    </row>
    <row r="38" spans="1:2" ht="15">
      <c r="A38" s="104" t="s">
        <v>1418</v>
      </c>
      <c r="B38" s="102" t="s">
        <v>1219</v>
      </c>
    </row>
    <row r="39" spans="1:2" ht="15">
      <c r="A39" s="104" t="s">
        <v>1419</v>
      </c>
      <c r="B39" s="102" t="s">
        <v>1219</v>
      </c>
    </row>
    <row r="40" spans="1:2" ht="15">
      <c r="A40" s="104" t="s">
        <v>1420</v>
      </c>
      <c r="B40" s="102" t="s">
        <v>1219</v>
      </c>
    </row>
    <row r="41" spans="1:2" ht="15">
      <c r="A41" s="104" t="s">
        <v>1421</v>
      </c>
      <c r="B41" s="102" t="s">
        <v>1219</v>
      </c>
    </row>
    <row r="42" spans="1:2" ht="15">
      <c r="A42" s="104" t="s">
        <v>824</v>
      </c>
      <c r="B42" s="102" t="s">
        <v>1219</v>
      </c>
    </row>
    <row r="43" spans="1:2" ht="15">
      <c r="A43" s="104" t="s">
        <v>825</v>
      </c>
      <c r="B43" s="102" t="s">
        <v>1219</v>
      </c>
    </row>
    <row r="44" spans="1:2" ht="15">
      <c r="A44" s="104" t="s">
        <v>1422</v>
      </c>
      <c r="B44" s="102" t="s">
        <v>1219</v>
      </c>
    </row>
    <row r="45" spans="1:2" ht="15">
      <c r="A45" s="104" t="s">
        <v>1423</v>
      </c>
      <c r="B45" s="102" t="s">
        <v>1219</v>
      </c>
    </row>
    <row r="46" spans="1:2" ht="15">
      <c r="A46" s="104" t="s">
        <v>1424</v>
      </c>
      <c r="B46" s="102" t="s">
        <v>1219</v>
      </c>
    </row>
    <row r="47" spans="1:2" ht="15">
      <c r="A47" s="104" t="s">
        <v>1425</v>
      </c>
      <c r="B47" s="102" t="s">
        <v>1219</v>
      </c>
    </row>
    <row r="48" spans="1:2" ht="15">
      <c r="A48" s="104" t="s">
        <v>826</v>
      </c>
      <c r="B48" s="102" t="s">
        <v>1219</v>
      </c>
    </row>
    <row r="49" spans="1:2" ht="15">
      <c r="A49" s="104" t="s">
        <v>1426</v>
      </c>
      <c r="B49" s="102" t="s">
        <v>1219</v>
      </c>
    </row>
    <row r="50" spans="1:2" ht="15">
      <c r="A50" s="104" t="s">
        <v>1427</v>
      </c>
      <c r="B50" s="102" t="s">
        <v>1219</v>
      </c>
    </row>
    <row r="51" spans="1:2" ht="15">
      <c r="A51" s="104" t="s">
        <v>1428</v>
      </c>
      <c r="B51" s="102" t="s">
        <v>1219</v>
      </c>
    </row>
    <row r="52" spans="1:2" ht="15">
      <c r="A52" s="104" t="s">
        <v>827</v>
      </c>
      <c r="B52" s="102" t="s">
        <v>1219</v>
      </c>
    </row>
    <row r="53" spans="1:2" ht="15">
      <c r="A53" s="104" t="s">
        <v>1429</v>
      </c>
      <c r="B53" s="102" t="s">
        <v>1219</v>
      </c>
    </row>
    <row r="54" spans="1:2" ht="15">
      <c r="A54" s="104" t="s">
        <v>774</v>
      </c>
      <c r="B54" s="102" t="s">
        <v>1219</v>
      </c>
    </row>
    <row r="55" spans="1:2" ht="15">
      <c r="A55" s="104" t="s">
        <v>1430</v>
      </c>
      <c r="B55" s="102" t="s">
        <v>1219</v>
      </c>
    </row>
    <row r="56" spans="1:2" ht="15">
      <c r="A56" s="104" t="s">
        <v>1431</v>
      </c>
      <c r="B56" s="102" t="s">
        <v>1219</v>
      </c>
    </row>
    <row r="57" spans="1:2" ht="15">
      <c r="A57" s="104" t="s">
        <v>1432</v>
      </c>
      <c r="B57" s="102" t="s">
        <v>1219</v>
      </c>
    </row>
    <row r="58" spans="1:2" ht="15">
      <c r="A58" s="104" t="s">
        <v>569</v>
      </c>
      <c r="B58" s="102" t="s">
        <v>1219</v>
      </c>
    </row>
    <row r="59" spans="1:2" ht="15">
      <c r="A59" s="104" t="s">
        <v>1433</v>
      </c>
      <c r="B59" s="102" t="s">
        <v>1219</v>
      </c>
    </row>
    <row r="60" spans="1:2" ht="15">
      <c r="A60" s="104" t="s">
        <v>1434</v>
      </c>
      <c r="B60" s="102" t="s">
        <v>1219</v>
      </c>
    </row>
    <row r="61" spans="1:2" ht="15">
      <c r="A61" s="104" t="s">
        <v>1435</v>
      </c>
      <c r="B61" s="102" t="s">
        <v>1219</v>
      </c>
    </row>
    <row r="62" spans="1:2" ht="15">
      <c r="A62" s="104" t="s">
        <v>1436</v>
      </c>
      <c r="B62" s="102" t="s">
        <v>1219</v>
      </c>
    </row>
    <row r="63" spans="1:2" ht="15">
      <c r="A63" s="104" t="s">
        <v>830</v>
      </c>
      <c r="B63" s="102" t="s">
        <v>1219</v>
      </c>
    </row>
    <row r="64" spans="1:2" ht="15">
      <c r="A64" s="104" t="s">
        <v>1437</v>
      </c>
      <c r="B64" s="102" t="s">
        <v>1219</v>
      </c>
    </row>
    <row r="65" spans="1:2" ht="15">
      <c r="A65" s="104" t="s">
        <v>1438</v>
      </c>
      <c r="B65" s="102" t="s">
        <v>1219</v>
      </c>
    </row>
    <row r="66" spans="1:2" ht="15">
      <c r="A66" s="104" t="s">
        <v>1439</v>
      </c>
      <c r="B66" s="102" t="s">
        <v>1219</v>
      </c>
    </row>
    <row r="67" spans="1:2" ht="15">
      <c r="A67" s="104" t="s">
        <v>1440</v>
      </c>
      <c r="B67" s="102" t="s">
        <v>1219</v>
      </c>
    </row>
    <row r="68" spans="1:2" ht="15">
      <c r="A68" s="104" t="s">
        <v>1441</v>
      </c>
      <c r="B68" s="102" t="s">
        <v>1219</v>
      </c>
    </row>
    <row r="69" spans="1:2" ht="15">
      <c r="A69" s="104" t="s">
        <v>1442</v>
      </c>
      <c r="B69" s="102" t="s">
        <v>1219</v>
      </c>
    </row>
    <row r="70" spans="1:2" ht="15">
      <c r="A70" s="104" t="s">
        <v>1443</v>
      </c>
      <c r="B70" s="102" t="s">
        <v>1219</v>
      </c>
    </row>
    <row r="71" spans="1:2" ht="15">
      <c r="A71" s="104" t="s">
        <v>1444</v>
      </c>
      <c r="B71" s="102" t="s">
        <v>1219</v>
      </c>
    </row>
    <row r="72" spans="1:2" ht="15">
      <c r="A72" s="104" t="s">
        <v>1445</v>
      </c>
      <c r="B72" s="102" t="s">
        <v>1219</v>
      </c>
    </row>
    <row r="73" spans="1:2" ht="15">
      <c r="A73" s="104" t="s">
        <v>832</v>
      </c>
      <c r="B73" s="102" t="s">
        <v>1219</v>
      </c>
    </row>
    <row r="74" spans="1:2" ht="15">
      <c r="A74" s="104" t="s">
        <v>554</v>
      </c>
      <c r="B74" s="102" t="s">
        <v>1219</v>
      </c>
    </row>
    <row r="75" spans="1:2" ht="15">
      <c r="A75" s="104" t="s">
        <v>833</v>
      </c>
      <c r="B75" s="102" t="s">
        <v>1219</v>
      </c>
    </row>
    <row r="76" spans="1:2" ht="15">
      <c r="A76" s="104" t="s">
        <v>1446</v>
      </c>
      <c r="B76" s="102" t="s">
        <v>1219</v>
      </c>
    </row>
    <row r="77" spans="1:2" ht="15">
      <c r="A77" s="104" t="s">
        <v>437</v>
      </c>
      <c r="B77" s="102" t="s">
        <v>1219</v>
      </c>
    </row>
    <row r="78" spans="1:2" ht="15">
      <c r="A78" s="104" t="s">
        <v>1447</v>
      </c>
      <c r="B78" s="102" t="s">
        <v>1219</v>
      </c>
    </row>
    <row r="79" spans="1:2" ht="15">
      <c r="A79" s="104" t="s">
        <v>1448</v>
      </c>
      <c r="B79" s="102" t="s">
        <v>1219</v>
      </c>
    </row>
    <row r="80" spans="1:2" ht="15">
      <c r="A80" s="104" t="s">
        <v>1449</v>
      </c>
      <c r="B80" s="102" t="s">
        <v>1219</v>
      </c>
    </row>
    <row r="81" spans="1:2" ht="15">
      <c r="A81" s="104" t="s">
        <v>1450</v>
      </c>
      <c r="B81" s="102" t="s">
        <v>1219</v>
      </c>
    </row>
    <row r="82" spans="1:2" ht="15">
      <c r="A82" s="104" t="s">
        <v>1451</v>
      </c>
      <c r="B82" s="102" t="s">
        <v>1219</v>
      </c>
    </row>
    <row r="83" spans="1:2" ht="15">
      <c r="A83" s="104" t="s">
        <v>1452</v>
      </c>
      <c r="B83" s="102" t="s">
        <v>1219</v>
      </c>
    </row>
    <row r="84" spans="1:2" ht="15">
      <c r="A84" s="104" t="s">
        <v>1453</v>
      </c>
      <c r="B84" s="102" t="s">
        <v>1219</v>
      </c>
    </row>
    <row r="85" spans="1:2" ht="15">
      <c r="A85" s="104" t="s">
        <v>1454</v>
      </c>
      <c r="B85" s="102" t="s">
        <v>1219</v>
      </c>
    </row>
    <row r="86" spans="1:2" ht="15">
      <c r="A86" s="104" t="s">
        <v>1455</v>
      </c>
      <c r="B86" s="102" t="s">
        <v>1219</v>
      </c>
    </row>
    <row r="87" spans="1:2" ht="15">
      <c r="A87" s="104" t="s">
        <v>1456</v>
      </c>
      <c r="B87" s="102" t="s">
        <v>1219</v>
      </c>
    </row>
    <row r="88" spans="1:2" ht="15">
      <c r="A88" s="104" t="s">
        <v>1457</v>
      </c>
      <c r="B88" s="102" t="s">
        <v>1219</v>
      </c>
    </row>
    <row r="89" spans="1:2" ht="15">
      <c r="A89" s="104" t="s">
        <v>1458</v>
      </c>
      <c r="B89" s="102" t="s">
        <v>1219</v>
      </c>
    </row>
    <row r="90" spans="1:2" ht="15">
      <c r="A90" s="104" t="s">
        <v>1459</v>
      </c>
      <c r="B90" s="102" t="s">
        <v>1219</v>
      </c>
    </row>
    <row r="91" spans="1:2" ht="15">
      <c r="A91" s="104" t="s">
        <v>1460</v>
      </c>
      <c r="B91" s="102" t="s">
        <v>1219</v>
      </c>
    </row>
    <row r="92" spans="1:2" ht="15">
      <c r="A92" s="104" t="s">
        <v>1461</v>
      </c>
      <c r="B92" s="102" t="s">
        <v>1219</v>
      </c>
    </row>
    <row r="93" spans="1:2" ht="15">
      <c r="A93" s="104" t="s">
        <v>1462</v>
      </c>
      <c r="B93" s="102" t="s">
        <v>1219</v>
      </c>
    </row>
    <row r="94" spans="1:2" ht="15">
      <c r="A94" s="104" t="s">
        <v>1463</v>
      </c>
      <c r="B94" s="102" t="s">
        <v>1219</v>
      </c>
    </row>
    <row r="95" spans="1:2" ht="15">
      <c r="A95" s="104" t="s">
        <v>834</v>
      </c>
      <c r="B95" s="102" t="s">
        <v>1219</v>
      </c>
    </row>
    <row r="96" spans="1:2" ht="15">
      <c r="A96" s="104" t="s">
        <v>1464</v>
      </c>
      <c r="B96" s="102" t="s">
        <v>1219</v>
      </c>
    </row>
    <row r="97" spans="1:2" ht="15">
      <c r="A97" s="104" t="s">
        <v>1465</v>
      </c>
      <c r="B97" s="102" t="s">
        <v>1219</v>
      </c>
    </row>
    <row r="98" spans="1:2" ht="15">
      <c r="A98" s="104" t="s">
        <v>1466</v>
      </c>
      <c r="B98" s="102" t="s">
        <v>1219</v>
      </c>
    </row>
    <row r="99" spans="1:2" ht="15">
      <c r="A99" s="104" t="s">
        <v>1467</v>
      </c>
      <c r="B99" s="102" t="s">
        <v>1219</v>
      </c>
    </row>
    <row r="100" spans="1:2" ht="15">
      <c r="A100" s="104" t="s">
        <v>1468</v>
      </c>
      <c r="B100" s="102" t="s">
        <v>1219</v>
      </c>
    </row>
    <row r="101" spans="1:2" ht="15">
      <c r="A101" s="104" t="s">
        <v>1469</v>
      </c>
      <c r="B101" s="102" t="s">
        <v>1219</v>
      </c>
    </row>
    <row r="102" spans="1:2" ht="15">
      <c r="A102" s="104" t="s">
        <v>1470</v>
      </c>
      <c r="B102" s="102" t="s">
        <v>1219</v>
      </c>
    </row>
    <row r="103" spans="1:2" ht="15">
      <c r="A103" s="104" t="s">
        <v>1471</v>
      </c>
      <c r="B103" s="102" t="s">
        <v>1219</v>
      </c>
    </row>
    <row r="104" spans="1:2" ht="15">
      <c r="A104" s="104" t="s">
        <v>1472</v>
      </c>
      <c r="B104" s="102" t="s">
        <v>1219</v>
      </c>
    </row>
    <row r="105" spans="1:2" ht="15">
      <c r="A105" s="104" t="s">
        <v>1473</v>
      </c>
      <c r="B105" s="102" t="s">
        <v>1219</v>
      </c>
    </row>
    <row r="106" spans="1:2" ht="15">
      <c r="A106" s="104" t="s">
        <v>1474</v>
      </c>
      <c r="B106" s="102" t="s">
        <v>1219</v>
      </c>
    </row>
    <row r="107" spans="1:2" ht="15">
      <c r="A107" s="104" t="s">
        <v>836</v>
      </c>
      <c r="B107" s="102" t="s">
        <v>1219</v>
      </c>
    </row>
    <row r="108" spans="1:2" ht="15">
      <c r="A108" s="104" t="s">
        <v>1475</v>
      </c>
      <c r="B108" s="102" t="s">
        <v>1219</v>
      </c>
    </row>
    <row r="109" spans="1:2" ht="15">
      <c r="A109" s="104" t="s">
        <v>1476</v>
      </c>
      <c r="B109" s="102" t="s">
        <v>1219</v>
      </c>
    </row>
    <row r="110" spans="1:2" ht="15">
      <c r="A110" s="104" t="s">
        <v>1477</v>
      </c>
      <c r="B110" s="102" t="s">
        <v>1219</v>
      </c>
    </row>
    <row r="111" spans="1:2" ht="15">
      <c r="A111" s="104" t="s">
        <v>837</v>
      </c>
      <c r="B111" s="102" t="s">
        <v>1219</v>
      </c>
    </row>
    <row r="112" spans="1:2" ht="15">
      <c r="A112" s="104" t="s">
        <v>1478</v>
      </c>
      <c r="B112" s="102" t="s">
        <v>1219</v>
      </c>
    </row>
    <row r="113" spans="1:2" ht="15">
      <c r="A113" s="104" t="s">
        <v>1479</v>
      </c>
      <c r="B113" s="102" t="s">
        <v>1219</v>
      </c>
    </row>
    <row r="114" spans="1:2" ht="15">
      <c r="A114" s="104" t="s">
        <v>1480</v>
      </c>
      <c r="B114" s="102" t="s">
        <v>1219</v>
      </c>
    </row>
    <row r="115" spans="1:2" ht="15">
      <c r="A115" s="104" t="s">
        <v>1481</v>
      </c>
      <c r="B115" s="102" t="s">
        <v>1219</v>
      </c>
    </row>
    <row r="116" spans="1:2" ht="15">
      <c r="A116" s="104" t="s">
        <v>1482</v>
      </c>
      <c r="B116" s="102" t="s">
        <v>1219</v>
      </c>
    </row>
    <row r="117" spans="1:2" ht="15">
      <c r="A117" s="104" t="s">
        <v>1483</v>
      </c>
      <c r="B117" s="102" t="s">
        <v>1219</v>
      </c>
    </row>
    <row r="118" spans="1:2" ht="15">
      <c r="A118" s="104" t="s">
        <v>838</v>
      </c>
      <c r="B118" s="102" t="s">
        <v>1219</v>
      </c>
    </row>
    <row r="119" spans="1:2" ht="15">
      <c r="A119" s="104" t="s">
        <v>1484</v>
      </c>
      <c r="B119" s="102" t="s">
        <v>1219</v>
      </c>
    </row>
    <row r="120" spans="1:2" ht="15">
      <c r="A120" s="104" t="s">
        <v>1485</v>
      </c>
      <c r="B120" s="102" t="s">
        <v>1219</v>
      </c>
    </row>
    <row r="121" spans="1:2" ht="15">
      <c r="A121" s="104" t="s">
        <v>1486</v>
      </c>
      <c r="B121" s="102" t="s">
        <v>1219</v>
      </c>
    </row>
    <row r="122" spans="1:2" ht="15">
      <c r="A122" s="104" t="s">
        <v>1487</v>
      </c>
      <c r="B122" s="102" t="s">
        <v>1219</v>
      </c>
    </row>
    <row r="123" spans="1:2" ht="15">
      <c r="A123" s="104" t="s">
        <v>1488</v>
      </c>
      <c r="B123" s="102" t="s">
        <v>1219</v>
      </c>
    </row>
    <row r="124" spans="1:2" ht="15">
      <c r="A124" s="104" t="s">
        <v>839</v>
      </c>
      <c r="B124" s="102" t="s">
        <v>1219</v>
      </c>
    </row>
    <row r="125" spans="1:2" ht="15">
      <c r="A125" s="104" t="s">
        <v>1489</v>
      </c>
      <c r="B125" s="102" t="s">
        <v>1219</v>
      </c>
    </row>
    <row r="126" spans="1:2" ht="15">
      <c r="A126" s="104" t="s">
        <v>1490</v>
      </c>
      <c r="B126" s="102" t="s">
        <v>1219</v>
      </c>
    </row>
    <row r="127" spans="1:2" ht="15">
      <c r="A127" s="104" t="s">
        <v>840</v>
      </c>
      <c r="B127" s="102" t="s">
        <v>1219</v>
      </c>
    </row>
    <row r="128" spans="1:2" ht="15">
      <c r="A128" s="104" t="s">
        <v>1491</v>
      </c>
      <c r="B128" s="102" t="s">
        <v>1219</v>
      </c>
    </row>
    <row r="129" spans="1:2" ht="15">
      <c r="A129" s="104" t="s">
        <v>1492</v>
      </c>
      <c r="B129" s="102" t="s">
        <v>1219</v>
      </c>
    </row>
    <row r="130" spans="1:2" ht="15">
      <c r="A130" s="104" t="s">
        <v>1493</v>
      </c>
      <c r="B130" s="102" t="s">
        <v>1219</v>
      </c>
    </row>
    <row r="131" spans="1:2" ht="15">
      <c r="A131" s="104" t="s">
        <v>1494</v>
      </c>
      <c r="B131" s="102" t="s">
        <v>1219</v>
      </c>
    </row>
    <row r="132" spans="1:2" ht="15">
      <c r="A132" s="104" t="s">
        <v>1495</v>
      </c>
      <c r="B132" s="102" t="s">
        <v>1219</v>
      </c>
    </row>
    <row r="133" spans="1:2" ht="15">
      <c r="A133" s="104" t="s">
        <v>1496</v>
      </c>
      <c r="B133" s="102" t="s">
        <v>1219</v>
      </c>
    </row>
    <row r="134" spans="1:2" ht="15">
      <c r="A134" s="104" t="s">
        <v>1497</v>
      </c>
      <c r="B134" s="102" t="s">
        <v>1219</v>
      </c>
    </row>
    <row r="135" spans="1:2" ht="15">
      <c r="A135" s="104" t="s">
        <v>1498</v>
      </c>
      <c r="B135" s="102" t="s">
        <v>1219</v>
      </c>
    </row>
    <row r="136" spans="1:2" ht="15">
      <c r="A136" s="104" t="s">
        <v>1499</v>
      </c>
      <c r="B136" s="102" t="s">
        <v>1219</v>
      </c>
    </row>
    <row r="137" spans="1:2" ht="15">
      <c r="A137" s="104" t="s">
        <v>1500</v>
      </c>
      <c r="B137" s="102" t="s">
        <v>1219</v>
      </c>
    </row>
    <row r="138" spans="1:2" ht="15">
      <c r="A138" s="104" t="s">
        <v>1501</v>
      </c>
      <c r="B138" s="102" t="s">
        <v>1219</v>
      </c>
    </row>
    <row r="139" spans="1:2" ht="15">
      <c r="A139" s="104" t="s">
        <v>1502</v>
      </c>
      <c r="B139" s="102" t="s">
        <v>1219</v>
      </c>
    </row>
    <row r="140" spans="1:2" ht="15">
      <c r="A140" s="104" t="s">
        <v>1503</v>
      </c>
      <c r="B140" s="102" t="s">
        <v>1219</v>
      </c>
    </row>
    <row r="141" spans="1:2" ht="15">
      <c r="A141" s="104" t="s">
        <v>841</v>
      </c>
      <c r="B141" s="102" t="s">
        <v>1219</v>
      </c>
    </row>
    <row r="142" spans="1:2" ht="15">
      <c r="A142" s="104" t="s">
        <v>1504</v>
      </c>
      <c r="B142" s="102" t="s">
        <v>1219</v>
      </c>
    </row>
    <row r="143" spans="1:2" ht="15">
      <c r="A143" s="104" t="s">
        <v>842</v>
      </c>
      <c r="B143" s="102" t="s">
        <v>1219</v>
      </c>
    </row>
    <row r="144" spans="1:2" ht="15">
      <c r="A144" s="104" t="s">
        <v>1505</v>
      </c>
      <c r="B144" s="102" t="s">
        <v>1219</v>
      </c>
    </row>
    <row r="145" spans="1:2" ht="15">
      <c r="A145" s="104" t="s">
        <v>843</v>
      </c>
      <c r="B145" s="102" t="s">
        <v>1219</v>
      </c>
    </row>
    <row r="146" spans="1:2" ht="15">
      <c r="A146" s="104" t="s">
        <v>844</v>
      </c>
      <c r="B146" s="102" t="s">
        <v>1219</v>
      </c>
    </row>
    <row r="147" spans="1:2" ht="15">
      <c r="A147" s="104" t="s">
        <v>1506</v>
      </c>
      <c r="B147" s="102" t="s">
        <v>1219</v>
      </c>
    </row>
    <row r="148" spans="1:2" ht="15">
      <c r="A148" s="104" t="s">
        <v>848</v>
      </c>
      <c r="B148" s="102" t="s">
        <v>1219</v>
      </c>
    </row>
    <row r="149" spans="1:2" ht="15">
      <c r="A149" s="104" t="s">
        <v>849</v>
      </c>
      <c r="B149" s="102" t="s">
        <v>1219</v>
      </c>
    </row>
    <row r="150" spans="1:2" ht="15">
      <c r="A150" s="104" t="s">
        <v>850</v>
      </c>
      <c r="B150" s="102" t="s">
        <v>1219</v>
      </c>
    </row>
    <row r="151" spans="1:2" ht="15">
      <c r="A151" s="104" t="s">
        <v>1507</v>
      </c>
      <c r="B151" s="102" t="s">
        <v>1219</v>
      </c>
    </row>
    <row r="152" spans="1:2" ht="15">
      <c r="A152" s="104" t="s">
        <v>1508</v>
      </c>
      <c r="B152" s="102" t="s">
        <v>1219</v>
      </c>
    </row>
    <row r="153" spans="1:2" ht="15">
      <c r="A153" s="104" t="s">
        <v>1509</v>
      </c>
      <c r="B153" s="102" t="s">
        <v>1219</v>
      </c>
    </row>
    <row r="154" spans="1:2" ht="15">
      <c r="A154" s="104" t="s">
        <v>1510</v>
      </c>
      <c r="B154" s="102" t="s">
        <v>1219</v>
      </c>
    </row>
    <row r="155" spans="1:2" ht="15">
      <c r="A155" s="104" t="s">
        <v>1511</v>
      </c>
      <c r="B155" s="102" t="s">
        <v>1219</v>
      </c>
    </row>
    <row r="156" spans="1:2" ht="15">
      <c r="A156" s="104" t="s">
        <v>1512</v>
      </c>
      <c r="B156" s="102" t="s">
        <v>1219</v>
      </c>
    </row>
    <row r="157" spans="1:2" ht="15">
      <c r="A157" s="104" t="s">
        <v>1513</v>
      </c>
      <c r="B157" s="102" t="s">
        <v>1219</v>
      </c>
    </row>
    <row r="158" spans="1:2" ht="15">
      <c r="A158" s="104" t="s">
        <v>1514</v>
      </c>
      <c r="B158" s="102" t="s">
        <v>1219</v>
      </c>
    </row>
    <row r="159" spans="1:2" ht="15">
      <c r="A159" s="104" t="s">
        <v>1515</v>
      </c>
      <c r="B159" s="102" t="s">
        <v>1219</v>
      </c>
    </row>
    <row r="160" spans="1:2" ht="15">
      <c r="A160" s="104" t="s">
        <v>851</v>
      </c>
      <c r="B160" s="102" t="s">
        <v>1219</v>
      </c>
    </row>
    <row r="161" spans="1:2" ht="15">
      <c r="A161" s="104" t="s">
        <v>1516</v>
      </c>
      <c r="B161" s="102" t="s">
        <v>1219</v>
      </c>
    </row>
    <row r="162" spans="1:2" ht="15">
      <c r="A162" s="104" t="s">
        <v>1517</v>
      </c>
      <c r="B162" s="102" t="s">
        <v>1219</v>
      </c>
    </row>
    <row r="163" spans="1:2" ht="15">
      <c r="A163" s="104" t="s">
        <v>1518</v>
      </c>
      <c r="B163" s="102" t="s">
        <v>1219</v>
      </c>
    </row>
    <row r="164" spans="1:2" ht="15">
      <c r="A164" s="104" t="s">
        <v>1519</v>
      </c>
      <c r="B164" s="102" t="s">
        <v>1219</v>
      </c>
    </row>
    <row r="165" spans="1:2" ht="15">
      <c r="A165" s="104" t="s">
        <v>1520</v>
      </c>
      <c r="B165" s="102" t="s">
        <v>1219</v>
      </c>
    </row>
    <row r="166" spans="1:2" ht="15">
      <c r="A166" s="104" t="s">
        <v>852</v>
      </c>
      <c r="B166" s="102" t="s">
        <v>1219</v>
      </c>
    </row>
    <row r="167" spans="1:2" ht="15">
      <c r="A167" s="104" t="s">
        <v>853</v>
      </c>
      <c r="B167" s="102" t="s">
        <v>1219</v>
      </c>
    </row>
    <row r="168" spans="1:2" ht="15">
      <c r="A168" s="104" t="s">
        <v>1521</v>
      </c>
      <c r="B168" s="102" t="s">
        <v>1219</v>
      </c>
    </row>
    <row r="169" spans="1:2" ht="15">
      <c r="A169" s="104" t="s">
        <v>1522</v>
      </c>
      <c r="B169" s="102" t="s">
        <v>1219</v>
      </c>
    </row>
    <row r="170" spans="1:2" ht="15">
      <c r="A170" s="104" t="s">
        <v>1523</v>
      </c>
      <c r="B170" s="102" t="s">
        <v>1219</v>
      </c>
    </row>
    <row r="171" spans="1:2" ht="15">
      <c r="A171" s="104" t="s">
        <v>1524</v>
      </c>
      <c r="B171" s="102" t="s">
        <v>1219</v>
      </c>
    </row>
    <row r="172" spans="1:2" ht="15">
      <c r="A172" s="104" t="s">
        <v>1525</v>
      </c>
      <c r="B172" s="102" t="s">
        <v>1219</v>
      </c>
    </row>
    <row r="173" spans="1:2" ht="15">
      <c r="A173" s="104" t="s">
        <v>1526</v>
      </c>
      <c r="B173" s="102" t="s">
        <v>1219</v>
      </c>
    </row>
    <row r="174" spans="1:2" ht="15">
      <c r="A174" s="104" t="s">
        <v>854</v>
      </c>
      <c r="B174" s="102" t="s">
        <v>1219</v>
      </c>
    </row>
    <row r="175" spans="1:2" ht="15">
      <c r="A175" s="104" t="s">
        <v>855</v>
      </c>
      <c r="B175" s="102" t="s">
        <v>1219</v>
      </c>
    </row>
    <row r="176" spans="1:2" ht="15">
      <c r="A176" s="104" t="s">
        <v>1527</v>
      </c>
      <c r="B176" s="102" t="s">
        <v>1219</v>
      </c>
    </row>
    <row r="177" spans="1:2" ht="15">
      <c r="A177" s="104" t="s">
        <v>1528</v>
      </c>
      <c r="B177" s="102" t="s">
        <v>1219</v>
      </c>
    </row>
    <row r="178" spans="1:2" ht="15">
      <c r="A178" s="104" t="s">
        <v>1529</v>
      </c>
      <c r="B178" s="102" t="s">
        <v>1219</v>
      </c>
    </row>
    <row r="179" spans="1:2" ht="15">
      <c r="A179" s="104" t="s">
        <v>856</v>
      </c>
      <c r="B179" s="102" t="s">
        <v>1219</v>
      </c>
    </row>
    <row r="180" spans="1:2" ht="15">
      <c r="A180" s="104" t="s">
        <v>1530</v>
      </c>
      <c r="B180" s="102" t="s">
        <v>1219</v>
      </c>
    </row>
    <row r="181" spans="1:2" ht="15">
      <c r="A181" s="104" t="s">
        <v>857</v>
      </c>
      <c r="B181" s="102" t="s">
        <v>1219</v>
      </c>
    </row>
    <row r="182" spans="1:2" ht="15">
      <c r="A182" s="104" t="s">
        <v>1531</v>
      </c>
      <c r="B182" s="102" t="s">
        <v>1219</v>
      </c>
    </row>
    <row r="183" spans="1:2" ht="15">
      <c r="A183" s="104" t="s">
        <v>1532</v>
      </c>
      <c r="B183" s="102" t="s">
        <v>1219</v>
      </c>
    </row>
    <row r="184" spans="1:2" ht="15">
      <c r="A184" s="104" t="s">
        <v>858</v>
      </c>
      <c r="B184" s="102" t="s">
        <v>1219</v>
      </c>
    </row>
    <row r="185" spans="1:2" ht="15">
      <c r="A185" s="104" t="s">
        <v>859</v>
      </c>
      <c r="B185" s="102" t="s">
        <v>1219</v>
      </c>
    </row>
    <row r="186" spans="1:2" ht="15">
      <c r="A186" s="104" t="s">
        <v>1533</v>
      </c>
      <c r="B186" s="102" t="s">
        <v>1219</v>
      </c>
    </row>
    <row r="187" spans="1:2" ht="15">
      <c r="A187" s="104" t="s">
        <v>1534</v>
      </c>
      <c r="B187" s="102" t="s">
        <v>1219</v>
      </c>
    </row>
    <row r="188" spans="1:2" ht="15">
      <c r="A188" s="104" t="s">
        <v>1535</v>
      </c>
      <c r="B188" s="102" t="s">
        <v>1219</v>
      </c>
    </row>
    <row r="189" spans="1:2" ht="15">
      <c r="A189" s="104" t="s">
        <v>1536</v>
      </c>
      <c r="B189" s="102" t="s">
        <v>1219</v>
      </c>
    </row>
    <row r="190" spans="1:2" ht="15">
      <c r="A190" s="104" t="s">
        <v>1537</v>
      </c>
      <c r="B190" s="102" t="s">
        <v>1219</v>
      </c>
    </row>
    <row r="191" spans="1:2" ht="15">
      <c r="A191" s="104" t="s">
        <v>1538</v>
      </c>
      <c r="B191" s="102" t="s">
        <v>1219</v>
      </c>
    </row>
    <row r="192" spans="1:2" ht="15">
      <c r="A192" s="104" t="s">
        <v>1539</v>
      </c>
      <c r="B192" s="102" t="s">
        <v>1219</v>
      </c>
    </row>
    <row r="193" spans="1:2" ht="15">
      <c r="A193" s="104" t="s">
        <v>1540</v>
      </c>
      <c r="B193" s="102" t="s">
        <v>1219</v>
      </c>
    </row>
    <row r="194" spans="1:2" ht="15">
      <c r="A194" s="104" t="s">
        <v>1541</v>
      </c>
      <c r="B194" s="102" t="s">
        <v>1219</v>
      </c>
    </row>
    <row r="195" spans="1:2" ht="15">
      <c r="A195" s="104" t="s">
        <v>1542</v>
      </c>
      <c r="B195" s="102" t="s">
        <v>1219</v>
      </c>
    </row>
    <row r="196" spans="1:2" ht="15">
      <c r="A196" s="104" t="s">
        <v>1543</v>
      </c>
      <c r="B196" s="102" t="s">
        <v>1219</v>
      </c>
    </row>
    <row r="197" spans="1:2" ht="15">
      <c r="A197" s="104" t="s">
        <v>1544</v>
      </c>
      <c r="B197" s="102" t="s">
        <v>1219</v>
      </c>
    </row>
    <row r="198" spans="1:2" ht="15">
      <c r="A198" s="104" t="s">
        <v>1545</v>
      </c>
      <c r="B198" s="102" t="s">
        <v>1219</v>
      </c>
    </row>
    <row r="199" spans="1:2" ht="15">
      <c r="A199" s="104" t="s">
        <v>479</v>
      </c>
      <c r="B199" s="102" t="s">
        <v>1219</v>
      </c>
    </row>
    <row r="200" spans="1:2" ht="15">
      <c r="A200" s="104" t="s">
        <v>1546</v>
      </c>
      <c r="B200" s="102" t="s">
        <v>1219</v>
      </c>
    </row>
    <row r="201" spans="1:2" ht="15">
      <c r="A201" s="104" t="s">
        <v>1547</v>
      </c>
      <c r="B201" s="102" t="s">
        <v>1219</v>
      </c>
    </row>
    <row r="202" spans="1:2" ht="15">
      <c r="A202" s="104" t="s">
        <v>1548</v>
      </c>
      <c r="B202" s="102" t="s">
        <v>1219</v>
      </c>
    </row>
    <row r="203" spans="1:2" ht="15">
      <c r="A203" s="104" t="s">
        <v>1549</v>
      </c>
      <c r="B203" s="102" t="s">
        <v>1219</v>
      </c>
    </row>
    <row r="204" spans="1:2" ht="15">
      <c r="A204" s="104" t="s">
        <v>1550</v>
      </c>
      <c r="B204" s="102" t="s">
        <v>1219</v>
      </c>
    </row>
    <row r="205" spans="1:2" ht="15">
      <c r="A205" s="104" t="s">
        <v>1551</v>
      </c>
      <c r="B205" s="102" t="s">
        <v>1219</v>
      </c>
    </row>
    <row r="206" spans="1:2" ht="15">
      <c r="A206" s="104" t="s">
        <v>1552</v>
      </c>
      <c r="B206" s="102" t="s">
        <v>1219</v>
      </c>
    </row>
    <row r="207" spans="1:2" ht="15">
      <c r="A207" s="104" t="s">
        <v>1553</v>
      </c>
      <c r="B207" s="102" t="s">
        <v>1219</v>
      </c>
    </row>
    <row r="208" spans="1:2" ht="15">
      <c r="A208" s="104" t="s">
        <v>1554</v>
      </c>
      <c r="B208" s="102" t="s">
        <v>1219</v>
      </c>
    </row>
    <row r="209" spans="1:2" ht="15">
      <c r="A209" s="104" t="s">
        <v>1555</v>
      </c>
      <c r="B209" s="102" t="s">
        <v>1219</v>
      </c>
    </row>
    <row r="210" spans="1:2" ht="15">
      <c r="A210" s="104" t="s">
        <v>1556</v>
      </c>
      <c r="B210" s="102" t="s">
        <v>1219</v>
      </c>
    </row>
    <row r="211" spans="1:2" ht="15">
      <c r="A211" s="104" t="s">
        <v>1557</v>
      </c>
      <c r="B211" s="102" t="s">
        <v>1219</v>
      </c>
    </row>
    <row r="212" spans="1:2" ht="15">
      <c r="A212" s="104" t="s">
        <v>1558</v>
      </c>
      <c r="B212" s="102" t="s">
        <v>1219</v>
      </c>
    </row>
    <row r="213" spans="1:2" ht="15">
      <c r="A213" s="104" t="s">
        <v>1559</v>
      </c>
      <c r="B213" s="102" t="s">
        <v>1219</v>
      </c>
    </row>
    <row r="214" spans="1:2" ht="15">
      <c r="A214" s="104" t="s">
        <v>1560</v>
      </c>
      <c r="B214" s="102" t="s">
        <v>1219</v>
      </c>
    </row>
    <row r="215" spans="1:2" ht="15">
      <c r="A215" s="104" t="s">
        <v>1561</v>
      </c>
      <c r="B215" s="102" t="s">
        <v>1219</v>
      </c>
    </row>
    <row r="216" spans="1:2" ht="15">
      <c r="A216" s="104" t="s">
        <v>543</v>
      </c>
      <c r="B216" s="102" t="s">
        <v>1219</v>
      </c>
    </row>
    <row r="217" spans="1:2" ht="15">
      <c r="A217" s="104" t="s">
        <v>1562</v>
      </c>
      <c r="B217" s="102" t="s">
        <v>1219</v>
      </c>
    </row>
    <row r="218" spans="1:2" ht="15">
      <c r="A218" s="104" t="s">
        <v>860</v>
      </c>
      <c r="B218" s="102" t="s">
        <v>1219</v>
      </c>
    </row>
    <row r="219" spans="1:2" ht="15">
      <c r="A219" s="104" t="s">
        <v>1563</v>
      </c>
      <c r="B219" s="102" t="s">
        <v>1219</v>
      </c>
    </row>
    <row r="220" spans="1:2" ht="15">
      <c r="A220" s="104" t="s">
        <v>1564</v>
      </c>
      <c r="B220" s="102" t="s">
        <v>1219</v>
      </c>
    </row>
    <row r="221" spans="1:2" ht="15">
      <c r="A221" s="104" t="s">
        <v>1565</v>
      </c>
      <c r="B221" s="102" t="s">
        <v>1219</v>
      </c>
    </row>
    <row r="222" spans="1:2" ht="15">
      <c r="A222" s="104" t="s">
        <v>1566</v>
      </c>
      <c r="B222" s="102" t="s">
        <v>1219</v>
      </c>
    </row>
    <row r="223" spans="1:2" ht="15">
      <c r="A223" s="104" t="s">
        <v>1567</v>
      </c>
      <c r="B223" s="102" t="s">
        <v>1219</v>
      </c>
    </row>
    <row r="224" spans="1:2" ht="15">
      <c r="A224" s="104" t="s">
        <v>1568</v>
      </c>
      <c r="B224" s="102" t="s">
        <v>1219</v>
      </c>
    </row>
    <row r="225" spans="1:2" ht="15">
      <c r="A225" s="104" t="s">
        <v>861</v>
      </c>
      <c r="B225" s="102" t="s">
        <v>1219</v>
      </c>
    </row>
    <row r="226" spans="1:2" ht="15">
      <c r="A226" s="104" t="s">
        <v>862</v>
      </c>
      <c r="B226" s="102" t="s">
        <v>1219</v>
      </c>
    </row>
    <row r="227" spans="1:2" ht="15">
      <c r="A227" s="104" t="s">
        <v>1569</v>
      </c>
      <c r="B227" s="102" t="s">
        <v>1219</v>
      </c>
    </row>
    <row r="228" spans="1:2" ht="15">
      <c r="A228" s="104" t="s">
        <v>1570</v>
      </c>
      <c r="B228" s="102" t="s">
        <v>1219</v>
      </c>
    </row>
    <row r="229" spans="1:2" ht="15">
      <c r="A229" s="104" t="s">
        <v>1571</v>
      </c>
      <c r="B229" s="102" t="s">
        <v>1219</v>
      </c>
    </row>
    <row r="230" spans="1:2" ht="15">
      <c r="A230" s="104" t="s">
        <v>1572</v>
      </c>
      <c r="B230" s="102" t="s">
        <v>1219</v>
      </c>
    </row>
    <row r="231" spans="1:2" ht="15">
      <c r="A231" s="104" t="s">
        <v>1573</v>
      </c>
      <c r="B231" s="102" t="s">
        <v>1219</v>
      </c>
    </row>
    <row r="232" spans="1:2" ht="15">
      <c r="A232" s="104" t="s">
        <v>1574</v>
      </c>
      <c r="B232" s="102" t="s">
        <v>1219</v>
      </c>
    </row>
    <row r="233" spans="1:2" ht="15">
      <c r="A233" s="104" t="s">
        <v>1575</v>
      </c>
      <c r="B233" s="102" t="s">
        <v>1219</v>
      </c>
    </row>
    <row r="234" spans="1:2" ht="15">
      <c r="A234" s="104" t="s">
        <v>1576</v>
      </c>
      <c r="B234" s="102" t="s">
        <v>1219</v>
      </c>
    </row>
    <row r="235" spans="1:2" ht="15">
      <c r="A235" s="104" t="s">
        <v>1577</v>
      </c>
      <c r="B235" s="102" t="s">
        <v>1219</v>
      </c>
    </row>
    <row r="236" spans="1:2" ht="15">
      <c r="A236" s="104" t="s">
        <v>1578</v>
      </c>
      <c r="B236" s="102" t="s">
        <v>1219</v>
      </c>
    </row>
    <row r="237" spans="1:2" ht="15">
      <c r="A237" s="104" t="s">
        <v>1579</v>
      </c>
      <c r="B237" s="102" t="s">
        <v>1219</v>
      </c>
    </row>
    <row r="238" spans="1:2" ht="15">
      <c r="A238" s="104" t="s">
        <v>1580</v>
      </c>
      <c r="B238" s="102" t="s">
        <v>1219</v>
      </c>
    </row>
    <row r="239" spans="1:2" ht="15">
      <c r="A239" s="104" t="s">
        <v>1581</v>
      </c>
      <c r="B239" s="102" t="s">
        <v>1219</v>
      </c>
    </row>
    <row r="240" spans="1:2" ht="15">
      <c r="A240" s="104" t="s">
        <v>1582</v>
      </c>
      <c r="B240" s="102" t="s">
        <v>1219</v>
      </c>
    </row>
    <row r="241" spans="1:2" ht="15">
      <c r="A241" s="104" t="s">
        <v>1583</v>
      </c>
      <c r="B241" s="102" t="s">
        <v>1219</v>
      </c>
    </row>
    <row r="242" spans="1:2" ht="15">
      <c r="A242" s="104" t="s">
        <v>1584</v>
      </c>
      <c r="B242" s="102" t="s">
        <v>1219</v>
      </c>
    </row>
    <row r="243" spans="1:2" ht="15">
      <c r="A243" s="104" t="s">
        <v>1585</v>
      </c>
      <c r="B243" s="102" t="s">
        <v>1219</v>
      </c>
    </row>
    <row r="244" spans="1:2" ht="15">
      <c r="A244" s="104" t="s">
        <v>1586</v>
      </c>
      <c r="B244" s="102" t="s">
        <v>1219</v>
      </c>
    </row>
    <row r="245" spans="1:2" ht="15">
      <c r="A245" s="104" t="s">
        <v>1587</v>
      </c>
      <c r="B245" s="102" t="s">
        <v>1219</v>
      </c>
    </row>
    <row r="246" spans="1:2" ht="15">
      <c r="A246" s="104" t="s">
        <v>1588</v>
      </c>
      <c r="B246" s="102" t="s">
        <v>1219</v>
      </c>
    </row>
    <row r="247" spans="1:2" ht="15">
      <c r="A247" s="104" t="s">
        <v>1589</v>
      </c>
      <c r="B247" s="102" t="s">
        <v>1219</v>
      </c>
    </row>
    <row r="248" spans="1:2" ht="15">
      <c r="A248" s="104" t="s">
        <v>1590</v>
      </c>
      <c r="B248" s="102" t="s">
        <v>1219</v>
      </c>
    </row>
    <row r="249" spans="1:2" ht="15">
      <c r="A249" s="104" t="s">
        <v>1591</v>
      </c>
      <c r="B249" s="102" t="s">
        <v>1219</v>
      </c>
    </row>
    <row r="250" spans="1:2" ht="15">
      <c r="A250" s="104" t="s">
        <v>1592</v>
      </c>
      <c r="B250" s="102" t="s">
        <v>1219</v>
      </c>
    </row>
    <row r="251" spans="1:2" ht="15">
      <c r="A251" s="104" t="s">
        <v>1593</v>
      </c>
      <c r="B251" s="102" t="s">
        <v>1219</v>
      </c>
    </row>
    <row r="252" spans="1:2" ht="15">
      <c r="A252" s="104" t="s">
        <v>1594</v>
      </c>
      <c r="B252" s="102" t="s">
        <v>1219</v>
      </c>
    </row>
    <row r="253" spans="1:2" ht="15">
      <c r="A253" s="104" t="s">
        <v>864</v>
      </c>
      <c r="B253" s="102" t="s">
        <v>1219</v>
      </c>
    </row>
    <row r="254" spans="1:2" ht="15">
      <c r="A254" s="104" t="s">
        <v>1595</v>
      </c>
      <c r="B254" s="102" t="s">
        <v>1219</v>
      </c>
    </row>
    <row r="255" spans="1:2" ht="15">
      <c r="A255" s="104" t="s">
        <v>1596</v>
      </c>
      <c r="B255" s="102" t="s">
        <v>1219</v>
      </c>
    </row>
    <row r="256" spans="1:2" ht="15">
      <c r="A256" s="104" t="s">
        <v>1597</v>
      </c>
      <c r="B256" s="102" t="s">
        <v>1219</v>
      </c>
    </row>
    <row r="257" spans="1:2" ht="15">
      <c r="A257" s="104" t="s">
        <v>1598</v>
      </c>
      <c r="B257" s="102" t="s">
        <v>1219</v>
      </c>
    </row>
    <row r="258" spans="1:2" ht="15">
      <c r="A258" s="104" t="s">
        <v>1599</v>
      </c>
      <c r="B258" s="102" t="s">
        <v>1219</v>
      </c>
    </row>
    <row r="259" spans="1:2" ht="15">
      <c r="A259" s="104" t="s">
        <v>1600</v>
      </c>
      <c r="B259" s="102" t="s">
        <v>1219</v>
      </c>
    </row>
    <row r="260" spans="1:2" ht="15">
      <c r="A260" s="104" t="s">
        <v>1601</v>
      </c>
      <c r="B260" s="102" t="s">
        <v>1219</v>
      </c>
    </row>
    <row r="261" spans="1:2" ht="15">
      <c r="A261" s="104" t="s">
        <v>1602</v>
      </c>
      <c r="B261" s="102" t="s">
        <v>1219</v>
      </c>
    </row>
    <row r="262" spans="1:2" ht="15">
      <c r="A262" s="104" t="s">
        <v>1603</v>
      </c>
      <c r="B262" s="102" t="s">
        <v>1219</v>
      </c>
    </row>
    <row r="263" spans="1:2" ht="15">
      <c r="A263" s="104" t="s">
        <v>1604</v>
      </c>
      <c r="B263" s="102" t="s">
        <v>1219</v>
      </c>
    </row>
    <row r="264" spans="1:2" ht="15">
      <c r="A264" s="104" t="s">
        <v>1605</v>
      </c>
      <c r="B264" s="102" t="s">
        <v>1219</v>
      </c>
    </row>
    <row r="265" spans="1:2" ht="15">
      <c r="A265" s="104" t="s">
        <v>1606</v>
      </c>
      <c r="B265" s="102" t="s">
        <v>1219</v>
      </c>
    </row>
    <row r="266" spans="1:2" ht="15">
      <c r="A266" s="104" t="s">
        <v>1607</v>
      </c>
      <c r="B266" s="102" t="s">
        <v>1219</v>
      </c>
    </row>
    <row r="267" spans="1:2" ht="15">
      <c r="A267" s="104" t="s">
        <v>1608</v>
      </c>
      <c r="B267" s="102" t="s">
        <v>1219</v>
      </c>
    </row>
    <row r="268" spans="1:2" ht="15">
      <c r="A268" s="104" t="s">
        <v>1609</v>
      </c>
      <c r="B268" s="102" t="s">
        <v>1219</v>
      </c>
    </row>
    <row r="269" spans="1:2" ht="15">
      <c r="A269" s="104" t="s">
        <v>1610</v>
      </c>
      <c r="B269" s="102" t="s">
        <v>1219</v>
      </c>
    </row>
    <row r="270" spans="1:2" ht="15">
      <c r="A270" s="104" t="s">
        <v>1611</v>
      </c>
      <c r="B270" s="102" t="s">
        <v>1219</v>
      </c>
    </row>
    <row r="271" spans="1:2" ht="15">
      <c r="A271" s="104" t="s">
        <v>1612</v>
      </c>
      <c r="B271" s="102" t="s">
        <v>1219</v>
      </c>
    </row>
    <row r="272" spans="1:2" ht="15">
      <c r="A272" s="104" t="s">
        <v>1613</v>
      </c>
      <c r="B272" s="102" t="s">
        <v>1219</v>
      </c>
    </row>
    <row r="273" spans="1:2" ht="15">
      <c r="A273" s="104" t="s">
        <v>867</v>
      </c>
      <c r="B273" s="102" t="s">
        <v>1219</v>
      </c>
    </row>
    <row r="274" spans="1:2" ht="15">
      <c r="A274" s="104" t="s">
        <v>1614</v>
      </c>
      <c r="B274" s="102" t="s">
        <v>1219</v>
      </c>
    </row>
    <row r="275" spans="1:2" ht="15">
      <c r="A275" s="104" t="s">
        <v>1615</v>
      </c>
      <c r="B275" s="102" t="s">
        <v>1219</v>
      </c>
    </row>
    <row r="276" spans="1:2" ht="15">
      <c r="A276" s="104" t="s">
        <v>1616</v>
      </c>
      <c r="B276" s="102" t="s">
        <v>1219</v>
      </c>
    </row>
    <row r="277" spans="1:2" ht="15">
      <c r="A277" s="104" t="s">
        <v>868</v>
      </c>
      <c r="B277" s="102" t="s">
        <v>1219</v>
      </c>
    </row>
    <row r="278" spans="1:2" ht="15">
      <c r="A278" s="104" t="s">
        <v>1617</v>
      </c>
      <c r="B278" s="102" t="s">
        <v>1219</v>
      </c>
    </row>
    <row r="279" spans="1:2" ht="15">
      <c r="A279" s="104" t="s">
        <v>1618</v>
      </c>
      <c r="B279" s="102" t="s">
        <v>1219</v>
      </c>
    </row>
    <row r="280" spans="1:2" ht="15">
      <c r="A280" s="104" t="s">
        <v>1619</v>
      </c>
      <c r="B280" s="102" t="s">
        <v>1219</v>
      </c>
    </row>
    <row r="281" spans="1:2" ht="15">
      <c r="A281" s="104" t="s">
        <v>1620</v>
      </c>
      <c r="B281" s="102" t="s">
        <v>1219</v>
      </c>
    </row>
    <row r="282" spans="1:2" ht="15">
      <c r="A282" s="104" t="s">
        <v>1621</v>
      </c>
      <c r="B282" s="102" t="s">
        <v>1219</v>
      </c>
    </row>
    <row r="283" spans="1:2" ht="15">
      <c r="A283" s="104" t="s">
        <v>1622</v>
      </c>
      <c r="B283" s="102" t="s">
        <v>1219</v>
      </c>
    </row>
    <row r="284" spans="1:2" ht="15">
      <c r="A284" s="104" t="s">
        <v>1623</v>
      </c>
      <c r="B284" s="102" t="s">
        <v>1219</v>
      </c>
    </row>
    <row r="285" spans="1:2" ht="15">
      <c r="A285" s="104" t="s">
        <v>1624</v>
      </c>
      <c r="B285" s="102" t="s">
        <v>1219</v>
      </c>
    </row>
    <row r="286" spans="1:2" ht="15">
      <c r="A286" s="104" t="s">
        <v>1625</v>
      </c>
      <c r="B286" s="102" t="s">
        <v>1219</v>
      </c>
    </row>
    <row r="287" spans="1:2" ht="15">
      <c r="A287" s="104" t="s">
        <v>1626</v>
      </c>
      <c r="B287" s="102" t="s">
        <v>1219</v>
      </c>
    </row>
    <row r="288" spans="1:2" ht="15">
      <c r="A288" s="104" t="s">
        <v>1627</v>
      </c>
      <c r="B288" s="102" t="s">
        <v>1219</v>
      </c>
    </row>
    <row r="289" spans="1:2" ht="15">
      <c r="A289" s="104" t="s">
        <v>1628</v>
      </c>
      <c r="B289" s="102" t="s">
        <v>1219</v>
      </c>
    </row>
    <row r="290" spans="1:2" ht="15">
      <c r="A290" s="104" t="s">
        <v>1629</v>
      </c>
      <c r="B290" s="102" t="s">
        <v>1219</v>
      </c>
    </row>
    <row r="291" spans="1:2" ht="15">
      <c r="A291" s="104" t="s">
        <v>1630</v>
      </c>
      <c r="B291" s="102" t="s">
        <v>1219</v>
      </c>
    </row>
    <row r="292" spans="1:2" ht="15">
      <c r="A292" s="104" t="s">
        <v>1631</v>
      </c>
      <c r="B292" s="102" t="s">
        <v>1219</v>
      </c>
    </row>
    <row r="293" spans="1:2" ht="15">
      <c r="A293" s="104" t="s">
        <v>1632</v>
      </c>
      <c r="B293" s="102" t="s">
        <v>1219</v>
      </c>
    </row>
    <row r="294" spans="1:2" ht="15">
      <c r="A294" s="104" t="s">
        <v>1633</v>
      </c>
      <c r="B294" s="102" t="s">
        <v>1219</v>
      </c>
    </row>
    <row r="295" spans="1:2" ht="15">
      <c r="A295" s="104" t="s">
        <v>1634</v>
      </c>
      <c r="B295" s="102" t="s">
        <v>1219</v>
      </c>
    </row>
    <row r="296" spans="1:2" ht="15">
      <c r="A296" s="104" t="s">
        <v>1635</v>
      </c>
      <c r="B296" s="102" t="s">
        <v>1219</v>
      </c>
    </row>
    <row r="297" spans="1:2" ht="15">
      <c r="A297" s="104" t="s">
        <v>1636</v>
      </c>
      <c r="B297" s="102" t="s">
        <v>1219</v>
      </c>
    </row>
    <row r="298" spans="1:2" ht="15">
      <c r="A298" s="104" t="s">
        <v>1637</v>
      </c>
      <c r="B298" s="102" t="s">
        <v>1219</v>
      </c>
    </row>
    <row r="299" spans="1:2" ht="15">
      <c r="A299" s="104" t="s">
        <v>1638</v>
      </c>
      <c r="B299" s="102" t="s">
        <v>1219</v>
      </c>
    </row>
    <row r="300" spans="1:2" ht="15">
      <c r="A300" s="104" t="s">
        <v>869</v>
      </c>
      <c r="B300" s="102" t="s">
        <v>1219</v>
      </c>
    </row>
    <row r="301" spans="1:2" ht="15">
      <c r="A301" s="104" t="s">
        <v>1639</v>
      </c>
      <c r="B301" s="102" t="s">
        <v>1219</v>
      </c>
    </row>
    <row r="302" spans="1:2" ht="15">
      <c r="A302" s="104" t="s">
        <v>1640</v>
      </c>
      <c r="B302" s="102" t="s">
        <v>1219</v>
      </c>
    </row>
    <row r="303" spans="1:2" ht="15">
      <c r="A303" s="104" t="s">
        <v>1641</v>
      </c>
      <c r="B303" s="102" t="s">
        <v>1219</v>
      </c>
    </row>
    <row r="304" spans="1:2" ht="15">
      <c r="A304" s="104" t="s">
        <v>450</v>
      </c>
      <c r="B304" s="102" t="s">
        <v>1219</v>
      </c>
    </row>
    <row r="305" spans="1:2" ht="15">
      <c r="A305" s="104" t="s">
        <v>1642</v>
      </c>
      <c r="B305" s="102" t="s">
        <v>1219</v>
      </c>
    </row>
    <row r="306" spans="1:2" ht="15">
      <c r="A306" s="104" t="s">
        <v>1643</v>
      </c>
      <c r="B306" s="102" t="s">
        <v>1219</v>
      </c>
    </row>
    <row r="307" spans="1:2" ht="15">
      <c r="A307" s="104" t="s">
        <v>1644</v>
      </c>
      <c r="B307" s="102" t="s">
        <v>1219</v>
      </c>
    </row>
    <row r="308" spans="1:2" ht="15">
      <c r="A308" s="104" t="s">
        <v>1645</v>
      </c>
      <c r="B308" s="102" t="s">
        <v>1219</v>
      </c>
    </row>
    <row r="309" spans="1:2" ht="15">
      <c r="A309" s="104" t="s">
        <v>1646</v>
      </c>
      <c r="B309" s="102" t="s">
        <v>1219</v>
      </c>
    </row>
    <row r="310" spans="1:2" ht="15">
      <c r="A310" s="104" t="s">
        <v>870</v>
      </c>
      <c r="B310" s="102" t="s">
        <v>1219</v>
      </c>
    </row>
    <row r="311" spans="1:2" ht="15">
      <c r="A311" s="104" t="s">
        <v>871</v>
      </c>
      <c r="B311" s="102" t="s">
        <v>1219</v>
      </c>
    </row>
    <row r="312" spans="1:2" ht="15">
      <c r="A312" s="104" t="s">
        <v>872</v>
      </c>
      <c r="B312" s="102" t="s">
        <v>1219</v>
      </c>
    </row>
    <row r="313" spans="1:2" ht="15">
      <c r="A313" s="104" t="s">
        <v>873</v>
      </c>
      <c r="B313" s="102" t="s">
        <v>1219</v>
      </c>
    </row>
    <row r="314" spans="1:2" ht="15">
      <c r="A314" s="104" t="s">
        <v>1647</v>
      </c>
      <c r="B314" s="102" t="s">
        <v>1219</v>
      </c>
    </row>
    <row r="315" spans="1:2" ht="15">
      <c r="A315" s="104" t="s">
        <v>1648</v>
      </c>
      <c r="B315" s="102" t="s">
        <v>1219</v>
      </c>
    </row>
    <row r="316" spans="1:2" ht="15">
      <c r="A316" s="104" t="s">
        <v>1649</v>
      </c>
      <c r="B316" s="102" t="s">
        <v>1219</v>
      </c>
    </row>
    <row r="317" spans="1:2" ht="15">
      <c r="A317" s="104" t="s">
        <v>1650</v>
      </c>
      <c r="B317" s="102" t="s">
        <v>1219</v>
      </c>
    </row>
    <row r="318" spans="1:2" ht="15">
      <c r="A318" s="104" t="s">
        <v>1651</v>
      </c>
      <c r="B318" s="102" t="s">
        <v>1219</v>
      </c>
    </row>
    <row r="319" spans="1:2" ht="15">
      <c r="A319" s="104" t="s">
        <v>874</v>
      </c>
      <c r="B319" s="102" t="s">
        <v>1219</v>
      </c>
    </row>
    <row r="320" spans="1:2" ht="15">
      <c r="A320" s="104" t="s">
        <v>1652</v>
      </c>
      <c r="B320" s="102" t="s">
        <v>1219</v>
      </c>
    </row>
    <row r="321" spans="1:2" ht="15">
      <c r="A321" s="104" t="s">
        <v>1653</v>
      </c>
      <c r="B321" s="102" t="s">
        <v>1219</v>
      </c>
    </row>
    <row r="322" spans="1:2" ht="15">
      <c r="A322" s="104" t="s">
        <v>1654</v>
      </c>
      <c r="B322" s="102" t="s">
        <v>1219</v>
      </c>
    </row>
    <row r="323" spans="1:2" ht="15">
      <c r="A323" s="104" t="s">
        <v>1655</v>
      </c>
      <c r="B323" s="102" t="s">
        <v>1219</v>
      </c>
    </row>
    <row r="324" spans="1:2" ht="15">
      <c r="A324" s="104" t="s">
        <v>1656</v>
      </c>
      <c r="B324" s="102" t="s">
        <v>1219</v>
      </c>
    </row>
    <row r="325" spans="1:2" ht="15">
      <c r="A325" s="104" t="s">
        <v>511</v>
      </c>
      <c r="B325" s="102" t="s">
        <v>1219</v>
      </c>
    </row>
    <row r="326" spans="1:2" ht="15">
      <c r="A326" s="104" t="s">
        <v>1657</v>
      </c>
      <c r="B326" s="102" t="s">
        <v>1219</v>
      </c>
    </row>
    <row r="327" spans="1:2" ht="15">
      <c r="A327" s="104" t="s">
        <v>1658</v>
      </c>
      <c r="B327" s="102" t="s">
        <v>1219</v>
      </c>
    </row>
    <row r="328" spans="1:2" ht="15">
      <c r="A328" s="104" t="s">
        <v>1659</v>
      </c>
      <c r="B328" s="102" t="s">
        <v>1219</v>
      </c>
    </row>
    <row r="329" spans="1:2" ht="15">
      <c r="A329" s="104" t="s">
        <v>1660</v>
      </c>
      <c r="B329" s="102" t="s">
        <v>1219</v>
      </c>
    </row>
    <row r="330" spans="1:2" ht="15">
      <c r="A330" s="104" t="s">
        <v>1661</v>
      </c>
      <c r="B330" s="102" t="s">
        <v>1219</v>
      </c>
    </row>
    <row r="331" spans="1:2" ht="15">
      <c r="A331" s="104" t="s">
        <v>1662</v>
      </c>
      <c r="B331" s="102" t="s">
        <v>1219</v>
      </c>
    </row>
    <row r="332" spans="1:2" ht="15">
      <c r="A332" s="104" t="s">
        <v>1663</v>
      </c>
      <c r="B332" s="102" t="s">
        <v>1219</v>
      </c>
    </row>
    <row r="333" spans="1:2" ht="15">
      <c r="A333" s="104" t="s">
        <v>1664</v>
      </c>
      <c r="B333" s="102" t="s">
        <v>1219</v>
      </c>
    </row>
    <row r="334" spans="1:2" ht="15">
      <c r="A334" s="104" t="s">
        <v>1665</v>
      </c>
      <c r="B334" s="102" t="s">
        <v>1219</v>
      </c>
    </row>
    <row r="335" spans="1:2" ht="15">
      <c r="A335" s="104" t="s">
        <v>1666</v>
      </c>
      <c r="B335" s="102" t="s">
        <v>1219</v>
      </c>
    </row>
    <row r="336" spans="1:2" ht="15">
      <c r="A336" s="104" t="s">
        <v>1667</v>
      </c>
      <c r="B336" s="102" t="s">
        <v>1219</v>
      </c>
    </row>
    <row r="337" spans="1:2" ht="15">
      <c r="A337" s="104" t="s">
        <v>1668</v>
      </c>
      <c r="B337" s="102" t="s">
        <v>1219</v>
      </c>
    </row>
    <row r="338" spans="1:2" ht="15">
      <c r="A338" s="104" t="s">
        <v>1669</v>
      </c>
      <c r="B338" s="102" t="s">
        <v>1219</v>
      </c>
    </row>
    <row r="339" spans="1:2" ht="15">
      <c r="A339" s="104" t="s">
        <v>1670</v>
      </c>
      <c r="B339" s="102" t="s">
        <v>1219</v>
      </c>
    </row>
    <row r="340" spans="1:2" ht="15">
      <c r="A340" s="104" t="s">
        <v>1671</v>
      </c>
      <c r="B340" s="102" t="s">
        <v>1219</v>
      </c>
    </row>
    <row r="341" spans="1:2" ht="15">
      <c r="A341" s="104" t="s">
        <v>1672</v>
      </c>
      <c r="B341" s="102" t="s">
        <v>1219</v>
      </c>
    </row>
    <row r="342" spans="1:2" ht="15">
      <c r="A342" s="104" t="s">
        <v>1673</v>
      </c>
      <c r="B342" s="102" t="s">
        <v>1219</v>
      </c>
    </row>
    <row r="343" spans="1:2" ht="15">
      <c r="A343" s="104" t="s">
        <v>1674</v>
      </c>
      <c r="B343" s="102" t="s">
        <v>1219</v>
      </c>
    </row>
    <row r="344" spans="1:2" ht="15">
      <c r="A344" s="104" t="s">
        <v>1675</v>
      </c>
      <c r="B344" s="102" t="s">
        <v>1219</v>
      </c>
    </row>
    <row r="345" spans="1:2" ht="15">
      <c r="A345" s="104" t="s">
        <v>1676</v>
      </c>
      <c r="B345" s="102" t="s">
        <v>1219</v>
      </c>
    </row>
    <row r="346" spans="1:2" ht="15">
      <c r="A346" s="104" t="s">
        <v>1677</v>
      </c>
      <c r="B346" s="102" t="s">
        <v>1219</v>
      </c>
    </row>
    <row r="347" spans="1:2" ht="15">
      <c r="A347" s="104" t="s">
        <v>1678</v>
      </c>
      <c r="B347" s="102" t="s">
        <v>1219</v>
      </c>
    </row>
    <row r="348" spans="1:2" ht="15">
      <c r="A348" s="104" t="s">
        <v>1679</v>
      </c>
      <c r="B348" s="102" t="s">
        <v>1219</v>
      </c>
    </row>
    <row r="349" spans="1:2" ht="15">
      <c r="A349" s="104" t="s">
        <v>1680</v>
      </c>
      <c r="B349" s="102" t="s">
        <v>1219</v>
      </c>
    </row>
    <row r="350" spans="1:2" ht="15">
      <c r="A350" s="104" t="s">
        <v>1681</v>
      </c>
      <c r="B350" s="102" t="s">
        <v>1219</v>
      </c>
    </row>
    <row r="351" spans="1:2" ht="15">
      <c r="A351" s="104" t="s">
        <v>1682</v>
      </c>
      <c r="B351" s="102" t="s">
        <v>1219</v>
      </c>
    </row>
    <row r="352" spans="1:2" ht="15">
      <c r="A352" s="104" t="s">
        <v>1683</v>
      </c>
      <c r="B352" s="102" t="s">
        <v>1219</v>
      </c>
    </row>
    <row r="353" spans="1:2" ht="15">
      <c r="A353" s="104" t="s">
        <v>1684</v>
      </c>
      <c r="B353" s="102" t="s">
        <v>1219</v>
      </c>
    </row>
    <row r="354" spans="1:2" ht="15">
      <c r="A354" s="104" t="s">
        <v>1685</v>
      </c>
      <c r="B354" s="102" t="s">
        <v>1219</v>
      </c>
    </row>
    <row r="355" spans="1:2" ht="15">
      <c r="A355" s="104" t="s">
        <v>1686</v>
      </c>
      <c r="B355" s="102" t="s">
        <v>1219</v>
      </c>
    </row>
    <row r="356" spans="1:2" ht="15">
      <c r="A356" s="104" t="s">
        <v>883</v>
      </c>
      <c r="B356" s="102" t="s">
        <v>1219</v>
      </c>
    </row>
    <row r="357" spans="1:2" ht="15">
      <c r="A357" s="104" t="s">
        <v>1687</v>
      </c>
      <c r="B357" s="102" t="s">
        <v>1219</v>
      </c>
    </row>
    <row r="358" spans="1:2" ht="15">
      <c r="A358" s="104" t="s">
        <v>1688</v>
      </c>
      <c r="B358" s="102" t="s">
        <v>1219</v>
      </c>
    </row>
    <row r="359" spans="1:2" ht="15">
      <c r="A359" s="104" t="s">
        <v>884</v>
      </c>
      <c r="B359" s="102" t="s">
        <v>1219</v>
      </c>
    </row>
    <row r="360" spans="1:2" ht="15">
      <c r="A360" s="104" t="s">
        <v>885</v>
      </c>
      <c r="B360" s="102" t="s">
        <v>1219</v>
      </c>
    </row>
    <row r="361" spans="1:2" ht="15">
      <c r="A361" s="104" t="s">
        <v>1689</v>
      </c>
      <c r="B361" s="102" t="s">
        <v>1219</v>
      </c>
    </row>
    <row r="362" spans="1:2" ht="15">
      <c r="A362" s="104" t="s">
        <v>886</v>
      </c>
      <c r="B362" s="102" t="s">
        <v>1219</v>
      </c>
    </row>
    <row r="363" spans="1:2" ht="15">
      <c r="A363" s="104" t="s">
        <v>1690</v>
      </c>
      <c r="B363" s="102" t="s">
        <v>1219</v>
      </c>
    </row>
    <row r="364" spans="1:2" ht="15">
      <c r="A364" s="104" t="s">
        <v>1691</v>
      </c>
      <c r="B364" s="102" t="s">
        <v>1219</v>
      </c>
    </row>
    <row r="365" spans="1:2" ht="15">
      <c r="A365" s="104" t="s">
        <v>1692</v>
      </c>
      <c r="B365" s="102" t="s">
        <v>1219</v>
      </c>
    </row>
    <row r="366" spans="1:2" ht="15">
      <c r="A366" s="104" t="s">
        <v>888</v>
      </c>
      <c r="B366" s="102" t="s">
        <v>1219</v>
      </c>
    </row>
    <row r="367" spans="1:2" ht="15">
      <c r="A367" s="104" t="s">
        <v>889</v>
      </c>
      <c r="B367" s="102" t="s">
        <v>1219</v>
      </c>
    </row>
    <row r="368" spans="1:2" ht="15">
      <c r="A368" s="104" t="s">
        <v>1693</v>
      </c>
      <c r="B368" s="102" t="s">
        <v>1219</v>
      </c>
    </row>
    <row r="369" spans="1:2" ht="15">
      <c r="A369" s="104" t="s">
        <v>1694</v>
      </c>
      <c r="B369" s="102" t="s">
        <v>1219</v>
      </c>
    </row>
    <row r="370" spans="1:2" ht="15">
      <c r="A370" s="104" t="s">
        <v>1695</v>
      </c>
      <c r="B370" s="102" t="s">
        <v>1219</v>
      </c>
    </row>
    <row r="371" spans="1:2" ht="15">
      <c r="A371" s="104" t="s">
        <v>1696</v>
      </c>
      <c r="B371" s="102" t="s">
        <v>1219</v>
      </c>
    </row>
    <row r="372" spans="1:2" ht="15">
      <c r="A372" s="104" t="s">
        <v>1697</v>
      </c>
      <c r="B372" s="102" t="s">
        <v>1219</v>
      </c>
    </row>
    <row r="373" spans="1:2" ht="15">
      <c r="A373" s="104" t="s">
        <v>424</v>
      </c>
      <c r="B373" s="102" t="s">
        <v>1219</v>
      </c>
    </row>
    <row r="374" spans="1:2" ht="15">
      <c r="A374" s="104" t="s">
        <v>891</v>
      </c>
      <c r="B374" s="102" t="s">
        <v>1219</v>
      </c>
    </row>
    <row r="375" spans="1:2" ht="15">
      <c r="A375" s="104" t="s">
        <v>720</v>
      </c>
      <c r="B375" s="102" t="s">
        <v>1219</v>
      </c>
    </row>
    <row r="376" spans="1:2" ht="15">
      <c r="A376" s="104" t="s">
        <v>892</v>
      </c>
      <c r="B376" s="102" t="s">
        <v>1219</v>
      </c>
    </row>
    <row r="377" spans="1:2" ht="15">
      <c r="A377" s="104" t="s">
        <v>1698</v>
      </c>
      <c r="B377" s="102" t="s">
        <v>1219</v>
      </c>
    </row>
    <row r="378" spans="1:2" ht="15">
      <c r="A378" s="104" t="s">
        <v>1699</v>
      </c>
      <c r="B378" s="102" t="s">
        <v>1219</v>
      </c>
    </row>
    <row r="379" spans="1:2" ht="15">
      <c r="A379" s="104" t="s">
        <v>616</v>
      </c>
      <c r="B379" s="102" t="s">
        <v>1219</v>
      </c>
    </row>
    <row r="380" spans="1:2" ht="15">
      <c r="A380" s="104" t="s">
        <v>1700</v>
      </c>
      <c r="B380" s="102" t="s">
        <v>1219</v>
      </c>
    </row>
    <row r="381" spans="1:2" ht="15">
      <c r="A381" s="104" t="s">
        <v>893</v>
      </c>
      <c r="B381" s="102" t="s">
        <v>1219</v>
      </c>
    </row>
    <row r="382" spans="1:2" ht="15">
      <c r="A382" s="104" t="s">
        <v>1701</v>
      </c>
      <c r="B382" s="102" t="s">
        <v>1219</v>
      </c>
    </row>
    <row r="383" spans="1:2" ht="15">
      <c r="A383" s="104" t="s">
        <v>894</v>
      </c>
      <c r="B383" s="102" t="s">
        <v>1219</v>
      </c>
    </row>
    <row r="384" spans="1:2" ht="15">
      <c r="A384" s="104" t="s">
        <v>1702</v>
      </c>
      <c r="B384" s="102" t="s">
        <v>1219</v>
      </c>
    </row>
    <row r="385" spans="1:2" ht="15">
      <c r="A385" s="104" t="s">
        <v>1703</v>
      </c>
      <c r="B385" s="102" t="s">
        <v>1219</v>
      </c>
    </row>
    <row r="386" spans="1:2" ht="15">
      <c r="A386" s="104" t="s">
        <v>1704</v>
      </c>
      <c r="B386" s="102" t="s">
        <v>1219</v>
      </c>
    </row>
    <row r="387" spans="1:2" ht="15">
      <c r="A387" s="104" t="s">
        <v>1705</v>
      </c>
      <c r="B387" s="102" t="s">
        <v>1219</v>
      </c>
    </row>
    <row r="388" spans="1:2" ht="15">
      <c r="A388" s="104" t="s">
        <v>1706</v>
      </c>
      <c r="B388" s="102" t="s">
        <v>1219</v>
      </c>
    </row>
    <row r="389" spans="1:2" ht="15">
      <c r="A389" s="104" t="s">
        <v>1707</v>
      </c>
      <c r="B389" s="102" t="s">
        <v>1219</v>
      </c>
    </row>
    <row r="390" spans="1:2" ht="15">
      <c r="A390" s="104" t="s">
        <v>1708</v>
      </c>
      <c r="B390" s="102" t="s">
        <v>1219</v>
      </c>
    </row>
    <row r="391" spans="1:2" ht="15">
      <c r="A391" s="104" t="s">
        <v>1709</v>
      </c>
      <c r="B391" s="102" t="s">
        <v>1219</v>
      </c>
    </row>
    <row r="392" spans="1:2" ht="15">
      <c r="A392" s="104" t="s">
        <v>1710</v>
      </c>
      <c r="B392" s="102" t="s">
        <v>1219</v>
      </c>
    </row>
    <row r="393" spans="1:2" ht="15">
      <c r="A393" s="104" t="s">
        <v>1711</v>
      </c>
      <c r="B393" s="102" t="s">
        <v>1219</v>
      </c>
    </row>
    <row r="394" spans="1:2" ht="15">
      <c r="A394" s="104" t="s">
        <v>1712</v>
      </c>
      <c r="B394" s="102" t="s">
        <v>1219</v>
      </c>
    </row>
    <row r="395" spans="1:2" ht="15">
      <c r="A395" s="104" t="s">
        <v>1713</v>
      </c>
      <c r="B395" s="102" t="s">
        <v>1219</v>
      </c>
    </row>
    <row r="396" spans="1:2" ht="15">
      <c r="A396" s="104" t="s">
        <v>1714</v>
      </c>
      <c r="B396" s="102" t="s">
        <v>1219</v>
      </c>
    </row>
    <row r="397" spans="1:2" ht="15">
      <c r="A397" s="104" t="s">
        <v>895</v>
      </c>
      <c r="B397" s="102" t="s">
        <v>1219</v>
      </c>
    </row>
    <row r="398" spans="1:2" ht="15">
      <c r="A398" s="104" t="s">
        <v>1715</v>
      </c>
      <c r="B398" s="102" t="s">
        <v>1219</v>
      </c>
    </row>
    <row r="399" spans="1:2" ht="15">
      <c r="A399" s="104" t="s">
        <v>1716</v>
      </c>
      <c r="B399" s="102" t="s">
        <v>1219</v>
      </c>
    </row>
    <row r="400" spans="1:2" ht="15">
      <c r="A400" s="104" t="s">
        <v>1717</v>
      </c>
      <c r="B400" s="102" t="s">
        <v>1219</v>
      </c>
    </row>
    <row r="401" spans="1:2" ht="15">
      <c r="A401" s="104" t="s">
        <v>1718</v>
      </c>
      <c r="B401" s="102" t="s">
        <v>1219</v>
      </c>
    </row>
    <row r="402" spans="1:2" ht="15">
      <c r="A402" s="104" t="s">
        <v>1719</v>
      </c>
      <c r="B402" s="102" t="s">
        <v>1219</v>
      </c>
    </row>
    <row r="403" spans="1:2" ht="15">
      <c r="A403" s="104" t="s">
        <v>1720</v>
      </c>
      <c r="B403" s="102" t="s">
        <v>1219</v>
      </c>
    </row>
    <row r="404" spans="1:2" ht="15">
      <c r="A404" s="104" t="s">
        <v>1721</v>
      </c>
      <c r="B404" s="102" t="s">
        <v>1219</v>
      </c>
    </row>
    <row r="405" spans="1:2" ht="15">
      <c r="A405" s="104" t="s">
        <v>896</v>
      </c>
      <c r="B405" s="102" t="s">
        <v>1219</v>
      </c>
    </row>
    <row r="406" spans="1:2" ht="15">
      <c r="A406" s="104" t="s">
        <v>897</v>
      </c>
      <c r="B406" s="102" t="s">
        <v>1219</v>
      </c>
    </row>
    <row r="407" spans="1:2" ht="15">
      <c r="A407" s="104" t="s">
        <v>1722</v>
      </c>
      <c r="B407" s="102" t="s">
        <v>1219</v>
      </c>
    </row>
    <row r="408" spans="1:2" ht="15">
      <c r="A408" s="104" t="s">
        <v>1723</v>
      </c>
      <c r="B408" s="102" t="s">
        <v>1219</v>
      </c>
    </row>
    <row r="409" spans="1:2" ht="15">
      <c r="A409" s="104" t="s">
        <v>899</v>
      </c>
      <c r="B409" s="102" t="s">
        <v>1219</v>
      </c>
    </row>
    <row r="410" spans="1:2" ht="15">
      <c r="A410" s="104" t="s">
        <v>1724</v>
      </c>
      <c r="B410" s="102" t="s">
        <v>1219</v>
      </c>
    </row>
    <row r="411" spans="1:2" ht="15">
      <c r="A411" s="104" t="s">
        <v>1725</v>
      </c>
      <c r="B411" s="102" t="s">
        <v>1219</v>
      </c>
    </row>
    <row r="412" spans="1:2" ht="15">
      <c r="A412" s="104" t="s">
        <v>1726</v>
      </c>
      <c r="B412" s="102" t="s">
        <v>1219</v>
      </c>
    </row>
    <row r="413" spans="1:2" ht="15">
      <c r="A413" s="104" t="s">
        <v>1727</v>
      </c>
      <c r="B413" s="102" t="s">
        <v>1219</v>
      </c>
    </row>
    <row r="414" spans="1:2" ht="15">
      <c r="A414" s="104" t="s">
        <v>1728</v>
      </c>
      <c r="B414" s="102" t="s">
        <v>1219</v>
      </c>
    </row>
    <row r="415" spans="1:2" ht="15">
      <c r="A415" s="104" t="s">
        <v>900</v>
      </c>
      <c r="B415" s="102" t="s">
        <v>1219</v>
      </c>
    </row>
    <row r="416" spans="1:2" ht="15">
      <c r="A416" s="104" t="s">
        <v>901</v>
      </c>
      <c r="B416" s="102" t="s">
        <v>1219</v>
      </c>
    </row>
    <row r="417" spans="1:2" ht="15">
      <c r="A417" s="104" t="s">
        <v>1729</v>
      </c>
      <c r="B417" s="102" t="s">
        <v>1219</v>
      </c>
    </row>
    <row r="418" spans="1:2" ht="15">
      <c r="A418" s="104" t="s">
        <v>782</v>
      </c>
      <c r="B418" s="102" t="s">
        <v>1219</v>
      </c>
    </row>
    <row r="419" spans="1:2" ht="15">
      <c r="A419" s="104" t="s">
        <v>1730</v>
      </c>
      <c r="B419" s="102" t="s">
        <v>1219</v>
      </c>
    </row>
    <row r="420" spans="1:2" ht="15">
      <c r="A420" s="104" t="s">
        <v>1731</v>
      </c>
      <c r="B420" s="102" t="s">
        <v>1219</v>
      </c>
    </row>
    <row r="421" spans="1:2" ht="15">
      <c r="A421" s="104" t="s">
        <v>425</v>
      </c>
      <c r="B421" s="102" t="s">
        <v>1219</v>
      </c>
    </row>
    <row r="422" spans="1:2" ht="15">
      <c r="A422" s="104" t="s">
        <v>506</v>
      </c>
      <c r="B422" s="102" t="s">
        <v>1219</v>
      </c>
    </row>
    <row r="423" spans="1:2" ht="15">
      <c r="A423" s="104" t="s">
        <v>1732</v>
      </c>
      <c r="B423" s="102" t="s">
        <v>1219</v>
      </c>
    </row>
    <row r="424" spans="1:2" ht="15">
      <c r="A424" s="104" t="s">
        <v>796</v>
      </c>
      <c r="B424" s="102" t="s">
        <v>1219</v>
      </c>
    </row>
    <row r="425" spans="1:2" ht="15">
      <c r="A425" s="104" t="s">
        <v>732</v>
      </c>
      <c r="B425" s="102" t="s">
        <v>1219</v>
      </c>
    </row>
    <row r="426" spans="1:2" ht="15">
      <c r="A426" s="104" t="s">
        <v>1733</v>
      </c>
      <c r="B426" s="102" t="s">
        <v>1219</v>
      </c>
    </row>
    <row r="427" spans="1:2" ht="15">
      <c r="A427" s="104" t="s">
        <v>1734</v>
      </c>
      <c r="B427" s="102" t="s">
        <v>1219</v>
      </c>
    </row>
    <row r="428" spans="1:2" ht="15">
      <c r="A428" s="104" t="s">
        <v>1735</v>
      </c>
      <c r="B428" s="102" t="s">
        <v>1219</v>
      </c>
    </row>
    <row r="429" spans="1:2" ht="15">
      <c r="A429" s="104" t="s">
        <v>1736</v>
      </c>
      <c r="B429" s="102" t="s">
        <v>1219</v>
      </c>
    </row>
    <row r="430" spans="1:2" ht="15">
      <c r="A430" s="104" t="s">
        <v>906</v>
      </c>
      <c r="B430" s="102" t="s">
        <v>1219</v>
      </c>
    </row>
    <row r="431" spans="1:2" ht="15">
      <c r="A431" s="104" t="s">
        <v>1737</v>
      </c>
      <c r="B431" s="102" t="s">
        <v>1219</v>
      </c>
    </row>
    <row r="432" spans="1:2" ht="15">
      <c r="A432" s="104" t="s">
        <v>907</v>
      </c>
      <c r="B432" s="102" t="s">
        <v>1219</v>
      </c>
    </row>
    <row r="433" spans="1:2" ht="15">
      <c r="A433" s="104" t="s">
        <v>908</v>
      </c>
      <c r="B433" s="102" t="s">
        <v>1219</v>
      </c>
    </row>
    <row r="434" spans="1:2" ht="15">
      <c r="A434" s="104" t="s">
        <v>1738</v>
      </c>
      <c r="B434" s="102" t="s">
        <v>1219</v>
      </c>
    </row>
    <row r="435" spans="1:2" ht="15">
      <c r="A435" s="104" t="s">
        <v>1739</v>
      </c>
      <c r="B435" s="102" t="s">
        <v>1219</v>
      </c>
    </row>
    <row r="436" spans="1:2" ht="15">
      <c r="A436" s="104" t="s">
        <v>912</v>
      </c>
      <c r="B436" s="102" t="s">
        <v>1219</v>
      </c>
    </row>
    <row r="437" spans="1:2" ht="15">
      <c r="A437" s="104" t="s">
        <v>1740</v>
      </c>
      <c r="B437" s="102" t="s">
        <v>1219</v>
      </c>
    </row>
    <row r="438" spans="1:2" ht="15">
      <c r="A438" s="104" t="s">
        <v>913</v>
      </c>
      <c r="B438" s="102" t="s">
        <v>1219</v>
      </c>
    </row>
    <row r="439" spans="1:2" ht="15">
      <c r="A439" s="104" t="s">
        <v>1741</v>
      </c>
      <c r="B439" s="102" t="s">
        <v>1219</v>
      </c>
    </row>
    <row r="440" spans="1:2" ht="15">
      <c r="A440" s="104" t="s">
        <v>1742</v>
      </c>
      <c r="B440" s="102" t="s">
        <v>1219</v>
      </c>
    </row>
    <row r="441" spans="1:2" ht="15">
      <c r="A441" s="104" t="s">
        <v>1743</v>
      </c>
      <c r="B441" s="102" t="s">
        <v>1219</v>
      </c>
    </row>
    <row r="442" spans="1:2" ht="15">
      <c r="A442" s="104" t="s">
        <v>1744</v>
      </c>
      <c r="B442" s="102" t="s">
        <v>1219</v>
      </c>
    </row>
    <row r="443" spans="1:2" ht="15">
      <c r="A443" s="104" t="s">
        <v>914</v>
      </c>
      <c r="B443" s="102" t="s">
        <v>1219</v>
      </c>
    </row>
    <row r="444" spans="1:2" ht="15">
      <c r="A444" s="104" t="s">
        <v>1745</v>
      </c>
      <c r="B444" s="102" t="s">
        <v>1219</v>
      </c>
    </row>
    <row r="445" spans="1:2" ht="15">
      <c r="A445" s="104" t="s">
        <v>1746</v>
      </c>
      <c r="B445" s="102" t="s">
        <v>1219</v>
      </c>
    </row>
    <row r="446" spans="1:2" ht="15">
      <c r="A446" s="104" t="s">
        <v>1747</v>
      </c>
      <c r="B446" s="102" t="s">
        <v>1219</v>
      </c>
    </row>
    <row r="447" spans="1:2" ht="15">
      <c r="A447" s="104" t="s">
        <v>1748</v>
      </c>
      <c r="B447" s="102" t="s">
        <v>1219</v>
      </c>
    </row>
    <row r="448" spans="1:2" ht="15">
      <c r="A448" s="104" t="s">
        <v>1749</v>
      </c>
      <c r="B448" s="102" t="s">
        <v>1219</v>
      </c>
    </row>
    <row r="449" spans="1:2" ht="15">
      <c r="A449" s="104" t="s">
        <v>1750</v>
      </c>
      <c r="B449" s="102" t="s">
        <v>1219</v>
      </c>
    </row>
    <row r="450" spans="1:2" ht="15">
      <c r="A450" s="104" t="s">
        <v>1751</v>
      </c>
      <c r="B450" s="102" t="s">
        <v>1219</v>
      </c>
    </row>
    <row r="451" spans="1:2" ht="15">
      <c r="A451" s="104" t="s">
        <v>1752</v>
      </c>
      <c r="B451" s="102" t="s">
        <v>1219</v>
      </c>
    </row>
    <row r="452" spans="1:2" ht="15">
      <c r="A452" s="104" t="s">
        <v>1753</v>
      </c>
      <c r="B452" s="102" t="s">
        <v>1219</v>
      </c>
    </row>
    <row r="453" spans="1:2" ht="15">
      <c r="A453" s="104" t="s">
        <v>1754</v>
      </c>
      <c r="B453" s="102" t="s">
        <v>1219</v>
      </c>
    </row>
    <row r="454" spans="1:2" ht="15">
      <c r="A454" s="104" t="s">
        <v>1755</v>
      </c>
      <c r="B454" s="102" t="s">
        <v>1219</v>
      </c>
    </row>
    <row r="455" spans="1:2" ht="15">
      <c r="A455" s="104" t="s">
        <v>1756</v>
      </c>
      <c r="B455" s="102" t="s">
        <v>1219</v>
      </c>
    </row>
    <row r="456" spans="1:2" ht="15">
      <c r="A456" s="104" t="s">
        <v>1757</v>
      </c>
      <c r="B456" s="102" t="s">
        <v>1219</v>
      </c>
    </row>
    <row r="457" spans="1:2" ht="15">
      <c r="A457" s="104" t="s">
        <v>1758</v>
      </c>
      <c r="B457" s="102" t="s">
        <v>1219</v>
      </c>
    </row>
    <row r="458" spans="1:2" ht="15">
      <c r="A458" s="104" t="s">
        <v>1759</v>
      </c>
      <c r="B458" s="102" t="s">
        <v>1219</v>
      </c>
    </row>
    <row r="459" spans="1:2" ht="15">
      <c r="A459" s="104" t="s">
        <v>1760</v>
      </c>
      <c r="B459" s="102" t="s">
        <v>1219</v>
      </c>
    </row>
    <row r="460" spans="1:2" ht="15">
      <c r="A460" s="104" t="s">
        <v>1761</v>
      </c>
      <c r="B460" s="102" t="s">
        <v>1219</v>
      </c>
    </row>
    <row r="461" spans="1:2" ht="15">
      <c r="A461" s="104" t="s">
        <v>1762</v>
      </c>
      <c r="B461" s="102" t="s">
        <v>1219</v>
      </c>
    </row>
    <row r="462" spans="1:2" ht="15">
      <c r="A462" s="104" t="s">
        <v>915</v>
      </c>
      <c r="B462" s="102" t="s">
        <v>1219</v>
      </c>
    </row>
    <row r="463" spans="1:2" ht="15">
      <c r="A463" s="104" t="s">
        <v>916</v>
      </c>
      <c r="B463" s="102" t="s">
        <v>1219</v>
      </c>
    </row>
    <row r="464" spans="1:2" ht="15">
      <c r="A464" s="104" t="s">
        <v>1763</v>
      </c>
      <c r="B464" s="102" t="s">
        <v>1219</v>
      </c>
    </row>
    <row r="465" spans="1:2" ht="15">
      <c r="A465" s="104" t="s">
        <v>1764</v>
      </c>
      <c r="B465" s="102" t="s">
        <v>1219</v>
      </c>
    </row>
    <row r="466" spans="1:2" ht="15">
      <c r="A466" s="104" t="s">
        <v>443</v>
      </c>
      <c r="B466" s="102" t="s">
        <v>1219</v>
      </c>
    </row>
    <row r="467" spans="1:2" ht="15">
      <c r="A467" s="104" t="s">
        <v>1765</v>
      </c>
      <c r="B467" s="102" t="s">
        <v>1219</v>
      </c>
    </row>
    <row r="468" spans="1:2" ht="15">
      <c r="A468" s="104" t="s">
        <v>1766</v>
      </c>
      <c r="B468" s="102" t="s">
        <v>1219</v>
      </c>
    </row>
    <row r="469" spans="1:2" ht="15">
      <c r="A469" s="104" t="s">
        <v>1767</v>
      </c>
      <c r="B469" s="102" t="s">
        <v>1219</v>
      </c>
    </row>
    <row r="470" spans="1:2" ht="15">
      <c r="A470" s="104" t="s">
        <v>1768</v>
      </c>
      <c r="B470" s="102" t="s">
        <v>1219</v>
      </c>
    </row>
    <row r="471" spans="1:2" ht="15">
      <c r="A471" s="104" t="s">
        <v>1769</v>
      </c>
      <c r="B471" s="102" t="s">
        <v>1219</v>
      </c>
    </row>
    <row r="472" spans="1:2" ht="15">
      <c r="A472" s="104" t="s">
        <v>1770</v>
      </c>
      <c r="B472" s="102" t="s">
        <v>1219</v>
      </c>
    </row>
    <row r="473" spans="1:2" ht="15">
      <c r="A473" s="104" t="s">
        <v>1771</v>
      </c>
      <c r="B473" s="102" t="s">
        <v>1219</v>
      </c>
    </row>
    <row r="474" spans="1:2" ht="15">
      <c r="A474" s="104" t="s">
        <v>1772</v>
      </c>
      <c r="B474" s="102" t="s">
        <v>1219</v>
      </c>
    </row>
    <row r="475" spans="1:2" ht="15">
      <c r="A475" s="104" t="s">
        <v>1773</v>
      </c>
      <c r="B475" s="102" t="s">
        <v>1219</v>
      </c>
    </row>
    <row r="476" spans="1:2" ht="15">
      <c r="A476" s="104" t="s">
        <v>1774</v>
      </c>
      <c r="B476" s="102" t="s">
        <v>1219</v>
      </c>
    </row>
    <row r="477" spans="1:2" ht="15">
      <c r="A477" s="104" t="s">
        <v>1775</v>
      </c>
      <c r="B477" s="102" t="s">
        <v>1219</v>
      </c>
    </row>
    <row r="478" spans="1:2" ht="15">
      <c r="A478" s="104" t="s">
        <v>1776</v>
      </c>
      <c r="B478" s="102" t="s">
        <v>1219</v>
      </c>
    </row>
    <row r="479" spans="1:2" ht="15">
      <c r="A479" s="104" t="s">
        <v>1777</v>
      </c>
      <c r="B479" s="102" t="s">
        <v>1219</v>
      </c>
    </row>
    <row r="480" spans="1:2" ht="15">
      <c r="A480" s="104" t="s">
        <v>919</v>
      </c>
      <c r="B480" s="102" t="s">
        <v>1219</v>
      </c>
    </row>
    <row r="481" spans="1:2" ht="15">
      <c r="A481" s="104" t="s">
        <v>1778</v>
      </c>
      <c r="B481" s="102" t="s">
        <v>1219</v>
      </c>
    </row>
    <row r="482" spans="1:2" ht="15">
      <c r="A482" s="104" t="s">
        <v>1779</v>
      </c>
      <c r="B482" s="102" t="s">
        <v>1219</v>
      </c>
    </row>
    <row r="483" spans="1:2" ht="15">
      <c r="A483" s="104" t="s">
        <v>1780</v>
      </c>
      <c r="B483" s="102" t="s">
        <v>1219</v>
      </c>
    </row>
    <row r="484" spans="1:2" ht="15">
      <c r="A484" s="104" t="s">
        <v>1781</v>
      </c>
      <c r="B484" s="102" t="s">
        <v>1219</v>
      </c>
    </row>
    <row r="485" spans="1:2" ht="15">
      <c r="A485" s="104" t="s">
        <v>921</v>
      </c>
      <c r="B485" s="102" t="s">
        <v>1219</v>
      </c>
    </row>
    <row r="486" spans="1:2" ht="15">
      <c r="A486" s="104" t="s">
        <v>922</v>
      </c>
      <c r="B486" s="102" t="s">
        <v>1219</v>
      </c>
    </row>
    <row r="487" spans="1:2" ht="15">
      <c r="A487" s="104" t="s">
        <v>1782</v>
      </c>
      <c r="B487" s="102" t="s">
        <v>1219</v>
      </c>
    </row>
    <row r="488" spans="1:2" ht="15">
      <c r="A488" s="104" t="s">
        <v>1783</v>
      </c>
      <c r="B488" s="102" t="s">
        <v>1219</v>
      </c>
    </row>
    <row r="489" spans="1:2" ht="15">
      <c r="A489" s="104" t="s">
        <v>1784</v>
      </c>
      <c r="B489" s="102" t="s">
        <v>1219</v>
      </c>
    </row>
    <row r="490" spans="1:2" ht="15">
      <c r="A490" s="104" t="s">
        <v>1785</v>
      </c>
      <c r="B490" s="102" t="s">
        <v>1219</v>
      </c>
    </row>
    <row r="491" spans="1:2" ht="15">
      <c r="A491" s="104" t="s">
        <v>1786</v>
      </c>
      <c r="B491" s="102" t="s">
        <v>1219</v>
      </c>
    </row>
    <row r="492" spans="1:2" ht="15">
      <c r="A492" s="104" t="s">
        <v>1787</v>
      </c>
      <c r="B492" s="102" t="s">
        <v>1219</v>
      </c>
    </row>
    <row r="493" spans="1:2" ht="15">
      <c r="A493" s="104" t="s">
        <v>1788</v>
      </c>
      <c r="B493" s="102" t="s">
        <v>1219</v>
      </c>
    </row>
    <row r="494" spans="1:2" ht="15">
      <c r="A494" s="104" t="s">
        <v>1789</v>
      </c>
      <c r="B494" s="102" t="s">
        <v>1219</v>
      </c>
    </row>
    <row r="495" spans="1:2" ht="15">
      <c r="A495" s="104" t="s">
        <v>1790</v>
      </c>
      <c r="B495" s="102" t="s">
        <v>1219</v>
      </c>
    </row>
    <row r="496" spans="1:2" ht="15">
      <c r="A496" s="104" t="s">
        <v>1791</v>
      </c>
      <c r="B496" s="102" t="s">
        <v>1219</v>
      </c>
    </row>
    <row r="497" spans="1:2" ht="15">
      <c r="A497" s="104" t="s">
        <v>1792</v>
      </c>
      <c r="B497" s="102" t="s">
        <v>1219</v>
      </c>
    </row>
    <row r="498" spans="1:2" ht="15">
      <c r="A498" s="104" t="s">
        <v>1793</v>
      </c>
      <c r="B498" s="102" t="s">
        <v>1219</v>
      </c>
    </row>
    <row r="499" spans="1:2" ht="15">
      <c r="A499" s="104" t="s">
        <v>1794</v>
      </c>
      <c r="B499" s="102" t="s">
        <v>1219</v>
      </c>
    </row>
    <row r="500" spans="1:2" ht="15">
      <c r="A500" s="104" t="s">
        <v>585</v>
      </c>
      <c r="B500" s="102" t="s">
        <v>1219</v>
      </c>
    </row>
    <row r="501" spans="1:2" ht="15">
      <c r="A501" s="104" t="s">
        <v>1795</v>
      </c>
      <c r="B501" s="102" t="s">
        <v>1219</v>
      </c>
    </row>
    <row r="502" spans="1:2" ht="15">
      <c r="A502" s="104" t="s">
        <v>1796</v>
      </c>
      <c r="B502" s="102" t="s">
        <v>1219</v>
      </c>
    </row>
    <row r="503" spans="1:2" ht="15">
      <c r="A503" s="104" t="s">
        <v>1797</v>
      </c>
      <c r="B503" s="102" t="s">
        <v>1219</v>
      </c>
    </row>
    <row r="504" spans="1:2" ht="15">
      <c r="A504" s="104" t="s">
        <v>1798</v>
      </c>
      <c r="B504" s="102" t="s">
        <v>1219</v>
      </c>
    </row>
    <row r="505" spans="1:2" ht="15">
      <c r="A505" s="104" t="s">
        <v>1799</v>
      </c>
      <c r="B505" s="102" t="s">
        <v>1219</v>
      </c>
    </row>
    <row r="506" spans="1:2" ht="15">
      <c r="A506" s="104" t="s">
        <v>1800</v>
      </c>
      <c r="B506" s="102" t="s">
        <v>1219</v>
      </c>
    </row>
    <row r="507" spans="1:2" ht="15">
      <c r="A507" s="104" t="s">
        <v>1801</v>
      </c>
      <c r="B507" s="102" t="s">
        <v>1219</v>
      </c>
    </row>
    <row r="508" spans="1:2" ht="15">
      <c r="A508" s="104" t="s">
        <v>1802</v>
      </c>
      <c r="B508" s="102" t="s">
        <v>1219</v>
      </c>
    </row>
    <row r="509" spans="1:2" ht="15">
      <c r="A509" s="104" t="s">
        <v>1803</v>
      </c>
      <c r="B509" s="102" t="s">
        <v>1219</v>
      </c>
    </row>
    <row r="510" spans="1:2" ht="15">
      <c r="A510" s="104" t="s">
        <v>1804</v>
      </c>
      <c r="B510" s="102" t="s">
        <v>1219</v>
      </c>
    </row>
    <row r="511" spans="1:2" ht="15">
      <c r="A511" s="104" t="s">
        <v>1805</v>
      </c>
      <c r="B511" s="102" t="s">
        <v>1219</v>
      </c>
    </row>
    <row r="512" spans="1:2" ht="15">
      <c r="A512" s="104" t="s">
        <v>927</v>
      </c>
      <c r="B512" s="102" t="s">
        <v>1219</v>
      </c>
    </row>
    <row r="513" spans="1:2" ht="15">
      <c r="A513" s="104" t="s">
        <v>1806</v>
      </c>
      <c r="B513" s="102" t="s">
        <v>1219</v>
      </c>
    </row>
    <row r="514" spans="1:2" ht="15">
      <c r="A514" s="104" t="s">
        <v>1807</v>
      </c>
      <c r="B514" s="102" t="s">
        <v>1219</v>
      </c>
    </row>
    <row r="515" spans="1:2" ht="15">
      <c r="A515" s="104" t="s">
        <v>1808</v>
      </c>
      <c r="B515" s="102" t="s">
        <v>1219</v>
      </c>
    </row>
    <row r="516" spans="1:2" ht="15">
      <c r="A516" s="104" t="s">
        <v>1809</v>
      </c>
      <c r="B516" s="102" t="s">
        <v>1219</v>
      </c>
    </row>
    <row r="517" spans="1:2" ht="15">
      <c r="A517" s="104" t="s">
        <v>1810</v>
      </c>
      <c r="B517" s="102" t="s">
        <v>1219</v>
      </c>
    </row>
    <row r="518" spans="1:2" ht="15">
      <c r="A518" s="104" t="s">
        <v>1811</v>
      </c>
      <c r="B518" s="102" t="s">
        <v>1219</v>
      </c>
    </row>
    <row r="519" spans="1:2" ht="15">
      <c r="A519" s="104" t="s">
        <v>1812</v>
      </c>
      <c r="B519" s="102" t="s">
        <v>1219</v>
      </c>
    </row>
    <row r="520" spans="1:2" ht="15">
      <c r="A520" s="104" t="s">
        <v>928</v>
      </c>
      <c r="B520" s="102" t="s">
        <v>1219</v>
      </c>
    </row>
    <row r="521" spans="1:2" ht="15">
      <c r="A521" s="104" t="s">
        <v>1813</v>
      </c>
      <c r="B521" s="102" t="s">
        <v>1219</v>
      </c>
    </row>
    <row r="522" spans="1:2" ht="15">
      <c r="A522" s="104" t="s">
        <v>1814</v>
      </c>
      <c r="B522" s="102" t="s">
        <v>1219</v>
      </c>
    </row>
    <row r="523" spans="1:2" ht="15">
      <c r="A523" s="104" t="s">
        <v>1815</v>
      </c>
      <c r="B523" s="102" t="s">
        <v>1219</v>
      </c>
    </row>
    <row r="524" spans="1:2" ht="15">
      <c r="A524" s="104" t="s">
        <v>1816</v>
      </c>
      <c r="B524" s="102" t="s">
        <v>1219</v>
      </c>
    </row>
    <row r="525" spans="1:2" ht="15">
      <c r="A525" s="104" t="s">
        <v>929</v>
      </c>
      <c r="B525" s="102" t="s">
        <v>1219</v>
      </c>
    </row>
    <row r="526" spans="1:2" ht="15">
      <c r="A526" s="104" t="s">
        <v>1817</v>
      </c>
      <c r="B526" s="102" t="s">
        <v>1219</v>
      </c>
    </row>
    <row r="527" spans="1:2" ht="15">
      <c r="A527" s="104" t="s">
        <v>1818</v>
      </c>
      <c r="B527" s="102" t="s">
        <v>1219</v>
      </c>
    </row>
    <row r="528" spans="1:2" ht="15">
      <c r="A528" s="104" t="s">
        <v>1819</v>
      </c>
      <c r="B528" s="102" t="s">
        <v>1219</v>
      </c>
    </row>
    <row r="529" spans="1:2" ht="15">
      <c r="A529" s="104" t="s">
        <v>1820</v>
      </c>
      <c r="B529" s="102" t="s">
        <v>1219</v>
      </c>
    </row>
    <row r="530" spans="1:2" ht="15">
      <c r="A530" s="104" t="s">
        <v>1821</v>
      </c>
      <c r="B530" s="102" t="s">
        <v>1219</v>
      </c>
    </row>
    <row r="531" spans="1:2" ht="15">
      <c r="A531" s="104" t="s">
        <v>1822</v>
      </c>
      <c r="B531" s="102" t="s">
        <v>1219</v>
      </c>
    </row>
    <row r="532" spans="1:2" ht="15">
      <c r="A532" s="104" t="s">
        <v>1823</v>
      </c>
      <c r="B532" s="102" t="s">
        <v>1219</v>
      </c>
    </row>
    <row r="533" spans="1:2" ht="15">
      <c r="A533" s="104" t="s">
        <v>1824</v>
      </c>
      <c r="B533" s="102" t="s">
        <v>1219</v>
      </c>
    </row>
    <row r="534" spans="1:2" ht="15">
      <c r="A534" s="104" t="s">
        <v>1825</v>
      </c>
      <c r="B534" s="102" t="s">
        <v>1219</v>
      </c>
    </row>
    <row r="535" spans="1:2" ht="15">
      <c r="A535" s="104" t="s">
        <v>1826</v>
      </c>
      <c r="B535" s="102" t="s">
        <v>1219</v>
      </c>
    </row>
    <row r="536" spans="1:2" ht="15">
      <c r="A536" s="104" t="s">
        <v>1827</v>
      </c>
      <c r="B536" s="102" t="s">
        <v>1219</v>
      </c>
    </row>
    <row r="537" spans="1:2" ht="15">
      <c r="A537" s="104" t="s">
        <v>1828</v>
      </c>
      <c r="B537" s="102" t="s">
        <v>1219</v>
      </c>
    </row>
    <row r="538" spans="1:2" ht="15">
      <c r="A538" s="104" t="s">
        <v>930</v>
      </c>
      <c r="B538" s="102" t="s">
        <v>1219</v>
      </c>
    </row>
    <row r="539" spans="1:2" ht="15">
      <c r="A539" s="104" t="s">
        <v>931</v>
      </c>
      <c r="B539" s="102" t="s">
        <v>1219</v>
      </c>
    </row>
    <row r="540" spans="1:2" ht="15">
      <c r="A540" s="104" t="s">
        <v>932</v>
      </c>
      <c r="B540" s="102" t="s">
        <v>1219</v>
      </c>
    </row>
    <row r="541" spans="1:2" ht="15">
      <c r="A541" s="104" t="s">
        <v>933</v>
      </c>
      <c r="B541" s="102" t="s">
        <v>1219</v>
      </c>
    </row>
    <row r="542" spans="1:2" ht="15">
      <c r="A542" s="104" t="s">
        <v>1829</v>
      </c>
      <c r="B542" s="102" t="s">
        <v>1219</v>
      </c>
    </row>
    <row r="543" spans="1:2" ht="15">
      <c r="A543" s="104" t="s">
        <v>1830</v>
      </c>
      <c r="B543" s="102" t="s">
        <v>1219</v>
      </c>
    </row>
    <row r="544" spans="1:2" ht="15">
      <c r="A544" s="104" t="s">
        <v>1831</v>
      </c>
      <c r="B544" s="102" t="s">
        <v>1219</v>
      </c>
    </row>
    <row r="545" spans="1:2" ht="15">
      <c r="A545" s="104" t="s">
        <v>497</v>
      </c>
      <c r="B545" s="102" t="s">
        <v>1219</v>
      </c>
    </row>
    <row r="546" spans="1:2" ht="15">
      <c r="A546" s="104" t="s">
        <v>934</v>
      </c>
      <c r="B546" s="102" t="s">
        <v>1219</v>
      </c>
    </row>
    <row r="547" spans="1:2" ht="15">
      <c r="A547" s="104" t="s">
        <v>1832</v>
      </c>
      <c r="B547" s="102" t="s">
        <v>1219</v>
      </c>
    </row>
    <row r="548" spans="1:2" ht="15">
      <c r="A548" s="104" t="s">
        <v>935</v>
      </c>
      <c r="B548" s="102" t="s">
        <v>1219</v>
      </c>
    </row>
    <row r="549" spans="1:2" ht="15">
      <c r="A549" s="104" t="s">
        <v>1833</v>
      </c>
      <c r="B549" s="102" t="s">
        <v>1219</v>
      </c>
    </row>
    <row r="550" spans="1:2" ht="15">
      <c r="A550" s="104" t="s">
        <v>1834</v>
      </c>
      <c r="B550" s="102" t="s">
        <v>1219</v>
      </c>
    </row>
    <row r="551" spans="1:2" ht="15">
      <c r="A551" s="104" t="s">
        <v>1835</v>
      </c>
      <c r="B551" s="102" t="s">
        <v>1219</v>
      </c>
    </row>
    <row r="552" spans="1:2" ht="15">
      <c r="A552" s="104" t="s">
        <v>1836</v>
      </c>
      <c r="B552" s="102" t="s">
        <v>1219</v>
      </c>
    </row>
    <row r="553" spans="1:2" ht="15">
      <c r="A553" s="104" t="s">
        <v>936</v>
      </c>
      <c r="B553" s="102" t="s">
        <v>1219</v>
      </c>
    </row>
    <row r="554" spans="1:2" ht="15">
      <c r="A554" s="104" t="s">
        <v>937</v>
      </c>
      <c r="B554" s="102" t="s">
        <v>1219</v>
      </c>
    </row>
    <row r="555" spans="1:2" ht="15">
      <c r="A555" s="104" t="s">
        <v>1837</v>
      </c>
      <c r="B555" s="102" t="s">
        <v>1219</v>
      </c>
    </row>
    <row r="556" spans="1:2" ht="15">
      <c r="A556" s="104" t="s">
        <v>781</v>
      </c>
      <c r="B556" s="102" t="s">
        <v>1219</v>
      </c>
    </row>
    <row r="557" spans="1:2" ht="15">
      <c r="A557" s="104" t="s">
        <v>938</v>
      </c>
      <c r="B557" s="102" t="s">
        <v>1219</v>
      </c>
    </row>
    <row r="558" spans="1:2" ht="15">
      <c r="A558" s="104" t="s">
        <v>939</v>
      </c>
      <c r="B558" s="102" t="s">
        <v>1219</v>
      </c>
    </row>
    <row r="559" spans="1:2" ht="15">
      <c r="A559" s="104" t="s">
        <v>1838</v>
      </c>
      <c r="B559" s="102" t="s">
        <v>1219</v>
      </c>
    </row>
    <row r="560" spans="1:2" ht="15">
      <c r="A560" s="104" t="s">
        <v>941</v>
      </c>
      <c r="B560" s="102" t="s">
        <v>1219</v>
      </c>
    </row>
    <row r="561" spans="1:2" ht="15">
      <c r="A561" s="104" t="s">
        <v>1839</v>
      </c>
      <c r="B561" s="102" t="s">
        <v>1219</v>
      </c>
    </row>
    <row r="562" spans="1:2" ht="15">
      <c r="A562" s="104" t="s">
        <v>942</v>
      </c>
      <c r="B562" s="102" t="s">
        <v>1219</v>
      </c>
    </row>
    <row r="563" spans="1:2" ht="15">
      <c r="A563" s="104" t="s">
        <v>1840</v>
      </c>
      <c r="B563" s="102" t="s">
        <v>1219</v>
      </c>
    </row>
    <row r="564" spans="1:2" ht="15">
      <c r="A564" s="104" t="s">
        <v>1841</v>
      </c>
      <c r="B564" s="102" t="s">
        <v>1219</v>
      </c>
    </row>
    <row r="565" spans="1:2" ht="15">
      <c r="A565" s="104" t="s">
        <v>1842</v>
      </c>
      <c r="B565" s="102" t="s">
        <v>1219</v>
      </c>
    </row>
    <row r="566" spans="1:2" ht="15">
      <c r="A566" s="104" t="s">
        <v>1843</v>
      </c>
      <c r="B566" s="102" t="s">
        <v>1219</v>
      </c>
    </row>
    <row r="567" spans="1:2" ht="15">
      <c r="A567" s="104" t="s">
        <v>1844</v>
      </c>
      <c r="B567" s="102" t="s">
        <v>1219</v>
      </c>
    </row>
    <row r="568" spans="1:2" ht="15">
      <c r="A568" s="104" t="s">
        <v>1845</v>
      </c>
      <c r="B568" s="102" t="s">
        <v>1219</v>
      </c>
    </row>
    <row r="569" spans="1:2" ht="15">
      <c r="A569" s="104" t="s">
        <v>944</v>
      </c>
      <c r="B569" s="102" t="s">
        <v>1219</v>
      </c>
    </row>
    <row r="570" spans="1:2" ht="15">
      <c r="A570" s="104" t="s">
        <v>1846</v>
      </c>
      <c r="B570" s="102" t="s">
        <v>1219</v>
      </c>
    </row>
    <row r="571" spans="1:2" ht="15">
      <c r="A571" s="104" t="s">
        <v>945</v>
      </c>
      <c r="B571" s="102" t="s">
        <v>1219</v>
      </c>
    </row>
    <row r="572" spans="1:2" ht="15">
      <c r="A572" s="104" t="s">
        <v>946</v>
      </c>
      <c r="B572" s="102" t="s">
        <v>1219</v>
      </c>
    </row>
    <row r="573" spans="1:2" ht="15">
      <c r="A573" s="104" t="s">
        <v>1847</v>
      </c>
      <c r="B573" s="102" t="s">
        <v>1219</v>
      </c>
    </row>
    <row r="574" spans="1:2" ht="15">
      <c r="A574" s="104" t="s">
        <v>947</v>
      </c>
      <c r="B574" s="102" t="s">
        <v>1219</v>
      </c>
    </row>
    <row r="575" spans="1:2" ht="15">
      <c r="A575" s="104" t="s">
        <v>1848</v>
      </c>
      <c r="B575" s="102" t="s">
        <v>1219</v>
      </c>
    </row>
    <row r="576" spans="1:2" ht="15">
      <c r="A576" s="104" t="s">
        <v>1849</v>
      </c>
      <c r="B576" s="102" t="s">
        <v>1219</v>
      </c>
    </row>
    <row r="577" spans="1:2" ht="15">
      <c r="A577" s="104" t="s">
        <v>1850</v>
      </c>
      <c r="B577" s="102" t="s">
        <v>1219</v>
      </c>
    </row>
    <row r="578" spans="1:2" ht="15">
      <c r="A578" s="104" t="s">
        <v>1851</v>
      </c>
      <c r="B578" s="102" t="s">
        <v>1219</v>
      </c>
    </row>
    <row r="579" spans="1:2" ht="15">
      <c r="A579" s="104" t="s">
        <v>1852</v>
      </c>
      <c r="B579" s="102" t="s">
        <v>1219</v>
      </c>
    </row>
    <row r="580" spans="1:2" ht="15">
      <c r="A580" s="104" t="s">
        <v>1853</v>
      </c>
      <c r="B580" s="102" t="s">
        <v>1219</v>
      </c>
    </row>
    <row r="581" spans="1:2" ht="15">
      <c r="A581" s="104" t="s">
        <v>1854</v>
      </c>
      <c r="B581" s="102" t="s">
        <v>1219</v>
      </c>
    </row>
    <row r="582" spans="1:2" ht="15">
      <c r="A582" s="104" t="s">
        <v>1855</v>
      </c>
      <c r="B582" s="102" t="s">
        <v>1219</v>
      </c>
    </row>
    <row r="583" spans="1:2" ht="15">
      <c r="A583" s="104" t="s">
        <v>1856</v>
      </c>
      <c r="B583" s="102" t="s">
        <v>1219</v>
      </c>
    </row>
    <row r="584" spans="1:2" ht="15">
      <c r="A584" s="104" t="s">
        <v>1857</v>
      </c>
      <c r="B584" s="102" t="s">
        <v>1219</v>
      </c>
    </row>
    <row r="585" spans="1:2" ht="15">
      <c r="A585" s="104" t="s">
        <v>1858</v>
      </c>
      <c r="B585" s="102" t="s">
        <v>1219</v>
      </c>
    </row>
    <row r="586" spans="1:2" ht="15">
      <c r="A586" s="104" t="s">
        <v>1859</v>
      </c>
      <c r="B586" s="102" t="s">
        <v>1219</v>
      </c>
    </row>
    <row r="587" spans="1:2" ht="15">
      <c r="A587" s="104" t="s">
        <v>1860</v>
      </c>
      <c r="B587" s="102" t="s">
        <v>1219</v>
      </c>
    </row>
    <row r="588" spans="1:2" ht="15">
      <c r="A588" s="104" t="s">
        <v>1861</v>
      </c>
      <c r="B588" s="102" t="s">
        <v>1219</v>
      </c>
    </row>
    <row r="589" spans="1:2" ht="15">
      <c r="A589" s="104" t="s">
        <v>1862</v>
      </c>
      <c r="B589" s="102" t="s">
        <v>1219</v>
      </c>
    </row>
    <row r="590" spans="1:2" ht="15">
      <c r="A590" s="104" t="s">
        <v>431</v>
      </c>
      <c r="B590" s="102" t="s">
        <v>1219</v>
      </c>
    </row>
    <row r="591" spans="1:2" ht="15">
      <c r="A591" s="104" t="s">
        <v>1863</v>
      </c>
      <c r="B591" s="102" t="s">
        <v>1219</v>
      </c>
    </row>
    <row r="592" spans="1:2" ht="15">
      <c r="A592" s="104" t="s">
        <v>1864</v>
      </c>
      <c r="B592" s="102" t="s">
        <v>1219</v>
      </c>
    </row>
    <row r="593" spans="1:2" ht="15">
      <c r="A593" s="104" t="s">
        <v>1865</v>
      </c>
      <c r="B593" s="102" t="s">
        <v>1219</v>
      </c>
    </row>
    <row r="594" spans="1:2" ht="15">
      <c r="A594" s="104" t="s">
        <v>1866</v>
      </c>
      <c r="B594" s="102" t="s">
        <v>1219</v>
      </c>
    </row>
    <row r="595" spans="1:2" ht="15">
      <c r="A595" s="104" t="s">
        <v>1867</v>
      </c>
      <c r="B595" s="102" t="s">
        <v>1219</v>
      </c>
    </row>
    <row r="596" spans="1:2" ht="15">
      <c r="A596" s="104" t="s">
        <v>1868</v>
      </c>
      <c r="B596" s="102" t="s">
        <v>1219</v>
      </c>
    </row>
    <row r="597" spans="1:2" ht="15">
      <c r="A597" s="104" t="s">
        <v>1869</v>
      </c>
      <c r="B597" s="102" t="s">
        <v>1219</v>
      </c>
    </row>
    <row r="598" spans="1:2" ht="15">
      <c r="A598" s="104" t="s">
        <v>1870</v>
      </c>
      <c r="B598" s="102" t="s">
        <v>1219</v>
      </c>
    </row>
    <row r="599" spans="1:2" ht="15">
      <c r="A599" s="104" t="s">
        <v>1871</v>
      </c>
      <c r="B599" s="102" t="s">
        <v>1219</v>
      </c>
    </row>
    <row r="600" spans="1:2" ht="15">
      <c r="A600" s="104" t="s">
        <v>1872</v>
      </c>
      <c r="B600" s="102" t="s">
        <v>1219</v>
      </c>
    </row>
    <row r="601" spans="1:2" ht="15">
      <c r="A601" s="104" t="s">
        <v>1873</v>
      </c>
      <c r="B601" s="102" t="s">
        <v>1219</v>
      </c>
    </row>
    <row r="602" spans="1:2" ht="15">
      <c r="A602" s="104" t="s">
        <v>1874</v>
      </c>
      <c r="B602" s="102" t="s">
        <v>1219</v>
      </c>
    </row>
    <row r="603" spans="1:2" ht="15">
      <c r="A603" s="104" t="s">
        <v>1875</v>
      </c>
      <c r="B603" s="102" t="s">
        <v>1219</v>
      </c>
    </row>
    <row r="604" spans="1:2" ht="15">
      <c r="A604" s="104" t="s">
        <v>1876</v>
      </c>
      <c r="B604" s="102" t="s">
        <v>1219</v>
      </c>
    </row>
    <row r="605" spans="1:2" ht="15">
      <c r="A605" s="104" t="s">
        <v>1877</v>
      </c>
      <c r="B605" s="102" t="s">
        <v>1219</v>
      </c>
    </row>
    <row r="606" spans="1:2" ht="15">
      <c r="A606" s="104" t="s">
        <v>1878</v>
      </c>
      <c r="B606" s="102" t="s">
        <v>1219</v>
      </c>
    </row>
    <row r="607" spans="1:2" ht="15">
      <c r="A607" s="104" t="s">
        <v>1879</v>
      </c>
      <c r="B607" s="102" t="s">
        <v>1219</v>
      </c>
    </row>
    <row r="608" spans="1:2" ht="15">
      <c r="A608" s="104" t="s">
        <v>1880</v>
      </c>
      <c r="B608" s="102" t="s">
        <v>1219</v>
      </c>
    </row>
    <row r="609" spans="1:2" ht="15">
      <c r="A609" s="104" t="s">
        <v>429</v>
      </c>
      <c r="B609" s="102" t="s">
        <v>1219</v>
      </c>
    </row>
    <row r="610" spans="1:2" ht="15">
      <c r="A610" s="104" t="s">
        <v>949</v>
      </c>
      <c r="B610" s="102" t="s">
        <v>1219</v>
      </c>
    </row>
    <row r="611" spans="1:2" ht="15">
      <c r="A611" s="104" t="s">
        <v>950</v>
      </c>
      <c r="B611" s="102" t="s">
        <v>1219</v>
      </c>
    </row>
    <row r="612" spans="1:2" ht="15">
      <c r="A612" s="104" t="s">
        <v>1881</v>
      </c>
      <c r="B612" s="102" t="s">
        <v>1219</v>
      </c>
    </row>
    <row r="613" spans="1:2" ht="15">
      <c r="A613" s="104" t="s">
        <v>1882</v>
      </c>
      <c r="B613" s="102" t="s">
        <v>1219</v>
      </c>
    </row>
    <row r="614" spans="1:2" ht="15">
      <c r="A614" s="104" t="s">
        <v>1883</v>
      </c>
      <c r="B614" s="102" t="s">
        <v>1219</v>
      </c>
    </row>
    <row r="615" spans="1:2" ht="15">
      <c r="A615" s="104" t="s">
        <v>1884</v>
      </c>
      <c r="B615" s="102" t="s">
        <v>1219</v>
      </c>
    </row>
    <row r="616" spans="1:2" ht="15">
      <c r="A616" s="104" t="s">
        <v>1885</v>
      </c>
      <c r="B616" s="102" t="s">
        <v>1219</v>
      </c>
    </row>
    <row r="617" spans="1:2" ht="15">
      <c r="A617" s="104" t="s">
        <v>1886</v>
      </c>
      <c r="B617" s="102" t="s">
        <v>1219</v>
      </c>
    </row>
    <row r="618" spans="1:2" ht="15">
      <c r="A618" s="104" t="s">
        <v>951</v>
      </c>
      <c r="B618" s="102" t="s">
        <v>1219</v>
      </c>
    </row>
    <row r="619" spans="1:2" ht="15">
      <c r="A619" s="104" t="s">
        <v>952</v>
      </c>
      <c r="B619" s="102" t="s">
        <v>1219</v>
      </c>
    </row>
    <row r="620" spans="1:2" ht="15">
      <c r="A620" s="104" t="s">
        <v>1887</v>
      </c>
      <c r="B620" s="102" t="s">
        <v>1219</v>
      </c>
    </row>
    <row r="621" spans="1:2" ht="15">
      <c r="A621" s="104" t="s">
        <v>1888</v>
      </c>
      <c r="B621" s="102" t="s">
        <v>1219</v>
      </c>
    </row>
    <row r="622" spans="1:2" ht="15">
      <c r="A622" s="104" t="s">
        <v>1889</v>
      </c>
      <c r="B622" s="102" t="s">
        <v>1219</v>
      </c>
    </row>
    <row r="623" spans="1:2" ht="15">
      <c r="A623" s="104" t="s">
        <v>1890</v>
      </c>
      <c r="B623" s="102" t="s">
        <v>1219</v>
      </c>
    </row>
    <row r="624" spans="1:2" ht="15">
      <c r="A624" s="104" t="s">
        <v>1891</v>
      </c>
      <c r="B624" s="102" t="s">
        <v>1219</v>
      </c>
    </row>
    <row r="625" spans="1:2" ht="15">
      <c r="A625" s="104" t="s">
        <v>1892</v>
      </c>
      <c r="B625" s="102" t="s">
        <v>1219</v>
      </c>
    </row>
    <row r="626" spans="1:2" ht="15">
      <c r="A626" s="104" t="s">
        <v>1893</v>
      </c>
      <c r="B626" s="102" t="s">
        <v>1219</v>
      </c>
    </row>
    <row r="627" spans="1:2" ht="15">
      <c r="A627" s="104" t="s">
        <v>1894</v>
      </c>
      <c r="B627" s="102" t="s">
        <v>1219</v>
      </c>
    </row>
    <row r="628" spans="1:2" ht="15">
      <c r="A628" s="104" t="s">
        <v>1895</v>
      </c>
      <c r="B628" s="102" t="s">
        <v>1219</v>
      </c>
    </row>
    <row r="629" spans="1:2" ht="15">
      <c r="A629" s="104" t="s">
        <v>1896</v>
      </c>
      <c r="B629" s="102" t="s">
        <v>1219</v>
      </c>
    </row>
    <row r="630" spans="1:2" ht="15">
      <c r="A630" s="104" t="s">
        <v>1897</v>
      </c>
      <c r="B630" s="102" t="s">
        <v>1219</v>
      </c>
    </row>
    <row r="631" spans="1:2" ht="15">
      <c r="A631" s="104" t="s">
        <v>953</v>
      </c>
      <c r="B631" s="102" t="s">
        <v>1219</v>
      </c>
    </row>
    <row r="632" spans="1:2" ht="15">
      <c r="A632" s="104" t="s">
        <v>954</v>
      </c>
      <c r="B632" s="102" t="s">
        <v>1219</v>
      </c>
    </row>
    <row r="633" spans="1:2" ht="15">
      <c r="A633" s="104" t="s">
        <v>1898</v>
      </c>
      <c r="B633" s="102" t="s">
        <v>1219</v>
      </c>
    </row>
    <row r="634" spans="1:2" ht="15">
      <c r="A634" s="104" t="s">
        <v>445</v>
      </c>
      <c r="B634" s="102" t="s">
        <v>1219</v>
      </c>
    </row>
    <row r="635" spans="1:2" ht="15">
      <c r="A635" s="104" t="s">
        <v>1899</v>
      </c>
      <c r="B635" s="102" t="s">
        <v>1219</v>
      </c>
    </row>
    <row r="636" spans="1:2" ht="15">
      <c r="A636" s="104" t="s">
        <v>1900</v>
      </c>
      <c r="B636" s="102" t="s">
        <v>1219</v>
      </c>
    </row>
    <row r="637" spans="1:2" ht="15">
      <c r="A637" s="104" t="s">
        <v>1901</v>
      </c>
      <c r="B637" s="102" t="s">
        <v>1219</v>
      </c>
    </row>
    <row r="638" spans="1:2" ht="15">
      <c r="A638" s="104" t="s">
        <v>1902</v>
      </c>
      <c r="B638" s="102" t="s">
        <v>1219</v>
      </c>
    </row>
    <row r="639" spans="1:2" ht="15">
      <c r="A639" s="104" t="s">
        <v>1903</v>
      </c>
      <c r="B639" s="102" t="s">
        <v>1219</v>
      </c>
    </row>
    <row r="640" spans="1:2" ht="15">
      <c r="A640" s="104" t="s">
        <v>1904</v>
      </c>
      <c r="B640" s="102" t="s">
        <v>1219</v>
      </c>
    </row>
    <row r="641" spans="1:2" ht="15">
      <c r="A641" s="104" t="s">
        <v>1905</v>
      </c>
      <c r="B641" s="102" t="s">
        <v>1219</v>
      </c>
    </row>
    <row r="642" spans="1:2" ht="15">
      <c r="A642" s="104" t="s">
        <v>1906</v>
      </c>
      <c r="B642" s="102" t="s">
        <v>1219</v>
      </c>
    </row>
    <row r="643" spans="1:2" ht="15">
      <c r="A643" s="104" t="s">
        <v>1907</v>
      </c>
      <c r="B643" s="102" t="s">
        <v>1219</v>
      </c>
    </row>
    <row r="644" spans="1:2" ht="15">
      <c r="A644" s="104" t="s">
        <v>1908</v>
      </c>
      <c r="B644" s="102" t="s">
        <v>1219</v>
      </c>
    </row>
    <row r="645" spans="1:2" ht="15">
      <c r="A645" s="104" t="s">
        <v>1909</v>
      </c>
      <c r="B645" s="102" t="s">
        <v>1219</v>
      </c>
    </row>
    <row r="646" spans="1:2" ht="15">
      <c r="A646" s="104" t="s">
        <v>1910</v>
      </c>
      <c r="B646" s="102" t="s">
        <v>1219</v>
      </c>
    </row>
    <row r="647" spans="1:2" ht="15">
      <c r="A647" s="104" t="s">
        <v>1911</v>
      </c>
      <c r="B647" s="102" t="s">
        <v>1219</v>
      </c>
    </row>
    <row r="648" spans="1:2" ht="15">
      <c r="A648" s="104" t="s">
        <v>1912</v>
      </c>
      <c r="B648" s="102" t="s">
        <v>1219</v>
      </c>
    </row>
    <row r="649" spans="1:2" ht="15">
      <c r="A649" s="104" t="s">
        <v>1913</v>
      </c>
      <c r="B649" s="102" t="s">
        <v>1219</v>
      </c>
    </row>
    <row r="650" spans="1:2" ht="15">
      <c r="A650" s="104" t="s">
        <v>1914</v>
      </c>
      <c r="B650" s="102" t="s">
        <v>1219</v>
      </c>
    </row>
    <row r="651" spans="1:2" ht="15">
      <c r="A651" s="104" t="s">
        <v>1915</v>
      </c>
      <c r="B651" s="102" t="s">
        <v>1219</v>
      </c>
    </row>
    <row r="652" spans="1:2" ht="15">
      <c r="A652" s="104" t="s">
        <v>1916</v>
      </c>
      <c r="B652" s="102" t="s">
        <v>1219</v>
      </c>
    </row>
    <row r="653" spans="1:2" ht="15">
      <c r="A653" s="104" t="s">
        <v>1917</v>
      </c>
      <c r="B653" s="102" t="s">
        <v>1219</v>
      </c>
    </row>
    <row r="654" spans="1:2" ht="15">
      <c r="A654" s="104" t="s">
        <v>1918</v>
      </c>
      <c r="B654" s="102" t="s">
        <v>1219</v>
      </c>
    </row>
    <row r="655" spans="1:2" ht="15">
      <c r="A655" s="104" t="s">
        <v>955</v>
      </c>
      <c r="B655" s="102" t="s">
        <v>1219</v>
      </c>
    </row>
    <row r="656" spans="1:2" ht="15">
      <c r="A656" s="104" t="s">
        <v>1919</v>
      </c>
      <c r="B656" s="102" t="s">
        <v>1219</v>
      </c>
    </row>
    <row r="657" spans="1:2" ht="15">
      <c r="A657" s="104" t="s">
        <v>1920</v>
      </c>
      <c r="B657" s="102" t="s">
        <v>1219</v>
      </c>
    </row>
    <row r="658" spans="1:2" ht="15">
      <c r="A658" s="104" t="s">
        <v>1921</v>
      </c>
      <c r="B658" s="102" t="s">
        <v>1219</v>
      </c>
    </row>
    <row r="659" spans="1:2" ht="15">
      <c r="A659" s="104" t="s">
        <v>1922</v>
      </c>
      <c r="B659" s="102" t="s">
        <v>1219</v>
      </c>
    </row>
    <row r="660" spans="1:2" ht="15">
      <c r="A660" s="104" t="s">
        <v>1923</v>
      </c>
      <c r="B660" s="102" t="s">
        <v>1219</v>
      </c>
    </row>
    <row r="661" spans="1:2" ht="15">
      <c r="A661" s="104" t="s">
        <v>957</v>
      </c>
      <c r="B661" s="102" t="s">
        <v>1219</v>
      </c>
    </row>
    <row r="662" spans="1:2" ht="15">
      <c r="A662" s="104" t="s">
        <v>958</v>
      </c>
      <c r="B662" s="102" t="s">
        <v>1219</v>
      </c>
    </row>
    <row r="663" spans="1:2" ht="15">
      <c r="A663" s="104" t="s">
        <v>1924</v>
      </c>
      <c r="B663" s="102" t="s">
        <v>1219</v>
      </c>
    </row>
    <row r="664" spans="1:2" ht="15">
      <c r="A664" s="104" t="s">
        <v>959</v>
      </c>
      <c r="B664" s="102" t="s">
        <v>1219</v>
      </c>
    </row>
    <row r="665" spans="1:2" ht="15">
      <c r="A665" s="104" t="s">
        <v>1925</v>
      </c>
      <c r="B665" s="102" t="s">
        <v>1219</v>
      </c>
    </row>
    <row r="666" spans="1:2" ht="15">
      <c r="A666" s="104" t="s">
        <v>1926</v>
      </c>
      <c r="B666" s="102" t="s">
        <v>1219</v>
      </c>
    </row>
    <row r="667" spans="1:2" ht="15">
      <c r="A667" s="104" t="s">
        <v>1927</v>
      </c>
      <c r="B667" s="102" t="s">
        <v>1219</v>
      </c>
    </row>
    <row r="668" spans="1:2" ht="15">
      <c r="A668" s="104" t="s">
        <v>1928</v>
      </c>
      <c r="B668" s="102" t="s">
        <v>1219</v>
      </c>
    </row>
    <row r="669" spans="1:2" ht="15">
      <c r="A669" s="104" t="s">
        <v>1929</v>
      </c>
      <c r="B669" s="102" t="s">
        <v>1219</v>
      </c>
    </row>
    <row r="670" spans="1:2" ht="15">
      <c r="A670" s="104" t="s">
        <v>1930</v>
      </c>
      <c r="B670" s="102" t="s">
        <v>1219</v>
      </c>
    </row>
    <row r="671" spans="1:2" ht="15">
      <c r="A671" s="104" t="s">
        <v>1931</v>
      </c>
      <c r="B671" s="102" t="s">
        <v>1219</v>
      </c>
    </row>
    <row r="672" spans="1:2" ht="15">
      <c r="A672" s="104" t="s">
        <v>1932</v>
      </c>
      <c r="B672" s="102" t="s">
        <v>1219</v>
      </c>
    </row>
    <row r="673" spans="1:2" ht="15">
      <c r="A673" s="104" t="s">
        <v>1933</v>
      </c>
      <c r="B673" s="102" t="s">
        <v>1219</v>
      </c>
    </row>
    <row r="674" spans="1:2" ht="15">
      <c r="A674" s="104" t="s">
        <v>1934</v>
      </c>
      <c r="B674" s="102" t="s">
        <v>1219</v>
      </c>
    </row>
    <row r="675" spans="1:2" ht="15">
      <c r="A675" s="104" t="s">
        <v>961</v>
      </c>
      <c r="B675" s="102" t="s">
        <v>1219</v>
      </c>
    </row>
    <row r="676" spans="1:2" ht="15">
      <c r="A676" s="104" t="s">
        <v>1935</v>
      </c>
      <c r="B676" s="102" t="s">
        <v>1219</v>
      </c>
    </row>
    <row r="677" spans="1:2" ht="15">
      <c r="A677" s="104" t="s">
        <v>571</v>
      </c>
      <c r="B677" s="102" t="s">
        <v>1219</v>
      </c>
    </row>
    <row r="678" spans="1:2" ht="15">
      <c r="A678" s="104" t="s">
        <v>1936</v>
      </c>
      <c r="B678" s="102" t="s">
        <v>1219</v>
      </c>
    </row>
    <row r="679" spans="1:2" ht="15">
      <c r="A679" s="104" t="s">
        <v>962</v>
      </c>
      <c r="B679" s="102" t="s">
        <v>1219</v>
      </c>
    </row>
    <row r="680" spans="1:2" ht="15">
      <c r="A680" s="104" t="s">
        <v>1937</v>
      </c>
      <c r="B680" s="102" t="s">
        <v>1219</v>
      </c>
    </row>
    <row r="681" spans="1:2" ht="15">
      <c r="A681" s="104" t="s">
        <v>1938</v>
      </c>
      <c r="B681" s="102" t="s">
        <v>1219</v>
      </c>
    </row>
    <row r="682" spans="1:2" ht="15">
      <c r="A682" s="104" t="s">
        <v>1939</v>
      </c>
      <c r="B682" s="102" t="s">
        <v>1219</v>
      </c>
    </row>
    <row r="683" spans="1:2" ht="15">
      <c r="A683" s="104" t="s">
        <v>1940</v>
      </c>
      <c r="B683" s="102" t="s">
        <v>1219</v>
      </c>
    </row>
    <row r="684" spans="1:2" ht="15">
      <c r="A684" s="104" t="s">
        <v>1941</v>
      </c>
      <c r="B684" s="102" t="s">
        <v>1219</v>
      </c>
    </row>
    <row r="685" spans="1:2" ht="15">
      <c r="A685" s="104" t="s">
        <v>1942</v>
      </c>
      <c r="B685" s="102" t="s">
        <v>1219</v>
      </c>
    </row>
    <row r="686" spans="1:2" ht="15">
      <c r="A686" s="104" t="s">
        <v>1943</v>
      </c>
      <c r="B686" s="102" t="s">
        <v>1219</v>
      </c>
    </row>
    <row r="687" spans="1:2" ht="15">
      <c r="A687" s="104" t="s">
        <v>1944</v>
      </c>
      <c r="B687" s="102" t="s">
        <v>1219</v>
      </c>
    </row>
    <row r="688" spans="1:2" ht="15">
      <c r="A688" s="104" t="s">
        <v>963</v>
      </c>
      <c r="B688" s="102" t="s">
        <v>1219</v>
      </c>
    </row>
    <row r="689" spans="1:2" ht="15">
      <c r="A689" s="104" t="s">
        <v>1945</v>
      </c>
      <c r="B689" s="102" t="s">
        <v>1219</v>
      </c>
    </row>
    <row r="690" spans="1:2" ht="15">
      <c r="A690" s="104" t="s">
        <v>1946</v>
      </c>
      <c r="B690" s="102" t="s">
        <v>1219</v>
      </c>
    </row>
    <row r="691" spans="1:2" ht="15">
      <c r="A691" s="104" t="s">
        <v>1947</v>
      </c>
      <c r="B691" s="102" t="s">
        <v>1219</v>
      </c>
    </row>
    <row r="692" spans="1:2" ht="15">
      <c r="A692" s="104" t="s">
        <v>1948</v>
      </c>
      <c r="B692" s="102" t="s">
        <v>1219</v>
      </c>
    </row>
    <row r="693" spans="1:2" ht="15">
      <c r="A693" s="104" t="s">
        <v>1949</v>
      </c>
      <c r="B693" s="102" t="s">
        <v>1219</v>
      </c>
    </row>
    <row r="694" spans="1:2" ht="15">
      <c r="A694" s="104" t="s">
        <v>1950</v>
      </c>
      <c r="B694" s="102" t="s">
        <v>1219</v>
      </c>
    </row>
    <row r="695" spans="1:2" ht="15">
      <c r="A695" s="104" t="s">
        <v>1951</v>
      </c>
      <c r="B695" s="102" t="s">
        <v>1219</v>
      </c>
    </row>
    <row r="696" spans="1:2" ht="15">
      <c r="A696" s="104" t="s">
        <v>968</v>
      </c>
      <c r="B696" s="102" t="s">
        <v>1219</v>
      </c>
    </row>
    <row r="697" spans="1:2" ht="15">
      <c r="A697" s="104" t="s">
        <v>969</v>
      </c>
      <c r="B697" s="102" t="s">
        <v>1219</v>
      </c>
    </row>
    <row r="698" spans="1:2" ht="15">
      <c r="A698" s="104">
        <v>0</v>
      </c>
      <c r="B698" s="102" t="s">
        <v>1219</v>
      </c>
    </row>
    <row r="699" spans="1:2" ht="15">
      <c r="A699" s="104">
        <v>1</v>
      </c>
      <c r="B699" s="102" t="s">
        <v>1219</v>
      </c>
    </row>
    <row r="700" spans="1:2" ht="15">
      <c r="A700" s="104">
        <v>2</v>
      </c>
      <c r="B700" s="102" t="s">
        <v>1219</v>
      </c>
    </row>
    <row r="701" spans="1:2" ht="15">
      <c r="A701" s="104">
        <v>3</v>
      </c>
      <c r="B701" s="102" t="s">
        <v>1219</v>
      </c>
    </row>
    <row r="702" spans="1:2" ht="15">
      <c r="A702" s="104">
        <v>4</v>
      </c>
      <c r="B702" s="102" t="s">
        <v>1219</v>
      </c>
    </row>
    <row r="703" spans="1:2" ht="15">
      <c r="A703" s="104">
        <v>5</v>
      </c>
      <c r="B703" s="102" t="s">
        <v>1219</v>
      </c>
    </row>
    <row r="704" spans="1:2" ht="15">
      <c r="A704" s="104">
        <v>6</v>
      </c>
      <c r="B704" s="102" t="s">
        <v>1219</v>
      </c>
    </row>
    <row r="705" spans="1:2" ht="15">
      <c r="A705" s="104">
        <v>7</v>
      </c>
      <c r="B705" s="102" t="s">
        <v>1219</v>
      </c>
    </row>
    <row r="706" spans="1:2" ht="15">
      <c r="A706" s="104">
        <v>8</v>
      </c>
      <c r="B706" s="102" t="s">
        <v>1219</v>
      </c>
    </row>
    <row r="707" spans="1:2" ht="15">
      <c r="A707" s="104">
        <v>9</v>
      </c>
      <c r="B707" s="102" t="s">
        <v>1219</v>
      </c>
    </row>
    <row r="708" spans="1:2" ht="15">
      <c r="A708" s="104" t="s">
        <v>814</v>
      </c>
      <c r="B708" s="102" t="s">
        <v>1219</v>
      </c>
    </row>
    <row r="709" spans="1:2" ht="15">
      <c r="A709" s="104" t="s">
        <v>1952</v>
      </c>
      <c r="B709" s="102" t="s">
        <v>1219</v>
      </c>
    </row>
    <row r="710" spans="1:2" ht="15">
      <c r="A710" s="104" t="s">
        <v>815</v>
      </c>
      <c r="B710" s="102" t="s">
        <v>1219</v>
      </c>
    </row>
    <row r="711" spans="1:2" ht="15">
      <c r="A711" s="104" t="s">
        <v>816</v>
      </c>
      <c r="B711" s="102" t="s">
        <v>1219</v>
      </c>
    </row>
    <row r="712" spans="1:2" ht="15">
      <c r="A712" s="104" t="s">
        <v>817</v>
      </c>
      <c r="B712" s="102" t="s">
        <v>1219</v>
      </c>
    </row>
    <row r="713" spans="1:2" ht="15">
      <c r="A713" s="104" t="s">
        <v>818</v>
      </c>
      <c r="B713" s="102" t="s">
        <v>1219</v>
      </c>
    </row>
    <row r="714" spans="1:2" ht="15">
      <c r="A714" s="104" t="s">
        <v>819</v>
      </c>
      <c r="B714" s="102" t="s">
        <v>1219</v>
      </c>
    </row>
    <row r="715" spans="1:2" ht="15">
      <c r="A715" s="104" t="s">
        <v>823</v>
      </c>
      <c r="B715" s="102" t="s">
        <v>1219</v>
      </c>
    </row>
    <row r="716" spans="1:2" ht="15">
      <c r="A716" s="104" t="s">
        <v>828</v>
      </c>
      <c r="B716" s="102" t="s">
        <v>1219</v>
      </c>
    </row>
    <row r="717" spans="1:2" ht="15">
      <c r="A717" s="104" t="s">
        <v>829</v>
      </c>
      <c r="B717" s="102" t="s">
        <v>1219</v>
      </c>
    </row>
    <row r="718" spans="1:2" ht="15">
      <c r="A718" s="104" t="s">
        <v>1953</v>
      </c>
      <c r="B718" s="102" t="s">
        <v>1219</v>
      </c>
    </row>
    <row r="719" spans="1:2" ht="15">
      <c r="A719" s="104" t="s">
        <v>831</v>
      </c>
      <c r="B719" s="102" t="s">
        <v>1219</v>
      </c>
    </row>
    <row r="720" spans="1:2" ht="15">
      <c r="A720" s="104" t="s">
        <v>835</v>
      </c>
      <c r="B720" s="102" t="s">
        <v>1219</v>
      </c>
    </row>
    <row r="721" spans="1:2" ht="15">
      <c r="A721" s="104" t="s">
        <v>845</v>
      </c>
      <c r="B721" s="102" t="s">
        <v>1219</v>
      </c>
    </row>
    <row r="722" spans="1:2" ht="15">
      <c r="A722" s="104" t="s">
        <v>846</v>
      </c>
      <c r="B722" s="102" t="s">
        <v>1219</v>
      </c>
    </row>
    <row r="723" spans="1:2" ht="15">
      <c r="A723" s="104" t="s">
        <v>847</v>
      </c>
      <c r="B723" s="102" t="s">
        <v>1219</v>
      </c>
    </row>
    <row r="724" spans="1:2" ht="15">
      <c r="A724" s="104" t="s">
        <v>1954</v>
      </c>
      <c r="B724" s="102" t="s">
        <v>1219</v>
      </c>
    </row>
    <row r="725" spans="1:2" ht="15">
      <c r="A725" s="104" t="s">
        <v>863</v>
      </c>
      <c r="B725" s="102" t="s">
        <v>1219</v>
      </c>
    </row>
    <row r="726" spans="1:2" ht="15">
      <c r="A726" s="104" t="s">
        <v>865</v>
      </c>
      <c r="B726" s="102" t="s">
        <v>1219</v>
      </c>
    </row>
    <row r="727" spans="1:2" ht="15">
      <c r="A727" s="104" t="s">
        <v>866</v>
      </c>
      <c r="B727" s="102" t="s">
        <v>1219</v>
      </c>
    </row>
    <row r="728" spans="1:2" ht="15">
      <c r="A728" s="104" t="s">
        <v>1955</v>
      </c>
      <c r="B728" s="102" t="s">
        <v>1219</v>
      </c>
    </row>
    <row r="729" spans="1:2" ht="15">
      <c r="A729" s="104" t="s">
        <v>1956</v>
      </c>
      <c r="B729" s="102" t="s">
        <v>1219</v>
      </c>
    </row>
    <row r="730" spans="1:2" ht="15">
      <c r="A730" s="104" t="s">
        <v>875</v>
      </c>
      <c r="B730" s="102" t="s">
        <v>1219</v>
      </c>
    </row>
    <row r="731" spans="1:2" ht="15">
      <c r="A731" s="104" t="s">
        <v>876</v>
      </c>
      <c r="B731" s="102" t="s">
        <v>1219</v>
      </c>
    </row>
    <row r="732" spans="1:2" ht="15">
      <c r="A732" s="104" t="s">
        <v>877</v>
      </c>
      <c r="B732" s="102" t="s">
        <v>1219</v>
      </c>
    </row>
    <row r="733" spans="1:2" ht="15">
      <c r="A733" s="104" t="s">
        <v>878</v>
      </c>
      <c r="B733" s="102" t="s">
        <v>1219</v>
      </c>
    </row>
    <row r="734" spans="1:2" ht="15">
      <c r="A734" s="104" t="s">
        <v>880</v>
      </c>
      <c r="B734" s="102" t="s">
        <v>1219</v>
      </c>
    </row>
    <row r="735" spans="1:2" ht="15">
      <c r="A735" s="104" t="s">
        <v>881</v>
      </c>
      <c r="B735" s="102" t="s">
        <v>1219</v>
      </c>
    </row>
    <row r="736" spans="1:2" ht="15">
      <c r="A736" s="104" t="s">
        <v>882</v>
      </c>
      <c r="B736" s="102" t="s">
        <v>1219</v>
      </c>
    </row>
    <row r="737" spans="1:2" ht="15">
      <c r="A737" s="104" t="s">
        <v>890</v>
      </c>
      <c r="B737" s="102" t="s">
        <v>1219</v>
      </c>
    </row>
    <row r="738" spans="1:2" ht="15">
      <c r="A738" s="104" t="s">
        <v>898</v>
      </c>
      <c r="B738" s="102" t="s">
        <v>1219</v>
      </c>
    </row>
    <row r="739" spans="1:2" ht="15">
      <c r="A739" s="104" t="s">
        <v>902</v>
      </c>
      <c r="B739" s="102" t="s">
        <v>1219</v>
      </c>
    </row>
    <row r="740" spans="1:2" ht="15">
      <c r="A740" s="104" t="s">
        <v>903</v>
      </c>
      <c r="B740" s="102" t="s">
        <v>1219</v>
      </c>
    </row>
    <row r="741" spans="1:2" ht="15">
      <c r="A741" s="104" t="s">
        <v>1957</v>
      </c>
      <c r="B741" s="102" t="s">
        <v>1219</v>
      </c>
    </row>
    <row r="742" spans="1:2" ht="15">
      <c r="A742" s="104" t="s">
        <v>904</v>
      </c>
      <c r="B742" s="102" t="s">
        <v>1219</v>
      </c>
    </row>
    <row r="743" spans="1:2" ht="15">
      <c r="A743" s="104" t="s">
        <v>909</v>
      </c>
      <c r="B743" s="102" t="s">
        <v>1219</v>
      </c>
    </row>
    <row r="744" spans="1:2" ht="15">
      <c r="A744" s="104" t="s">
        <v>910</v>
      </c>
      <c r="B744" s="102" t="s">
        <v>1219</v>
      </c>
    </row>
    <row r="745" spans="1:2" ht="15">
      <c r="A745" s="104" t="s">
        <v>911</v>
      </c>
      <c r="B745" s="102" t="s">
        <v>1219</v>
      </c>
    </row>
    <row r="746" spans="1:2" ht="15">
      <c r="A746" s="104" t="s">
        <v>917</v>
      </c>
      <c r="B746" s="102" t="s">
        <v>1219</v>
      </c>
    </row>
    <row r="747" spans="1:2" ht="15">
      <c r="A747" s="104" t="s">
        <v>918</v>
      </c>
      <c r="B747" s="102" t="s">
        <v>1219</v>
      </c>
    </row>
    <row r="748" spans="1:2" ht="15">
      <c r="A748" s="104" t="s">
        <v>920</v>
      </c>
      <c r="B748" s="102" t="s">
        <v>1219</v>
      </c>
    </row>
    <row r="749" spans="1:2" ht="15">
      <c r="A749" s="104" t="s">
        <v>923</v>
      </c>
      <c r="B749" s="102" t="s">
        <v>1219</v>
      </c>
    </row>
    <row r="750" spans="1:2" ht="15">
      <c r="A750" s="104" t="s">
        <v>1958</v>
      </c>
      <c r="B750" s="102" t="s">
        <v>1219</v>
      </c>
    </row>
    <row r="751" spans="1:2" ht="15">
      <c r="A751" s="104" t="s">
        <v>925</v>
      </c>
      <c r="B751" s="102" t="s">
        <v>1219</v>
      </c>
    </row>
    <row r="752" spans="1:2" ht="15">
      <c r="A752" s="104" t="s">
        <v>926</v>
      </c>
      <c r="B752" s="102" t="s">
        <v>1219</v>
      </c>
    </row>
    <row r="753" spans="1:2" ht="15">
      <c r="A753" s="104" t="s">
        <v>940</v>
      </c>
      <c r="B753" s="102" t="s">
        <v>1219</v>
      </c>
    </row>
    <row r="754" spans="1:2" ht="15">
      <c r="A754" s="104" t="s">
        <v>943</v>
      </c>
      <c r="B754" s="102" t="s">
        <v>1219</v>
      </c>
    </row>
    <row r="755" spans="1:2" ht="15">
      <c r="A755" s="104" t="s">
        <v>1959</v>
      </c>
      <c r="B755" s="102" t="s">
        <v>1219</v>
      </c>
    </row>
    <row r="756" spans="1:2" ht="15">
      <c r="A756" s="104" t="s">
        <v>1960</v>
      </c>
      <c r="B756" s="102" t="s">
        <v>1219</v>
      </c>
    </row>
    <row r="757" spans="1:2" ht="15">
      <c r="A757" s="104" t="s">
        <v>956</v>
      </c>
      <c r="B757" s="102" t="s">
        <v>1219</v>
      </c>
    </row>
    <row r="758" spans="1:2" ht="15">
      <c r="A758" s="104" t="s">
        <v>1961</v>
      </c>
      <c r="B758" s="102" t="s">
        <v>1219</v>
      </c>
    </row>
    <row r="759" spans="1:2" ht="15">
      <c r="A759" s="104" t="s">
        <v>960</v>
      </c>
      <c r="B759" s="102" t="s">
        <v>1219</v>
      </c>
    </row>
    <row r="760" spans="1:2" ht="15">
      <c r="A760" s="104" t="s">
        <v>964</v>
      </c>
      <c r="B760" s="102" t="s">
        <v>1219</v>
      </c>
    </row>
    <row r="761" spans="1:2" ht="15">
      <c r="A761" s="104" t="s">
        <v>965</v>
      </c>
      <c r="B761" s="102" t="s">
        <v>1219</v>
      </c>
    </row>
    <row r="762" spans="1:2" ht="15">
      <c r="A762" s="104" t="s">
        <v>966</v>
      </c>
      <c r="B762" s="102" t="s">
        <v>1219</v>
      </c>
    </row>
    <row r="763" spans="1:2" ht="15">
      <c r="A763" s="104" t="s">
        <v>1962</v>
      </c>
      <c r="B763" s="102" t="s">
        <v>1219</v>
      </c>
    </row>
    <row r="764" spans="1:2" ht="15">
      <c r="A764" s="104" t="s">
        <v>967</v>
      </c>
      <c r="B764" s="102" t="s">
        <v>1219</v>
      </c>
    </row>
    <row r="765" spans="1:2" ht="15">
      <c r="A765" s="104" t="s">
        <v>970</v>
      </c>
      <c r="B765" s="102" t="s">
        <v>1219</v>
      </c>
    </row>
    <row r="766" spans="1:2" ht="15">
      <c r="A766" s="104" t="s">
        <v>1963</v>
      </c>
      <c r="B766" s="102" t="s">
        <v>1220</v>
      </c>
    </row>
    <row r="767" spans="1:2" ht="15">
      <c r="A767" s="104" t="s">
        <v>1964</v>
      </c>
      <c r="B767" s="102" t="s">
        <v>1220</v>
      </c>
    </row>
    <row r="768" spans="1:2" ht="15">
      <c r="A768" s="104" t="s">
        <v>1965</v>
      </c>
      <c r="B768" s="102" t="s">
        <v>1220</v>
      </c>
    </row>
    <row r="769" spans="1:2" ht="15">
      <c r="A769" s="104" t="s">
        <v>1966</v>
      </c>
      <c r="B769" s="102" t="s">
        <v>1220</v>
      </c>
    </row>
    <row r="770" spans="1:2" ht="15">
      <c r="A770" s="104" t="s">
        <v>1967</v>
      </c>
      <c r="B770" s="102" t="s">
        <v>1220</v>
      </c>
    </row>
    <row r="771" spans="1:2" ht="15">
      <c r="A771" s="104" t="s">
        <v>1968</v>
      </c>
      <c r="B771" s="102" t="s">
        <v>1220</v>
      </c>
    </row>
    <row r="772" spans="1:2" ht="15">
      <c r="A772" s="104" t="s">
        <v>1969</v>
      </c>
      <c r="B772" s="102" t="s">
        <v>1220</v>
      </c>
    </row>
    <row r="773" spans="1:2" ht="15">
      <c r="A773" s="104" t="s">
        <v>1970</v>
      </c>
      <c r="B773" s="102" t="s">
        <v>1220</v>
      </c>
    </row>
    <row r="774" spans="1:2" ht="15">
      <c r="A774" s="104" t="s">
        <v>1971</v>
      </c>
      <c r="B774" s="102" t="s">
        <v>1220</v>
      </c>
    </row>
    <row r="775" spans="1:2" ht="15">
      <c r="A775" s="104" t="s">
        <v>1972</v>
      </c>
      <c r="B775" s="102" t="s">
        <v>1220</v>
      </c>
    </row>
    <row r="776" spans="1:2" ht="15">
      <c r="A776" s="104" t="s">
        <v>1973</v>
      </c>
      <c r="B776" s="102" t="s">
        <v>1220</v>
      </c>
    </row>
    <row r="777" spans="1:2" ht="15">
      <c r="A777" s="104" t="s">
        <v>1974</v>
      </c>
      <c r="B777" s="102" t="s">
        <v>1220</v>
      </c>
    </row>
    <row r="778" spans="1:2" ht="15">
      <c r="A778" s="104" t="s">
        <v>1975</v>
      </c>
      <c r="B778" s="102" t="s">
        <v>1220</v>
      </c>
    </row>
    <row r="779" spans="1:2" ht="15">
      <c r="A779" s="104" t="s">
        <v>1976</v>
      </c>
      <c r="B779" s="102" t="s">
        <v>1220</v>
      </c>
    </row>
    <row r="780" spans="1:2" ht="15">
      <c r="A780" s="104" t="s">
        <v>1977</v>
      </c>
      <c r="B780" s="102" t="s">
        <v>1220</v>
      </c>
    </row>
    <row r="781" spans="1:2" ht="15">
      <c r="A781" s="104" t="s">
        <v>1978</v>
      </c>
      <c r="B781" s="102" t="s">
        <v>1220</v>
      </c>
    </row>
    <row r="782" spans="1:2" ht="15">
      <c r="A782" s="104" t="s">
        <v>1979</v>
      </c>
      <c r="B782" s="102" t="s">
        <v>1220</v>
      </c>
    </row>
    <row r="783" spans="1:2" ht="15">
      <c r="A783" s="104" t="s">
        <v>1980</v>
      </c>
      <c r="B783" s="102" t="s">
        <v>1220</v>
      </c>
    </row>
    <row r="784" spans="1:2" ht="15">
      <c r="A784" s="104" t="s">
        <v>1981</v>
      </c>
      <c r="B784" s="102" t="s">
        <v>1220</v>
      </c>
    </row>
    <row r="785" spans="1:2" ht="15">
      <c r="A785" s="104" t="s">
        <v>1982</v>
      </c>
      <c r="B785" s="102" t="s">
        <v>1220</v>
      </c>
    </row>
    <row r="786" spans="1:2" ht="15">
      <c r="A786" s="104" t="s">
        <v>1983</v>
      </c>
      <c r="B786" s="102" t="s">
        <v>1220</v>
      </c>
    </row>
    <row r="787" spans="1:2" ht="15">
      <c r="A787" s="104" t="s">
        <v>1984</v>
      </c>
      <c r="B787" s="102" t="s">
        <v>1220</v>
      </c>
    </row>
    <row r="788" spans="1:2" ht="15">
      <c r="A788" s="104" t="s">
        <v>1985</v>
      </c>
      <c r="B788" s="102" t="s">
        <v>1220</v>
      </c>
    </row>
    <row r="789" spans="1:2" ht="15">
      <c r="A789" s="104" t="s">
        <v>1986</v>
      </c>
      <c r="B789" s="102" t="s">
        <v>1220</v>
      </c>
    </row>
    <row r="790" spans="1:2" ht="15">
      <c r="A790" s="104" t="s">
        <v>971</v>
      </c>
      <c r="B790" s="102" t="s">
        <v>1220</v>
      </c>
    </row>
    <row r="791" spans="1:2" ht="15">
      <c r="A791" s="104" t="s">
        <v>1987</v>
      </c>
      <c r="B791" s="102" t="s">
        <v>1220</v>
      </c>
    </row>
    <row r="792" spans="1:2" ht="15">
      <c r="A792" s="104" t="s">
        <v>1988</v>
      </c>
      <c r="B792" s="102" t="s">
        <v>1220</v>
      </c>
    </row>
    <row r="793" spans="1:2" ht="15">
      <c r="A793" s="104" t="s">
        <v>691</v>
      </c>
      <c r="B793" s="102" t="s">
        <v>1220</v>
      </c>
    </row>
    <row r="794" spans="1:2" ht="15">
      <c r="A794" s="104" t="s">
        <v>1989</v>
      </c>
      <c r="B794" s="102" t="s">
        <v>1220</v>
      </c>
    </row>
    <row r="795" spans="1:2" ht="15">
      <c r="A795" s="104" t="s">
        <v>1990</v>
      </c>
      <c r="B795" s="102" t="s">
        <v>1220</v>
      </c>
    </row>
    <row r="796" spans="1:2" ht="15">
      <c r="A796" s="104" t="s">
        <v>1991</v>
      </c>
      <c r="B796" s="102" t="s">
        <v>1220</v>
      </c>
    </row>
    <row r="797" spans="1:2" ht="15">
      <c r="A797" s="104" t="s">
        <v>1992</v>
      </c>
      <c r="B797" s="102" t="s">
        <v>1220</v>
      </c>
    </row>
    <row r="798" spans="1:2" ht="15">
      <c r="A798" s="104" t="s">
        <v>1993</v>
      </c>
      <c r="B798" s="102" t="s">
        <v>1220</v>
      </c>
    </row>
    <row r="799" spans="1:2" ht="15">
      <c r="A799" s="104" t="s">
        <v>1994</v>
      </c>
      <c r="B799" s="102" t="s">
        <v>1220</v>
      </c>
    </row>
    <row r="800" spans="1:2" ht="15">
      <c r="A800" s="104" t="s">
        <v>1995</v>
      </c>
      <c r="B800" s="102" t="s">
        <v>1220</v>
      </c>
    </row>
    <row r="801" spans="1:2" ht="15">
      <c r="A801" s="104" t="s">
        <v>972</v>
      </c>
      <c r="B801" s="102" t="s">
        <v>1220</v>
      </c>
    </row>
    <row r="802" spans="1:2" ht="15">
      <c r="A802" s="104" t="s">
        <v>1996</v>
      </c>
      <c r="B802" s="102" t="s">
        <v>1220</v>
      </c>
    </row>
    <row r="803" spans="1:2" ht="15">
      <c r="A803" s="104" t="s">
        <v>1997</v>
      </c>
      <c r="B803" s="102" t="s">
        <v>1220</v>
      </c>
    </row>
    <row r="804" spans="1:2" ht="15">
      <c r="A804" s="104" t="s">
        <v>1998</v>
      </c>
      <c r="B804" s="102" t="s">
        <v>1220</v>
      </c>
    </row>
    <row r="805" spans="1:2" ht="15">
      <c r="A805" s="104" t="s">
        <v>1999</v>
      </c>
      <c r="B805" s="102" t="s">
        <v>1220</v>
      </c>
    </row>
    <row r="806" spans="1:2" ht="15">
      <c r="A806" s="104" t="s">
        <v>2000</v>
      </c>
      <c r="B806" s="102" t="s">
        <v>1220</v>
      </c>
    </row>
    <row r="807" spans="1:2" ht="15">
      <c r="A807" s="104" t="s">
        <v>973</v>
      </c>
      <c r="B807" s="102" t="s">
        <v>1220</v>
      </c>
    </row>
    <row r="808" spans="1:2" ht="15">
      <c r="A808" s="104" t="s">
        <v>2001</v>
      </c>
      <c r="B808" s="102" t="s">
        <v>1220</v>
      </c>
    </row>
    <row r="809" spans="1:2" ht="15">
      <c r="A809" s="104" t="s">
        <v>2002</v>
      </c>
      <c r="B809" s="102" t="s">
        <v>1220</v>
      </c>
    </row>
    <row r="810" spans="1:2" ht="15">
      <c r="A810" s="104" t="s">
        <v>2003</v>
      </c>
      <c r="B810" s="102" t="s">
        <v>1220</v>
      </c>
    </row>
    <row r="811" spans="1:2" ht="15">
      <c r="A811" s="104" t="s">
        <v>2004</v>
      </c>
      <c r="B811" s="102" t="s">
        <v>1220</v>
      </c>
    </row>
    <row r="812" spans="1:2" ht="15">
      <c r="A812" s="104" t="s">
        <v>2005</v>
      </c>
      <c r="B812" s="102" t="s">
        <v>1220</v>
      </c>
    </row>
    <row r="813" spans="1:2" ht="15">
      <c r="A813" s="104" t="s">
        <v>974</v>
      </c>
      <c r="B813" s="102" t="s">
        <v>1220</v>
      </c>
    </row>
    <row r="814" spans="1:2" ht="15">
      <c r="A814" s="104" t="s">
        <v>2006</v>
      </c>
      <c r="B814" s="102" t="s">
        <v>1220</v>
      </c>
    </row>
    <row r="815" spans="1:2" ht="15">
      <c r="A815" s="104" t="s">
        <v>2007</v>
      </c>
      <c r="B815" s="102" t="s">
        <v>1220</v>
      </c>
    </row>
    <row r="816" spans="1:2" ht="15">
      <c r="A816" s="104" t="s">
        <v>2008</v>
      </c>
      <c r="B816" s="102" t="s">
        <v>1220</v>
      </c>
    </row>
    <row r="817" spans="1:2" ht="15">
      <c r="A817" s="104" t="s">
        <v>2009</v>
      </c>
      <c r="B817" s="102" t="s">
        <v>1220</v>
      </c>
    </row>
    <row r="818" spans="1:2" ht="15">
      <c r="A818" s="104" t="s">
        <v>2010</v>
      </c>
      <c r="B818" s="102" t="s">
        <v>1220</v>
      </c>
    </row>
    <row r="819" spans="1:2" ht="15">
      <c r="A819" s="104" t="s">
        <v>2011</v>
      </c>
      <c r="B819" s="102" t="s">
        <v>1220</v>
      </c>
    </row>
    <row r="820" spans="1:2" ht="15">
      <c r="A820" s="104" t="s">
        <v>2012</v>
      </c>
      <c r="B820" s="102" t="s">
        <v>1220</v>
      </c>
    </row>
    <row r="821" spans="1:2" ht="15">
      <c r="A821" s="104" t="s">
        <v>2013</v>
      </c>
      <c r="B821" s="102" t="s">
        <v>1220</v>
      </c>
    </row>
    <row r="822" spans="1:2" ht="15">
      <c r="A822" s="104" t="s">
        <v>2014</v>
      </c>
      <c r="B822" s="102" t="s">
        <v>1220</v>
      </c>
    </row>
    <row r="823" spans="1:2" ht="15">
      <c r="A823" s="104" t="s">
        <v>2015</v>
      </c>
      <c r="B823" s="102" t="s">
        <v>1220</v>
      </c>
    </row>
    <row r="824" spans="1:2" ht="15">
      <c r="A824" s="104" t="s">
        <v>2016</v>
      </c>
      <c r="B824" s="102" t="s">
        <v>1220</v>
      </c>
    </row>
    <row r="825" spans="1:2" ht="15">
      <c r="A825" s="104" t="s">
        <v>2017</v>
      </c>
      <c r="B825" s="102" t="s">
        <v>1220</v>
      </c>
    </row>
    <row r="826" spans="1:2" ht="15">
      <c r="A826" s="104" t="s">
        <v>2018</v>
      </c>
      <c r="B826" s="102" t="s">
        <v>1220</v>
      </c>
    </row>
    <row r="827" spans="1:2" ht="15">
      <c r="A827" s="104" t="s">
        <v>2019</v>
      </c>
      <c r="B827" s="102" t="s">
        <v>1220</v>
      </c>
    </row>
    <row r="828" spans="1:2" ht="15">
      <c r="A828" s="104" t="s">
        <v>2020</v>
      </c>
      <c r="B828" s="102" t="s">
        <v>1220</v>
      </c>
    </row>
    <row r="829" spans="1:2" ht="15">
      <c r="A829" s="104" t="s">
        <v>2021</v>
      </c>
      <c r="B829" s="102" t="s">
        <v>1220</v>
      </c>
    </row>
    <row r="830" spans="1:2" ht="15">
      <c r="A830" s="104" t="s">
        <v>2022</v>
      </c>
      <c r="B830" s="102" t="s">
        <v>1220</v>
      </c>
    </row>
    <row r="831" spans="1:2" ht="15">
      <c r="A831" s="104" t="s">
        <v>2023</v>
      </c>
      <c r="B831" s="102" t="s">
        <v>1220</v>
      </c>
    </row>
    <row r="832" spans="1:2" ht="15">
      <c r="A832" s="104" t="s">
        <v>2024</v>
      </c>
      <c r="B832" s="102" t="s">
        <v>1220</v>
      </c>
    </row>
    <row r="833" spans="1:2" ht="15">
      <c r="A833" s="104" t="s">
        <v>2025</v>
      </c>
      <c r="B833" s="102" t="s">
        <v>1220</v>
      </c>
    </row>
    <row r="834" spans="1:2" ht="15">
      <c r="A834" s="104" t="s">
        <v>2026</v>
      </c>
      <c r="B834" s="102" t="s">
        <v>1220</v>
      </c>
    </row>
    <row r="835" spans="1:2" ht="15">
      <c r="A835" s="104" t="s">
        <v>2027</v>
      </c>
      <c r="B835" s="102" t="s">
        <v>1220</v>
      </c>
    </row>
    <row r="836" spans="1:2" ht="15">
      <c r="A836" s="104" t="s">
        <v>2028</v>
      </c>
      <c r="B836" s="102" t="s">
        <v>1220</v>
      </c>
    </row>
    <row r="837" spans="1:2" ht="15">
      <c r="A837" s="104" t="s">
        <v>2029</v>
      </c>
      <c r="B837" s="102" t="s">
        <v>1220</v>
      </c>
    </row>
    <row r="838" spans="1:2" ht="15">
      <c r="A838" s="104" t="s">
        <v>2030</v>
      </c>
      <c r="B838" s="102" t="s">
        <v>1220</v>
      </c>
    </row>
    <row r="839" spans="1:2" ht="15">
      <c r="A839" s="104" t="s">
        <v>2031</v>
      </c>
      <c r="B839" s="102" t="s">
        <v>1220</v>
      </c>
    </row>
    <row r="840" spans="1:2" ht="15">
      <c r="A840" s="104" t="s">
        <v>2032</v>
      </c>
      <c r="B840" s="102" t="s">
        <v>1220</v>
      </c>
    </row>
    <row r="841" spans="1:2" ht="15">
      <c r="A841" s="104" t="s">
        <v>2033</v>
      </c>
      <c r="B841" s="102" t="s">
        <v>1220</v>
      </c>
    </row>
    <row r="842" spans="1:2" ht="15">
      <c r="A842" s="104" t="s">
        <v>2034</v>
      </c>
      <c r="B842" s="102" t="s">
        <v>1220</v>
      </c>
    </row>
    <row r="843" spans="1:2" ht="15">
      <c r="A843" s="104" t="s">
        <v>2035</v>
      </c>
      <c r="B843" s="102" t="s">
        <v>1220</v>
      </c>
    </row>
    <row r="844" spans="1:2" ht="15">
      <c r="A844" s="104" t="s">
        <v>2036</v>
      </c>
      <c r="B844" s="102" t="s">
        <v>1220</v>
      </c>
    </row>
    <row r="845" spans="1:2" ht="15">
      <c r="A845" s="104" t="s">
        <v>2037</v>
      </c>
      <c r="B845" s="102" t="s">
        <v>1220</v>
      </c>
    </row>
    <row r="846" spans="1:2" ht="15">
      <c r="A846" s="104" t="s">
        <v>2038</v>
      </c>
      <c r="B846" s="102" t="s">
        <v>1220</v>
      </c>
    </row>
    <row r="847" spans="1:2" ht="15">
      <c r="A847" s="104" t="s">
        <v>2039</v>
      </c>
      <c r="B847" s="102" t="s">
        <v>1220</v>
      </c>
    </row>
    <row r="848" spans="1:2" ht="15">
      <c r="A848" s="104" t="s">
        <v>2040</v>
      </c>
      <c r="B848" s="102" t="s">
        <v>1220</v>
      </c>
    </row>
    <row r="849" spans="1:2" ht="15">
      <c r="A849" s="104" t="s">
        <v>2041</v>
      </c>
      <c r="B849" s="102" t="s">
        <v>1220</v>
      </c>
    </row>
    <row r="850" spans="1:2" ht="15">
      <c r="A850" s="104" t="s">
        <v>2042</v>
      </c>
      <c r="B850" s="102" t="s">
        <v>1220</v>
      </c>
    </row>
    <row r="851" spans="1:2" ht="15">
      <c r="A851" s="104" t="s">
        <v>725</v>
      </c>
      <c r="B851" s="102" t="s">
        <v>1220</v>
      </c>
    </row>
    <row r="852" spans="1:2" ht="15">
      <c r="A852" s="104" t="s">
        <v>2043</v>
      </c>
      <c r="B852" s="102" t="s">
        <v>1220</v>
      </c>
    </row>
    <row r="853" spans="1:2" ht="15">
      <c r="A853" s="104" t="s">
        <v>2044</v>
      </c>
      <c r="B853" s="102" t="s">
        <v>1220</v>
      </c>
    </row>
    <row r="854" spans="1:2" ht="15">
      <c r="A854" s="104" t="s">
        <v>2045</v>
      </c>
      <c r="B854" s="102" t="s">
        <v>1220</v>
      </c>
    </row>
    <row r="855" spans="1:2" ht="15">
      <c r="A855" s="104" t="s">
        <v>2046</v>
      </c>
      <c r="B855" s="102" t="s">
        <v>1220</v>
      </c>
    </row>
    <row r="856" spans="1:2" ht="15">
      <c r="A856" s="104" t="s">
        <v>2047</v>
      </c>
      <c r="B856" s="102" t="s">
        <v>1220</v>
      </c>
    </row>
    <row r="857" spans="1:2" ht="15">
      <c r="A857" s="104" t="s">
        <v>2048</v>
      </c>
      <c r="B857" s="102" t="s">
        <v>1220</v>
      </c>
    </row>
    <row r="858" spans="1:2" ht="15">
      <c r="A858" s="104" t="s">
        <v>2049</v>
      </c>
      <c r="B858" s="102" t="s">
        <v>1220</v>
      </c>
    </row>
    <row r="859" spans="1:2" ht="15">
      <c r="A859" s="104" t="s">
        <v>2050</v>
      </c>
      <c r="B859" s="102" t="s">
        <v>1220</v>
      </c>
    </row>
    <row r="860" spans="1:2" ht="15">
      <c r="A860" s="104" t="s">
        <v>2051</v>
      </c>
      <c r="B860" s="102" t="s">
        <v>1220</v>
      </c>
    </row>
    <row r="861" spans="1:2" ht="15">
      <c r="A861" s="104" t="s">
        <v>2052</v>
      </c>
      <c r="B861" s="102" t="s">
        <v>1220</v>
      </c>
    </row>
    <row r="862" spans="1:2" ht="15">
      <c r="A862" s="104" t="s">
        <v>2053</v>
      </c>
      <c r="B862" s="102" t="s">
        <v>1220</v>
      </c>
    </row>
    <row r="863" spans="1:2" ht="15">
      <c r="A863" s="104" t="s">
        <v>2054</v>
      </c>
      <c r="B863" s="102" t="s">
        <v>1220</v>
      </c>
    </row>
    <row r="864" spans="1:2" ht="15">
      <c r="A864" s="104" t="s">
        <v>2055</v>
      </c>
      <c r="B864" s="102" t="s">
        <v>1220</v>
      </c>
    </row>
    <row r="865" spans="1:2" ht="15">
      <c r="A865" s="104" t="s">
        <v>2056</v>
      </c>
      <c r="B865" s="102" t="s">
        <v>1220</v>
      </c>
    </row>
    <row r="866" spans="1:2" ht="15">
      <c r="A866" s="104" t="s">
        <v>2057</v>
      </c>
      <c r="B866" s="102" t="s">
        <v>1220</v>
      </c>
    </row>
    <row r="867" spans="1:2" ht="15">
      <c r="A867" s="104" t="s">
        <v>2058</v>
      </c>
      <c r="B867" s="102" t="s">
        <v>1220</v>
      </c>
    </row>
    <row r="868" spans="1:2" ht="15">
      <c r="A868" s="104" t="s">
        <v>2059</v>
      </c>
      <c r="B868" s="102" t="s">
        <v>1220</v>
      </c>
    </row>
    <row r="869" spans="1:2" ht="15">
      <c r="A869" s="104" t="s">
        <v>2060</v>
      </c>
      <c r="B869" s="102" t="s">
        <v>1220</v>
      </c>
    </row>
    <row r="870" spans="1:2" ht="15">
      <c r="A870" s="104" t="s">
        <v>2061</v>
      </c>
      <c r="B870" s="102" t="s">
        <v>1220</v>
      </c>
    </row>
    <row r="871" spans="1:2" ht="15">
      <c r="A871" s="104" t="s">
        <v>2062</v>
      </c>
      <c r="B871" s="102" t="s">
        <v>1220</v>
      </c>
    </row>
    <row r="872" spans="1:2" ht="15">
      <c r="A872" s="104" t="s">
        <v>2063</v>
      </c>
      <c r="B872" s="102" t="s">
        <v>1220</v>
      </c>
    </row>
    <row r="873" spans="1:2" ht="15">
      <c r="A873" s="104" t="s">
        <v>2064</v>
      </c>
      <c r="B873" s="102" t="s">
        <v>1220</v>
      </c>
    </row>
    <row r="874" spans="1:2" ht="15">
      <c r="A874" s="104" t="s">
        <v>2065</v>
      </c>
      <c r="B874" s="102" t="s">
        <v>1220</v>
      </c>
    </row>
    <row r="875" spans="1:2" ht="15">
      <c r="A875" s="104" t="s">
        <v>2066</v>
      </c>
      <c r="B875" s="102" t="s">
        <v>1220</v>
      </c>
    </row>
    <row r="876" spans="1:2" ht="15">
      <c r="A876" s="104" t="s">
        <v>2067</v>
      </c>
      <c r="B876" s="102" t="s">
        <v>1220</v>
      </c>
    </row>
    <row r="877" spans="1:2" ht="15">
      <c r="A877" s="104" t="s">
        <v>2068</v>
      </c>
      <c r="B877" s="102" t="s">
        <v>1220</v>
      </c>
    </row>
    <row r="878" spans="1:2" ht="15">
      <c r="A878" s="104" t="s">
        <v>2069</v>
      </c>
      <c r="B878" s="102" t="s">
        <v>1220</v>
      </c>
    </row>
    <row r="879" spans="1:2" ht="15">
      <c r="A879" s="104" t="s">
        <v>2070</v>
      </c>
      <c r="B879" s="102" t="s">
        <v>1220</v>
      </c>
    </row>
    <row r="880" spans="1:2" ht="15">
      <c r="A880" s="104" t="s">
        <v>2071</v>
      </c>
      <c r="B880" s="102" t="s">
        <v>1220</v>
      </c>
    </row>
    <row r="881" spans="1:2" ht="15">
      <c r="A881" s="104" t="s">
        <v>2072</v>
      </c>
      <c r="B881" s="102" t="s">
        <v>1220</v>
      </c>
    </row>
    <row r="882" spans="1:2" ht="15">
      <c r="A882" s="104" t="s">
        <v>2073</v>
      </c>
      <c r="B882" s="102" t="s">
        <v>1220</v>
      </c>
    </row>
    <row r="883" spans="1:2" ht="15">
      <c r="A883" s="104" t="s">
        <v>2074</v>
      </c>
      <c r="B883" s="102" t="s">
        <v>1220</v>
      </c>
    </row>
    <row r="884" spans="1:2" ht="15">
      <c r="A884" s="104" t="s">
        <v>2075</v>
      </c>
      <c r="B884" s="102" t="s">
        <v>1220</v>
      </c>
    </row>
    <row r="885" spans="1:2" ht="15">
      <c r="A885" s="104" t="s">
        <v>2076</v>
      </c>
      <c r="B885" s="102" t="s">
        <v>1220</v>
      </c>
    </row>
    <row r="886" spans="1:2" ht="15">
      <c r="A886" s="104" t="s">
        <v>2077</v>
      </c>
      <c r="B886" s="102" t="s">
        <v>1220</v>
      </c>
    </row>
    <row r="887" spans="1:2" ht="15">
      <c r="A887" s="104" t="s">
        <v>2078</v>
      </c>
      <c r="B887" s="102" t="s">
        <v>1220</v>
      </c>
    </row>
    <row r="888" spans="1:2" ht="15">
      <c r="A888" s="104" t="s">
        <v>975</v>
      </c>
      <c r="B888" s="102" t="s">
        <v>1220</v>
      </c>
    </row>
    <row r="889" spans="1:2" ht="15">
      <c r="A889" s="104" t="s">
        <v>2079</v>
      </c>
      <c r="B889" s="102" t="s">
        <v>1220</v>
      </c>
    </row>
    <row r="890" spans="1:2" ht="15">
      <c r="A890" s="104" t="s">
        <v>2080</v>
      </c>
      <c r="B890" s="102" t="s">
        <v>1220</v>
      </c>
    </row>
    <row r="891" spans="1:2" ht="15">
      <c r="A891" s="104" t="s">
        <v>2081</v>
      </c>
      <c r="B891" s="102" t="s">
        <v>1220</v>
      </c>
    </row>
    <row r="892" spans="1:2" ht="15">
      <c r="A892" s="104" t="s">
        <v>2082</v>
      </c>
      <c r="B892" s="102" t="s">
        <v>1220</v>
      </c>
    </row>
    <row r="893" spans="1:2" ht="15">
      <c r="A893" s="104" t="s">
        <v>2083</v>
      </c>
      <c r="B893" s="102" t="s">
        <v>1220</v>
      </c>
    </row>
    <row r="894" spans="1:2" ht="15">
      <c r="A894" s="104" t="s">
        <v>2084</v>
      </c>
      <c r="B894" s="102" t="s">
        <v>1220</v>
      </c>
    </row>
    <row r="895" spans="1:2" ht="15">
      <c r="A895" s="104" t="s">
        <v>2085</v>
      </c>
      <c r="B895" s="102" t="s">
        <v>1220</v>
      </c>
    </row>
    <row r="896" spans="1:2" ht="15">
      <c r="A896" s="104" t="s">
        <v>2086</v>
      </c>
      <c r="B896" s="102" t="s">
        <v>1220</v>
      </c>
    </row>
    <row r="897" spans="1:2" ht="15">
      <c r="A897" s="104" t="s">
        <v>2087</v>
      </c>
      <c r="B897" s="102" t="s">
        <v>1220</v>
      </c>
    </row>
    <row r="898" spans="1:2" ht="15">
      <c r="A898" s="104" t="s">
        <v>2088</v>
      </c>
      <c r="B898" s="102" t="s">
        <v>1220</v>
      </c>
    </row>
    <row r="899" spans="1:2" ht="15">
      <c r="A899" s="104" t="s">
        <v>2089</v>
      </c>
      <c r="B899" s="102" t="s">
        <v>1220</v>
      </c>
    </row>
    <row r="900" spans="1:2" ht="15">
      <c r="A900" s="104" t="s">
        <v>2090</v>
      </c>
      <c r="B900" s="102" t="s">
        <v>1220</v>
      </c>
    </row>
    <row r="901" spans="1:2" ht="15">
      <c r="A901" s="104" t="s">
        <v>2091</v>
      </c>
      <c r="B901" s="102" t="s">
        <v>1220</v>
      </c>
    </row>
    <row r="902" spans="1:2" ht="15">
      <c r="A902" s="104" t="s">
        <v>2092</v>
      </c>
      <c r="B902" s="102" t="s">
        <v>1220</v>
      </c>
    </row>
    <row r="903" spans="1:2" ht="15">
      <c r="A903" s="104" t="s">
        <v>2093</v>
      </c>
      <c r="B903" s="102" t="s">
        <v>1220</v>
      </c>
    </row>
    <row r="904" spans="1:2" ht="15">
      <c r="A904" s="104" t="s">
        <v>2094</v>
      </c>
      <c r="B904" s="102" t="s">
        <v>1220</v>
      </c>
    </row>
    <row r="905" spans="1:2" ht="15">
      <c r="A905" s="104" t="s">
        <v>2095</v>
      </c>
      <c r="B905" s="102" t="s">
        <v>1220</v>
      </c>
    </row>
    <row r="906" spans="1:2" ht="15">
      <c r="A906" s="104" t="s">
        <v>2096</v>
      </c>
      <c r="B906" s="102" t="s">
        <v>1220</v>
      </c>
    </row>
    <row r="907" spans="1:2" ht="15">
      <c r="A907" s="104" t="s">
        <v>2097</v>
      </c>
      <c r="B907" s="102" t="s">
        <v>1220</v>
      </c>
    </row>
    <row r="908" spans="1:2" ht="15">
      <c r="A908" s="104" t="s">
        <v>2098</v>
      </c>
      <c r="B908" s="102" t="s">
        <v>1220</v>
      </c>
    </row>
    <row r="909" spans="1:2" ht="15">
      <c r="A909" s="104" t="s">
        <v>2099</v>
      </c>
      <c r="B909" s="102" t="s">
        <v>1220</v>
      </c>
    </row>
    <row r="910" spans="1:2" ht="15">
      <c r="A910" s="104" t="s">
        <v>2100</v>
      </c>
      <c r="B910" s="102" t="s">
        <v>1220</v>
      </c>
    </row>
    <row r="911" spans="1:2" ht="15">
      <c r="A911" s="104" t="s">
        <v>2101</v>
      </c>
      <c r="B911" s="102" t="s">
        <v>1220</v>
      </c>
    </row>
    <row r="912" spans="1:2" ht="15">
      <c r="A912" s="104" t="s">
        <v>2102</v>
      </c>
      <c r="B912" s="102" t="s">
        <v>1220</v>
      </c>
    </row>
    <row r="913" spans="1:2" ht="15">
      <c r="A913" s="104" t="s">
        <v>2103</v>
      </c>
      <c r="B913" s="102" t="s">
        <v>1220</v>
      </c>
    </row>
    <row r="914" spans="1:2" ht="15">
      <c r="A914" s="104" t="s">
        <v>2104</v>
      </c>
      <c r="B914" s="102" t="s">
        <v>1220</v>
      </c>
    </row>
    <row r="915" spans="1:2" ht="15">
      <c r="A915" s="104" t="s">
        <v>2105</v>
      </c>
      <c r="B915" s="102" t="s">
        <v>1220</v>
      </c>
    </row>
    <row r="916" spans="1:2" ht="15">
      <c r="A916" s="104" t="s">
        <v>2106</v>
      </c>
      <c r="B916" s="102" t="s">
        <v>1220</v>
      </c>
    </row>
    <row r="917" spans="1:2" ht="15">
      <c r="A917" s="104" t="s">
        <v>2107</v>
      </c>
      <c r="B917" s="102" t="s">
        <v>1220</v>
      </c>
    </row>
    <row r="918" spans="1:2" ht="15">
      <c r="A918" s="104" t="s">
        <v>2108</v>
      </c>
      <c r="B918" s="102" t="s">
        <v>1220</v>
      </c>
    </row>
    <row r="919" spans="1:2" ht="15">
      <c r="A919" s="104" t="s">
        <v>2109</v>
      </c>
      <c r="B919" s="102" t="s">
        <v>1220</v>
      </c>
    </row>
    <row r="920" spans="1:2" ht="15">
      <c r="A920" s="104" t="s">
        <v>2110</v>
      </c>
      <c r="B920" s="102" t="s">
        <v>1220</v>
      </c>
    </row>
    <row r="921" spans="1:2" ht="15">
      <c r="A921" s="104" t="s">
        <v>2111</v>
      </c>
      <c r="B921" s="102" t="s">
        <v>1220</v>
      </c>
    </row>
    <row r="922" spans="1:2" ht="15">
      <c r="A922" s="104" t="s">
        <v>2112</v>
      </c>
      <c r="B922" s="102" t="s">
        <v>1220</v>
      </c>
    </row>
    <row r="923" spans="1:2" ht="15">
      <c r="A923" s="104" t="s">
        <v>2113</v>
      </c>
      <c r="B923" s="102" t="s">
        <v>1220</v>
      </c>
    </row>
    <row r="924" spans="1:2" ht="15">
      <c r="A924" s="104" t="s">
        <v>2114</v>
      </c>
      <c r="B924" s="102" t="s">
        <v>1220</v>
      </c>
    </row>
    <row r="925" spans="1:2" ht="15">
      <c r="A925" s="104" t="s">
        <v>2115</v>
      </c>
      <c r="B925" s="102" t="s">
        <v>1220</v>
      </c>
    </row>
    <row r="926" spans="1:2" ht="15">
      <c r="A926" s="104" t="s">
        <v>2116</v>
      </c>
      <c r="B926" s="102" t="s">
        <v>1220</v>
      </c>
    </row>
    <row r="927" spans="1:2" ht="15">
      <c r="A927" s="104" t="s">
        <v>2117</v>
      </c>
      <c r="B927" s="102" t="s">
        <v>1220</v>
      </c>
    </row>
    <row r="928" spans="1:2" ht="15">
      <c r="A928" s="104" t="s">
        <v>2118</v>
      </c>
      <c r="B928" s="102" t="s">
        <v>1220</v>
      </c>
    </row>
    <row r="929" spans="1:2" ht="15">
      <c r="A929" s="104" t="s">
        <v>2119</v>
      </c>
      <c r="B929" s="102" t="s">
        <v>1220</v>
      </c>
    </row>
    <row r="930" spans="1:2" ht="15">
      <c r="A930" s="104" t="s">
        <v>2120</v>
      </c>
      <c r="B930" s="102" t="s">
        <v>1220</v>
      </c>
    </row>
    <row r="931" spans="1:2" ht="15">
      <c r="A931" s="104" t="s">
        <v>2121</v>
      </c>
      <c r="B931" s="102" t="s">
        <v>1220</v>
      </c>
    </row>
    <row r="932" spans="1:2" ht="15">
      <c r="A932" s="104" t="s">
        <v>2122</v>
      </c>
      <c r="B932" s="102" t="s">
        <v>1220</v>
      </c>
    </row>
    <row r="933" spans="1:2" ht="15">
      <c r="A933" s="104" t="s">
        <v>2123</v>
      </c>
      <c r="B933" s="102" t="s">
        <v>1220</v>
      </c>
    </row>
    <row r="934" spans="1:2" ht="15">
      <c r="A934" s="104" t="s">
        <v>2124</v>
      </c>
      <c r="B934" s="102" t="s">
        <v>1220</v>
      </c>
    </row>
    <row r="935" spans="1:2" ht="15">
      <c r="A935" s="104" t="s">
        <v>2125</v>
      </c>
      <c r="B935" s="102" t="s">
        <v>1220</v>
      </c>
    </row>
    <row r="936" spans="1:2" ht="15">
      <c r="A936" s="104" t="s">
        <v>2126</v>
      </c>
      <c r="B936" s="102" t="s">
        <v>1220</v>
      </c>
    </row>
    <row r="937" spans="1:2" ht="15">
      <c r="A937" s="104" t="s">
        <v>2127</v>
      </c>
      <c r="B937" s="102" t="s">
        <v>1220</v>
      </c>
    </row>
    <row r="938" spans="1:2" ht="15">
      <c r="A938" s="104" t="s">
        <v>2128</v>
      </c>
      <c r="B938" s="102" t="s">
        <v>1220</v>
      </c>
    </row>
    <row r="939" spans="1:2" ht="15">
      <c r="A939" s="104" t="s">
        <v>2129</v>
      </c>
      <c r="B939" s="102" t="s">
        <v>1220</v>
      </c>
    </row>
    <row r="940" spans="1:2" ht="15">
      <c r="A940" s="104" t="s">
        <v>2130</v>
      </c>
      <c r="B940" s="102" t="s">
        <v>1220</v>
      </c>
    </row>
    <row r="941" spans="1:2" ht="15">
      <c r="A941" s="104" t="s">
        <v>2131</v>
      </c>
      <c r="B941" s="102" t="s">
        <v>1220</v>
      </c>
    </row>
    <row r="942" spans="1:2" ht="15">
      <c r="A942" s="104" t="s">
        <v>2132</v>
      </c>
      <c r="B942" s="102" t="s">
        <v>1220</v>
      </c>
    </row>
    <row r="943" spans="1:2" ht="15">
      <c r="A943" s="104" t="s">
        <v>2133</v>
      </c>
      <c r="B943" s="102" t="s">
        <v>1220</v>
      </c>
    </row>
    <row r="944" spans="1:2" ht="15">
      <c r="A944" s="104" t="s">
        <v>2134</v>
      </c>
      <c r="B944" s="102" t="s">
        <v>1220</v>
      </c>
    </row>
    <row r="945" spans="1:2" ht="15">
      <c r="A945" s="104" t="s">
        <v>2135</v>
      </c>
      <c r="B945" s="102" t="s">
        <v>1220</v>
      </c>
    </row>
    <row r="946" spans="1:2" ht="15">
      <c r="A946" s="104" t="s">
        <v>2136</v>
      </c>
      <c r="B946" s="102" t="s">
        <v>1220</v>
      </c>
    </row>
    <row r="947" spans="1:2" ht="15">
      <c r="A947" s="104" t="s">
        <v>2137</v>
      </c>
      <c r="B947" s="102" t="s">
        <v>1220</v>
      </c>
    </row>
    <row r="948" spans="1:2" ht="15">
      <c r="A948" s="104" t="s">
        <v>2138</v>
      </c>
      <c r="B948" s="102" t="s">
        <v>1220</v>
      </c>
    </row>
    <row r="949" spans="1:2" ht="15">
      <c r="A949" s="104" t="s">
        <v>977</v>
      </c>
      <c r="B949" s="102" t="s">
        <v>1220</v>
      </c>
    </row>
    <row r="950" spans="1:2" ht="15">
      <c r="A950" s="104" t="s">
        <v>2139</v>
      </c>
      <c r="B950" s="102" t="s">
        <v>1220</v>
      </c>
    </row>
    <row r="951" spans="1:2" ht="15">
      <c r="A951" s="104" t="s">
        <v>2140</v>
      </c>
      <c r="B951" s="102" t="s">
        <v>1220</v>
      </c>
    </row>
    <row r="952" spans="1:2" ht="15">
      <c r="A952" s="104" t="s">
        <v>630</v>
      </c>
      <c r="B952" s="102" t="s">
        <v>1220</v>
      </c>
    </row>
    <row r="953" spans="1:2" ht="15">
      <c r="A953" s="104" t="s">
        <v>2141</v>
      </c>
      <c r="B953" s="102" t="s">
        <v>1220</v>
      </c>
    </row>
    <row r="954" spans="1:2" ht="15">
      <c r="A954" s="104" t="s">
        <v>2142</v>
      </c>
      <c r="B954" s="102" t="s">
        <v>1220</v>
      </c>
    </row>
    <row r="955" spans="1:2" ht="15">
      <c r="A955" s="104" t="s">
        <v>2143</v>
      </c>
      <c r="B955" s="102" t="s">
        <v>1220</v>
      </c>
    </row>
    <row r="956" spans="1:2" ht="15">
      <c r="A956" s="104" t="s">
        <v>2144</v>
      </c>
      <c r="B956" s="102" t="s">
        <v>1220</v>
      </c>
    </row>
    <row r="957" spans="1:2" ht="15">
      <c r="A957" s="104" t="s">
        <v>2145</v>
      </c>
      <c r="B957" s="102" t="s">
        <v>1220</v>
      </c>
    </row>
    <row r="958" spans="1:2" ht="15">
      <c r="A958" s="104" t="s">
        <v>2146</v>
      </c>
      <c r="B958" s="102" t="s">
        <v>1220</v>
      </c>
    </row>
    <row r="959" spans="1:2" ht="15">
      <c r="A959" s="104" t="s">
        <v>978</v>
      </c>
      <c r="B959" s="102" t="s">
        <v>1220</v>
      </c>
    </row>
    <row r="960" spans="1:2" ht="15">
      <c r="A960" s="104" t="s">
        <v>2147</v>
      </c>
      <c r="B960" s="102" t="s">
        <v>1220</v>
      </c>
    </row>
    <row r="961" spans="1:2" ht="15">
      <c r="A961" s="104" t="s">
        <v>2148</v>
      </c>
      <c r="B961" s="102" t="s">
        <v>1220</v>
      </c>
    </row>
    <row r="962" spans="1:2" ht="15">
      <c r="A962" s="104" t="s">
        <v>2149</v>
      </c>
      <c r="B962" s="102" t="s">
        <v>1220</v>
      </c>
    </row>
    <row r="963" spans="1:2" ht="15">
      <c r="A963" s="104" t="s">
        <v>2150</v>
      </c>
      <c r="B963" s="102" t="s">
        <v>1220</v>
      </c>
    </row>
    <row r="964" spans="1:2" ht="15">
      <c r="A964" s="104" t="s">
        <v>2151</v>
      </c>
      <c r="B964" s="102" t="s">
        <v>1220</v>
      </c>
    </row>
    <row r="965" spans="1:2" ht="15">
      <c r="A965" s="104" t="s">
        <v>2152</v>
      </c>
      <c r="B965" s="102" t="s">
        <v>1220</v>
      </c>
    </row>
    <row r="966" spans="1:2" ht="15">
      <c r="A966" s="104" t="s">
        <v>2153</v>
      </c>
      <c r="B966" s="102" t="s">
        <v>1220</v>
      </c>
    </row>
    <row r="967" spans="1:2" ht="15">
      <c r="A967" s="104" t="s">
        <v>979</v>
      </c>
      <c r="B967" s="102" t="s">
        <v>1220</v>
      </c>
    </row>
    <row r="968" spans="1:2" ht="15">
      <c r="A968" s="104" t="s">
        <v>2154</v>
      </c>
      <c r="B968" s="102" t="s">
        <v>1220</v>
      </c>
    </row>
    <row r="969" spans="1:2" ht="15">
      <c r="A969" s="104" t="s">
        <v>2155</v>
      </c>
      <c r="B969" s="102" t="s">
        <v>1220</v>
      </c>
    </row>
    <row r="970" spans="1:2" ht="15">
      <c r="A970" s="104" t="s">
        <v>765</v>
      </c>
      <c r="B970" s="102" t="s">
        <v>1220</v>
      </c>
    </row>
    <row r="971" spans="1:2" ht="15">
      <c r="A971" s="104" t="s">
        <v>2156</v>
      </c>
      <c r="B971" s="102" t="s">
        <v>1220</v>
      </c>
    </row>
    <row r="972" spans="1:2" ht="15">
      <c r="A972" s="104" t="s">
        <v>2157</v>
      </c>
      <c r="B972" s="102" t="s">
        <v>1220</v>
      </c>
    </row>
    <row r="973" spans="1:2" ht="15">
      <c r="A973" s="104" t="s">
        <v>2158</v>
      </c>
      <c r="B973" s="102" t="s">
        <v>1220</v>
      </c>
    </row>
    <row r="974" spans="1:2" ht="15">
      <c r="A974" s="104" t="s">
        <v>2159</v>
      </c>
      <c r="B974" s="102" t="s">
        <v>1220</v>
      </c>
    </row>
    <row r="975" spans="1:2" ht="15">
      <c r="A975" s="104" t="s">
        <v>2160</v>
      </c>
      <c r="B975" s="102" t="s">
        <v>1220</v>
      </c>
    </row>
    <row r="976" spans="1:2" ht="15">
      <c r="A976" s="104" t="s">
        <v>2161</v>
      </c>
      <c r="B976" s="102" t="s">
        <v>1220</v>
      </c>
    </row>
    <row r="977" spans="1:2" ht="15">
      <c r="A977" s="104" t="s">
        <v>2162</v>
      </c>
      <c r="B977" s="102" t="s">
        <v>1220</v>
      </c>
    </row>
    <row r="978" spans="1:2" ht="15">
      <c r="A978" s="104" t="s">
        <v>980</v>
      </c>
      <c r="B978" s="102" t="s">
        <v>1220</v>
      </c>
    </row>
    <row r="979" spans="1:2" ht="15">
      <c r="A979" s="104" t="s">
        <v>2163</v>
      </c>
      <c r="B979" s="102" t="s">
        <v>1220</v>
      </c>
    </row>
    <row r="980" spans="1:2" ht="15">
      <c r="A980" s="104" t="s">
        <v>2164</v>
      </c>
      <c r="B980" s="102" t="s">
        <v>1220</v>
      </c>
    </row>
    <row r="981" spans="1:2" ht="15">
      <c r="A981" s="104" t="s">
        <v>2165</v>
      </c>
      <c r="B981" s="102" t="s">
        <v>1220</v>
      </c>
    </row>
    <row r="982" spans="1:2" ht="15">
      <c r="A982" s="104" t="s">
        <v>2166</v>
      </c>
      <c r="B982" s="102" t="s">
        <v>1220</v>
      </c>
    </row>
    <row r="983" spans="1:2" ht="15">
      <c r="A983" s="104" t="s">
        <v>2167</v>
      </c>
      <c r="B983" s="102" t="s">
        <v>1220</v>
      </c>
    </row>
    <row r="984" spans="1:2" ht="15">
      <c r="A984" s="104" t="s">
        <v>981</v>
      </c>
      <c r="B984" s="102" t="s">
        <v>1220</v>
      </c>
    </row>
    <row r="985" spans="1:2" ht="15">
      <c r="A985" s="104" t="s">
        <v>2168</v>
      </c>
      <c r="B985" s="102" t="s">
        <v>1220</v>
      </c>
    </row>
    <row r="986" spans="1:2" ht="15">
      <c r="A986" s="104" t="s">
        <v>2169</v>
      </c>
      <c r="B986" s="102" t="s">
        <v>1220</v>
      </c>
    </row>
    <row r="987" spans="1:2" ht="15">
      <c r="A987" s="104" t="s">
        <v>2170</v>
      </c>
      <c r="B987" s="102" t="s">
        <v>1220</v>
      </c>
    </row>
    <row r="988" spans="1:2" ht="15">
      <c r="A988" s="104" t="s">
        <v>2171</v>
      </c>
      <c r="B988" s="102" t="s">
        <v>1220</v>
      </c>
    </row>
    <row r="989" spans="1:2" ht="15">
      <c r="A989" s="104" t="s">
        <v>2172</v>
      </c>
      <c r="B989" s="102" t="s">
        <v>1220</v>
      </c>
    </row>
    <row r="990" spans="1:2" ht="15">
      <c r="A990" s="104" t="s">
        <v>2173</v>
      </c>
      <c r="B990" s="102" t="s">
        <v>1220</v>
      </c>
    </row>
    <row r="991" spans="1:2" ht="15">
      <c r="A991" s="104" t="s">
        <v>2174</v>
      </c>
      <c r="B991" s="102" t="s">
        <v>1220</v>
      </c>
    </row>
    <row r="992" spans="1:2" ht="15">
      <c r="A992" s="104" t="s">
        <v>2175</v>
      </c>
      <c r="B992" s="102" t="s">
        <v>1220</v>
      </c>
    </row>
    <row r="993" spans="1:2" ht="15">
      <c r="A993" s="104" t="s">
        <v>2176</v>
      </c>
      <c r="B993" s="102" t="s">
        <v>1220</v>
      </c>
    </row>
    <row r="994" spans="1:2" ht="15">
      <c r="A994" s="104" t="s">
        <v>982</v>
      </c>
      <c r="B994" s="102" t="s">
        <v>1220</v>
      </c>
    </row>
    <row r="995" spans="1:2" ht="15">
      <c r="A995" s="104" t="s">
        <v>983</v>
      </c>
      <c r="B995" s="102" t="s">
        <v>1220</v>
      </c>
    </row>
    <row r="996" spans="1:2" ht="15">
      <c r="A996" s="104" t="s">
        <v>2177</v>
      </c>
      <c r="B996" s="102" t="s">
        <v>1220</v>
      </c>
    </row>
    <row r="997" spans="1:2" ht="15">
      <c r="A997" s="104" t="s">
        <v>2178</v>
      </c>
      <c r="B997" s="102" t="s">
        <v>1220</v>
      </c>
    </row>
    <row r="998" spans="1:2" ht="15">
      <c r="A998" s="104" t="s">
        <v>2179</v>
      </c>
      <c r="B998" s="102" t="s">
        <v>1220</v>
      </c>
    </row>
    <row r="999" spans="1:2" ht="15">
      <c r="A999" s="104" t="s">
        <v>2180</v>
      </c>
      <c r="B999" s="102" t="s">
        <v>1220</v>
      </c>
    </row>
    <row r="1000" spans="1:2" ht="15">
      <c r="A1000" s="104" t="s">
        <v>2181</v>
      </c>
      <c r="B1000" s="102" t="s">
        <v>1220</v>
      </c>
    </row>
    <row r="1001" spans="1:2" ht="15">
      <c r="A1001" s="104" t="s">
        <v>2182</v>
      </c>
      <c r="B1001" s="102" t="s">
        <v>1220</v>
      </c>
    </row>
    <row r="1002" spans="1:2" ht="15">
      <c r="A1002" s="104" t="s">
        <v>2183</v>
      </c>
      <c r="B1002" s="102" t="s">
        <v>1220</v>
      </c>
    </row>
    <row r="1003" spans="1:2" ht="15">
      <c r="A1003" s="104" t="s">
        <v>2184</v>
      </c>
      <c r="B1003" s="102" t="s">
        <v>1220</v>
      </c>
    </row>
    <row r="1004" spans="1:2" ht="15">
      <c r="A1004" s="104" t="s">
        <v>2185</v>
      </c>
      <c r="B1004" s="102" t="s">
        <v>1220</v>
      </c>
    </row>
    <row r="1005" spans="1:2" ht="15">
      <c r="A1005" s="104" t="s">
        <v>984</v>
      </c>
      <c r="B1005" s="102" t="s">
        <v>1220</v>
      </c>
    </row>
    <row r="1006" spans="1:2" ht="15">
      <c r="A1006" s="104" t="s">
        <v>985</v>
      </c>
      <c r="B1006" s="102" t="s">
        <v>1220</v>
      </c>
    </row>
    <row r="1007" spans="1:2" ht="15">
      <c r="A1007" s="104" t="s">
        <v>2186</v>
      </c>
      <c r="B1007" s="102" t="s">
        <v>1220</v>
      </c>
    </row>
    <row r="1008" spans="1:2" ht="15">
      <c r="A1008" s="104" t="s">
        <v>2187</v>
      </c>
      <c r="B1008" s="102" t="s">
        <v>1220</v>
      </c>
    </row>
    <row r="1009" spans="1:2" ht="15">
      <c r="A1009" s="104" t="s">
        <v>986</v>
      </c>
      <c r="B1009" s="102" t="s">
        <v>1220</v>
      </c>
    </row>
    <row r="1010" spans="1:2" ht="15">
      <c r="A1010" s="104" t="s">
        <v>2188</v>
      </c>
      <c r="B1010" s="102" t="s">
        <v>1220</v>
      </c>
    </row>
    <row r="1011" spans="1:2" ht="15">
      <c r="A1011" s="104" t="s">
        <v>2189</v>
      </c>
      <c r="B1011" s="102" t="s">
        <v>1220</v>
      </c>
    </row>
    <row r="1012" spans="1:2" ht="15">
      <c r="A1012" s="104" t="s">
        <v>2190</v>
      </c>
      <c r="B1012" s="102" t="s">
        <v>1220</v>
      </c>
    </row>
    <row r="1013" spans="1:2" ht="15">
      <c r="A1013" s="104" t="s">
        <v>2191</v>
      </c>
      <c r="B1013" s="102" t="s">
        <v>1220</v>
      </c>
    </row>
    <row r="1014" spans="1:2" ht="15">
      <c r="A1014" s="104" t="s">
        <v>2192</v>
      </c>
      <c r="B1014" s="102" t="s">
        <v>1220</v>
      </c>
    </row>
    <row r="1015" spans="1:2" ht="15">
      <c r="A1015" s="104" t="s">
        <v>2193</v>
      </c>
      <c r="B1015" s="102" t="s">
        <v>1220</v>
      </c>
    </row>
    <row r="1016" spans="1:2" ht="15">
      <c r="A1016" s="104" t="s">
        <v>2194</v>
      </c>
      <c r="B1016" s="102" t="s">
        <v>1220</v>
      </c>
    </row>
    <row r="1017" spans="1:2" ht="15">
      <c r="A1017" s="104" t="s">
        <v>2195</v>
      </c>
      <c r="B1017" s="102" t="s">
        <v>1220</v>
      </c>
    </row>
    <row r="1018" spans="1:2" ht="15">
      <c r="A1018" s="104" t="s">
        <v>2196</v>
      </c>
      <c r="B1018" s="102" t="s">
        <v>1220</v>
      </c>
    </row>
    <row r="1019" spans="1:2" ht="15">
      <c r="A1019" s="104" t="s">
        <v>2197</v>
      </c>
      <c r="B1019" s="102" t="s">
        <v>1220</v>
      </c>
    </row>
    <row r="1020" spans="1:2" ht="15">
      <c r="A1020" s="104" t="s">
        <v>2198</v>
      </c>
      <c r="B1020" s="102" t="s">
        <v>1220</v>
      </c>
    </row>
    <row r="1021" spans="1:2" ht="15">
      <c r="A1021" s="104" t="s">
        <v>2199</v>
      </c>
      <c r="B1021" s="102" t="s">
        <v>1220</v>
      </c>
    </row>
    <row r="1022" spans="1:2" ht="15">
      <c r="A1022" s="104" t="s">
        <v>2200</v>
      </c>
      <c r="B1022" s="102" t="s">
        <v>1220</v>
      </c>
    </row>
    <row r="1023" spans="1:2" ht="15">
      <c r="A1023" s="104" t="s">
        <v>2201</v>
      </c>
      <c r="B1023" s="102" t="s">
        <v>1220</v>
      </c>
    </row>
    <row r="1024" spans="1:2" ht="15">
      <c r="A1024" s="104" t="s">
        <v>2202</v>
      </c>
      <c r="B1024" s="102" t="s">
        <v>1220</v>
      </c>
    </row>
    <row r="1025" spans="1:2" ht="15">
      <c r="A1025" s="104" t="s">
        <v>2203</v>
      </c>
      <c r="B1025" s="102" t="s">
        <v>1220</v>
      </c>
    </row>
    <row r="1026" spans="1:2" ht="15">
      <c r="A1026" s="104" t="s">
        <v>2204</v>
      </c>
      <c r="B1026" s="102" t="s">
        <v>1220</v>
      </c>
    </row>
    <row r="1027" spans="1:2" ht="15">
      <c r="A1027" s="104" t="s">
        <v>2205</v>
      </c>
      <c r="B1027" s="102" t="s">
        <v>1220</v>
      </c>
    </row>
    <row r="1028" spans="1:2" ht="15">
      <c r="A1028" s="104" t="s">
        <v>2206</v>
      </c>
      <c r="B1028" s="102" t="s">
        <v>1220</v>
      </c>
    </row>
    <row r="1029" spans="1:2" ht="15">
      <c r="A1029" s="104" t="s">
        <v>2207</v>
      </c>
      <c r="B1029" s="102" t="s">
        <v>1220</v>
      </c>
    </row>
    <row r="1030" spans="1:2" ht="15">
      <c r="A1030" s="104" t="s">
        <v>2208</v>
      </c>
      <c r="B1030" s="102" t="s">
        <v>1220</v>
      </c>
    </row>
    <row r="1031" spans="1:2" ht="15">
      <c r="A1031" s="104" t="s">
        <v>2209</v>
      </c>
      <c r="B1031" s="102" t="s">
        <v>1220</v>
      </c>
    </row>
    <row r="1032" spans="1:2" ht="15">
      <c r="A1032" s="104" t="s">
        <v>2210</v>
      </c>
      <c r="B1032" s="102" t="s">
        <v>1220</v>
      </c>
    </row>
    <row r="1033" spans="1:2" ht="15">
      <c r="A1033" s="104" t="s">
        <v>2211</v>
      </c>
      <c r="B1033" s="102" t="s">
        <v>1220</v>
      </c>
    </row>
    <row r="1034" spans="1:2" ht="15">
      <c r="A1034" s="104" t="s">
        <v>2212</v>
      </c>
      <c r="B1034" s="102" t="s">
        <v>1220</v>
      </c>
    </row>
    <row r="1035" spans="1:2" ht="15">
      <c r="A1035" s="104" t="s">
        <v>2213</v>
      </c>
      <c r="B1035" s="102" t="s">
        <v>1220</v>
      </c>
    </row>
    <row r="1036" spans="1:2" ht="15">
      <c r="A1036" s="104" t="s">
        <v>2214</v>
      </c>
      <c r="B1036" s="102" t="s">
        <v>1220</v>
      </c>
    </row>
    <row r="1037" spans="1:2" ht="15">
      <c r="A1037" s="104" t="s">
        <v>2215</v>
      </c>
      <c r="B1037" s="102" t="s">
        <v>1220</v>
      </c>
    </row>
    <row r="1038" spans="1:2" ht="15">
      <c r="A1038" s="104" t="s">
        <v>2216</v>
      </c>
      <c r="B1038" s="102" t="s">
        <v>1220</v>
      </c>
    </row>
    <row r="1039" spans="1:2" ht="15">
      <c r="A1039" s="104" t="s">
        <v>2217</v>
      </c>
      <c r="B1039" s="102" t="s">
        <v>1220</v>
      </c>
    </row>
    <row r="1040" spans="1:2" ht="15">
      <c r="A1040" s="104" t="s">
        <v>2218</v>
      </c>
      <c r="B1040" s="102" t="s">
        <v>1220</v>
      </c>
    </row>
    <row r="1041" spans="1:2" ht="15">
      <c r="A1041" s="104" t="s">
        <v>2219</v>
      </c>
      <c r="B1041" s="102" t="s">
        <v>1220</v>
      </c>
    </row>
    <row r="1042" spans="1:2" ht="15">
      <c r="A1042" s="104" t="s">
        <v>2220</v>
      </c>
      <c r="B1042" s="102" t="s">
        <v>1220</v>
      </c>
    </row>
    <row r="1043" spans="1:2" ht="15">
      <c r="A1043" s="104" t="s">
        <v>2221</v>
      </c>
      <c r="B1043" s="102" t="s">
        <v>1220</v>
      </c>
    </row>
    <row r="1044" spans="1:2" ht="15">
      <c r="A1044" s="104" t="s">
        <v>2222</v>
      </c>
      <c r="B1044" s="102" t="s">
        <v>1220</v>
      </c>
    </row>
    <row r="1045" spans="1:2" ht="15">
      <c r="A1045" s="104" t="s">
        <v>2223</v>
      </c>
      <c r="B1045" s="102" t="s">
        <v>1220</v>
      </c>
    </row>
    <row r="1046" spans="1:2" ht="15">
      <c r="A1046" s="104" t="s">
        <v>2224</v>
      </c>
      <c r="B1046" s="102" t="s">
        <v>1220</v>
      </c>
    </row>
    <row r="1047" spans="1:2" ht="15">
      <c r="A1047" s="104" t="s">
        <v>2225</v>
      </c>
      <c r="B1047" s="102" t="s">
        <v>1220</v>
      </c>
    </row>
    <row r="1048" spans="1:2" ht="15">
      <c r="A1048" s="104" t="s">
        <v>2226</v>
      </c>
      <c r="B1048" s="102" t="s">
        <v>1220</v>
      </c>
    </row>
    <row r="1049" spans="1:2" ht="15">
      <c r="A1049" s="104" t="s">
        <v>2227</v>
      </c>
      <c r="B1049" s="102" t="s">
        <v>1220</v>
      </c>
    </row>
    <row r="1050" spans="1:2" ht="15">
      <c r="A1050" s="104" t="s">
        <v>2228</v>
      </c>
      <c r="B1050" s="102" t="s">
        <v>1220</v>
      </c>
    </row>
    <row r="1051" spans="1:2" ht="15">
      <c r="A1051" s="104" t="s">
        <v>2229</v>
      </c>
      <c r="B1051" s="102" t="s">
        <v>1220</v>
      </c>
    </row>
    <row r="1052" spans="1:2" ht="15">
      <c r="A1052" s="104" t="s">
        <v>2230</v>
      </c>
      <c r="B1052" s="102" t="s">
        <v>1220</v>
      </c>
    </row>
    <row r="1053" spans="1:2" ht="15">
      <c r="A1053" s="104" t="s">
        <v>2231</v>
      </c>
      <c r="B1053" s="102" t="s">
        <v>1220</v>
      </c>
    </row>
    <row r="1054" spans="1:2" ht="15">
      <c r="A1054" s="104" t="s">
        <v>2232</v>
      </c>
      <c r="B1054" s="102" t="s">
        <v>1220</v>
      </c>
    </row>
    <row r="1055" spans="1:2" ht="15">
      <c r="A1055" s="104" t="s">
        <v>2233</v>
      </c>
      <c r="B1055" s="102" t="s">
        <v>1220</v>
      </c>
    </row>
    <row r="1056" spans="1:2" ht="15">
      <c r="A1056" s="104" t="s">
        <v>2234</v>
      </c>
      <c r="B1056" s="102" t="s">
        <v>1220</v>
      </c>
    </row>
    <row r="1057" spans="1:2" ht="15">
      <c r="A1057" s="104" t="s">
        <v>2235</v>
      </c>
      <c r="B1057" s="102" t="s">
        <v>1220</v>
      </c>
    </row>
    <row r="1058" spans="1:2" ht="15">
      <c r="A1058" s="104" t="s">
        <v>2236</v>
      </c>
      <c r="B1058" s="102" t="s">
        <v>1220</v>
      </c>
    </row>
    <row r="1059" spans="1:2" ht="15">
      <c r="A1059" s="104" t="s">
        <v>2237</v>
      </c>
      <c r="B1059" s="102" t="s">
        <v>1220</v>
      </c>
    </row>
    <row r="1060" spans="1:2" ht="15">
      <c r="A1060" s="104" t="s">
        <v>2238</v>
      </c>
      <c r="B1060" s="102" t="s">
        <v>1220</v>
      </c>
    </row>
    <row r="1061" spans="1:2" ht="15">
      <c r="A1061" s="104" t="s">
        <v>2239</v>
      </c>
      <c r="B1061" s="102" t="s">
        <v>1220</v>
      </c>
    </row>
    <row r="1062" spans="1:2" ht="15">
      <c r="A1062" s="104" t="s">
        <v>2240</v>
      </c>
      <c r="B1062" s="102" t="s">
        <v>1220</v>
      </c>
    </row>
    <row r="1063" spans="1:2" ht="15">
      <c r="A1063" s="104" t="s">
        <v>987</v>
      </c>
      <c r="B1063" s="102" t="s">
        <v>1220</v>
      </c>
    </row>
    <row r="1064" spans="1:2" ht="15">
      <c r="A1064" s="104" t="s">
        <v>2241</v>
      </c>
      <c r="B1064" s="102" t="s">
        <v>1220</v>
      </c>
    </row>
    <row r="1065" spans="1:2" ht="15">
      <c r="A1065" s="104" t="s">
        <v>2242</v>
      </c>
      <c r="B1065" s="102" t="s">
        <v>1220</v>
      </c>
    </row>
    <row r="1066" spans="1:2" ht="15">
      <c r="A1066" s="104" t="s">
        <v>2243</v>
      </c>
      <c r="B1066" s="102" t="s">
        <v>1220</v>
      </c>
    </row>
    <row r="1067" spans="1:2" ht="15">
      <c r="A1067" s="104" t="s">
        <v>2244</v>
      </c>
      <c r="B1067" s="102" t="s">
        <v>1220</v>
      </c>
    </row>
    <row r="1068" spans="1:2" ht="15">
      <c r="A1068" s="104" t="s">
        <v>2245</v>
      </c>
      <c r="B1068" s="102" t="s">
        <v>1220</v>
      </c>
    </row>
    <row r="1069" spans="1:2" ht="15">
      <c r="A1069" s="104" t="s">
        <v>2246</v>
      </c>
      <c r="B1069" s="102" t="s">
        <v>1220</v>
      </c>
    </row>
    <row r="1070" spans="1:2" ht="15">
      <c r="A1070" s="104" t="s">
        <v>2247</v>
      </c>
      <c r="B1070" s="102" t="s">
        <v>1220</v>
      </c>
    </row>
    <row r="1071" spans="1:2" ht="15">
      <c r="A1071" s="104" t="s">
        <v>988</v>
      </c>
      <c r="B1071" s="102" t="s">
        <v>1220</v>
      </c>
    </row>
    <row r="1072" spans="1:2" ht="15">
      <c r="A1072" s="104" t="s">
        <v>2248</v>
      </c>
      <c r="B1072" s="102" t="s">
        <v>1220</v>
      </c>
    </row>
    <row r="1073" spans="1:2" ht="15">
      <c r="A1073" s="104" t="s">
        <v>2249</v>
      </c>
      <c r="B1073" s="102" t="s">
        <v>1220</v>
      </c>
    </row>
    <row r="1074" spans="1:2" ht="15">
      <c r="A1074" s="104" t="s">
        <v>2250</v>
      </c>
      <c r="B1074" s="102" t="s">
        <v>1220</v>
      </c>
    </row>
    <row r="1075" spans="1:2" ht="15">
      <c r="A1075" s="104" t="s">
        <v>2251</v>
      </c>
      <c r="B1075" s="102" t="s">
        <v>1220</v>
      </c>
    </row>
    <row r="1076" spans="1:2" ht="15">
      <c r="A1076" s="104" t="s">
        <v>2252</v>
      </c>
      <c r="B1076" s="102" t="s">
        <v>1220</v>
      </c>
    </row>
    <row r="1077" spans="1:2" ht="15">
      <c r="A1077" s="104" t="s">
        <v>2253</v>
      </c>
      <c r="B1077" s="102" t="s">
        <v>1220</v>
      </c>
    </row>
    <row r="1078" spans="1:2" ht="15">
      <c r="A1078" s="104" t="s">
        <v>2254</v>
      </c>
      <c r="B1078" s="102" t="s">
        <v>1220</v>
      </c>
    </row>
    <row r="1079" spans="1:2" ht="15">
      <c r="A1079" s="104" t="s">
        <v>2255</v>
      </c>
      <c r="B1079" s="102" t="s">
        <v>1220</v>
      </c>
    </row>
    <row r="1080" spans="1:2" ht="15">
      <c r="A1080" s="104" t="s">
        <v>2256</v>
      </c>
      <c r="B1080" s="102" t="s">
        <v>1220</v>
      </c>
    </row>
    <row r="1081" spans="1:2" ht="15">
      <c r="A1081" s="104" t="s">
        <v>2257</v>
      </c>
      <c r="B1081" s="102" t="s">
        <v>1220</v>
      </c>
    </row>
    <row r="1082" spans="1:2" ht="15">
      <c r="A1082" s="104" t="s">
        <v>989</v>
      </c>
      <c r="B1082" s="102" t="s">
        <v>1220</v>
      </c>
    </row>
    <row r="1083" spans="1:2" ht="15">
      <c r="A1083" s="104" t="s">
        <v>2258</v>
      </c>
      <c r="B1083" s="102" t="s">
        <v>1220</v>
      </c>
    </row>
    <row r="1084" spans="1:2" ht="15">
      <c r="A1084" s="104" t="s">
        <v>2259</v>
      </c>
      <c r="B1084" s="102" t="s">
        <v>1220</v>
      </c>
    </row>
    <row r="1085" spans="1:2" ht="15">
      <c r="A1085" s="104" t="s">
        <v>2260</v>
      </c>
      <c r="B1085" s="102" t="s">
        <v>1220</v>
      </c>
    </row>
    <row r="1086" spans="1:2" ht="15">
      <c r="A1086" s="104" t="s">
        <v>2261</v>
      </c>
      <c r="B1086" s="102" t="s">
        <v>1220</v>
      </c>
    </row>
    <row r="1087" spans="1:2" ht="15">
      <c r="A1087" s="104" t="s">
        <v>2262</v>
      </c>
      <c r="B1087" s="102" t="s">
        <v>1220</v>
      </c>
    </row>
    <row r="1088" spans="1:2" ht="15">
      <c r="A1088" s="104" t="s">
        <v>2263</v>
      </c>
      <c r="B1088" s="102" t="s">
        <v>1220</v>
      </c>
    </row>
    <row r="1089" spans="1:2" ht="15">
      <c r="A1089" s="104" t="s">
        <v>2264</v>
      </c>
      <c r="B1089" s="102" t="s">
        <v>1220</v>
      </c>
    </row>
    <row r="1090" spans="1:2" ht="15">
      <c r="A1090" s="104" t="s">
        <v>2265</v>
      </c>
      <c r="B1090" s="102" t="s">
        <v>1220</v>
      </c>
    </row>
    <row r="1091" spans="1:2" ht="15">
      <c r="A1091" s="104" t="s">
        <v>2266</v>
      </c>
      <c r="B1091" s="102" t="s">
        <v>1220</v>
      </c>
    </row>
    <row r="1092" spans="1:2" ht="15">
      <c r="A1092" s="104" t="s">
        <v>2267</v>
      </c>
      <c r="B1092" s="102" t="s">
        <v>1220</v>
      </c>
    </row>
    <row r="1093" spans="1:2" ht="15">
      <c r="A1093" s="104" t="s">
        <v>2268</v>
      </c>
      <c r="B1093" s="102" t="s">
        <v>1220</v>
      </c>
    </row>
    <row r="1094" spans="1:2" ht="15">
      <c r="A1094" s="104" t="s">
        <v>2269</v>
      </c>
      <c r="B1094" s="102" t="s">
        <v>1220</v>
      </c>
    </row>
    <row r="1095" spans="1:2" ht="15">
      <c r="A1095" s="104" t="s">
        <v>722</v>
      </c>
      <c r="B1095" s="102" t="s">
        <v>1220</v>
      </c>
    </row>
    <row r="1096" spans="1:2" ht="15">
      <c r="A1096" s="104" t="s">
        <v>600</v>
      </c>
      <c r="B1096" s="102" t="s">
        <v>1220</v>
      </c>
    </row>
    <row r="1097" spans="1:2" ht="15">
      <c r="A1097" s="104" t="s">
        <v>2270</v>
      </c>
      <c r="B1097" s="102" t="s">
        <v>1220</v>
      </c>
    </row>
    <row r="1098" spans="1:2" ht="15">
      <c r="A1098" s="104" t="s">
        <v>2271</v>
      </c>
      <c r="B1098" s="102" t="s">
        <v>1220</v>
      </c>
    </row>
    <row r="1099" spans="1:2" ht="15">
      <c r="A1099" s="104" t="s">
        <v>2272</v>
      </c>
      <c r="B1099" s="102" t="s">
        <v>1220</v>
      </c>
    </row>
    <row r="1100" spans="1:2" ht="15">
      <c r="A1100" s="104" t="s">
        <v>2273</v>
      </c>
      <c r="B1100" s="102" t="s">
        <v>1220</v>
      </c>
    </row>
    <row r="1101" spans="1:2" ht="15">
      <c r="A1101" s="104" t="s">
        <v>2274</v>
      </c>
      <c r="B1101" s="102" t="s">
        <v>1220</v>
      </c>
    </row>
    <row r="1102" spans="1:2" ht="15">
      <c r="A1102" s="104" t="s">
        <v>2275</v>
      </c>
      <c r="B1102" s="102" t="s">
        <v>1220</v>
      </c>
    </row>
    <row r="1103" spans="1:2" ht="15">
      <c r="A1103" s="104" t="s">
        <v>2276</v>
      </c>
      <c r="B1103" s="102" t="s">
        <v>1220</v>
      </c>
    </row>
    <row r="1104" spans="1:2" ht="15">
      <c r="A1104" s="104" t="s">
        <v>2277</v>
      </c>
      <c r="B1104" s="102" t="s">
        <v>1220</v>
      </c>
    </row>
    <row r="1105" spans="1:2" ht="15">
      <c r="A1105" s="104" t="s">
        <v>2278</v>
      </c>
      <c r="B1105" s="102" t="s">
        <v>1220</v>
      </c>
    </row>
    <row r="1106" spans="1:2" ht="15">
      <c r="A1106" s="104" t="s">
        <v>2279</v>
      </c>
      <c r="B1106" s="102" t="s">
        <v>1220</v>
      </c>
    </row>
    <row r="1107" spans="1:2" ht="15">
      <c r="A1107" s="104" t="s">
        <v>2280</v>
      </c>
      <c r="B1107" s="102" t="s">
        <v>1220</v>
      </c>
    </row>
    <row r="1108" spans="1:2" ht="15">
      <c r="A1108" s="104" t="s">
        <v>2281</v>
      </c>
      <c r="B1108" s="102" t="s">
        <v>1220</v>
      </c>
    </row>
    <row r="1109" spans="1:2" ht="15">
      <c r="A1109" s="104" t="s">
        <v>2282</v>
      </c>
      <c r="B1109" s="102" t="s">
        <v>1220</v>
      </c>
    </row>
    <row r="1110" spans="1:2" ht="15">
      <c r="A1110" s="104" t="s">
        <v>2283</v>
      </c>
      <c r="B1110" s="102" t="s">
        <v>1220</v>
      </c>
    </row>
    <row r="1111" spans="1:2" ht="15">
      <c r="A1111" s="104" t="s">
        <v>2284</v>
      </c>
      <c r="B1111" s="102" t="s">
        <v>1220</v>
      </c>
    </row>
    <row r="1112" spans="1:2" ht="15">
      <c r="A1112" s="104" t="s">
        <v>2285</v>
      </c>
      <c r="B1112" s="102" t="s">
        <v>1220</v>
      </c>
    </row>
    <row r="1113" spans="1:2" ht="15">
      <c r="A1113" s="104" t="s">
        <v>2286</v>
      </c>
      <c r="B1113" s="102" t="s">
        <v>1220</v>
      </c>
    </row>
    <row r="1114" spans="1:2" ht="15">
      <c r="A1114" s="104" t="s">
        <v>2287</v>
      </c>
      <c r="B1114" s="102" t="s">
        <v>1220</v>
      </c>
    </row>
    <row r="1115" spans="1:2" ht="15">
      <c r="A1115" s="104" t="s">
        <v>2288</v>
      </c>
      <c r="B1115" s="102" t="s">
        <v>1220</v>
      </c>
    </row>
    <row r="1116" spans="1:2" ht="15">
      <c r="A1116" s="104" t="s">
        <v>2289</v>
      </c>
      <c r="B1116" s="102" t="s">
        <v>1220</v>
      </c>
    </row>
    <row r="1117" spans="1:2" ht="15">
      <c r="A1117" s="104" t="s">
        <v>2290</v>
      </c>
      <c r="B1117" s="102" t="s">
        <v>1220</v>
      </c>
    </row>
    <row r="1118" spans="1:2" ht="15">
      <c r="A1118" s="104" t="s">
        <v>2291</v>
      </c>
      <c r="B1118" s="102" t="s">
        <v>1220</v>
      </c>
    </row>
    <row r="1119" spans="1:2" ht="15">
      <c r="A1119" s="104" t="s">
        <v>734</v>
      </c>
      <c r="B1119" s="102" t="s">
        <v>1220</v>
      </c>
    </row>
    <row r="1120" spans="1:2" ht="15">
      <c r="A1120" s="104" t="s">
        <v>2292</v>
      </c>
      <c r="B1120" s="102" t="s">
        <v>1220</v>
      </c>
    </row>
    <row r="1121" spans="1:2" ht="15">
      <c r="A1121" s="104" t="s">
        <v>2293</v>
      </c>
      <c r="B1121" s="102" t="s">
        <v>1220</v>
      </c>
    </row>
    <row r="1122" spans="1:2" ht="15">
      <c r="A1122" s="104" t="s">
        <v>2294</v>
      </c>
      <c r="B1122" s="102" t="s">
        <v>1220</v>
      </c>
    </row>
    <row r="1123" spans="1:2" ht="15">
      <c r="A1123" s="104" t="s">
        <v>2295</v>
      </c>
      <c r="B1123" s="102" t="s">
        <v>1220</v>
      </c>
    </row>
    <row r="1124" spans="1:2" ht="15">
      <c r="A1124" s="104" t="s">
        <v>2296</v>
      </c>
      <c r="B1124" s="102" t="s">
        <v>1220</v>
      </c>
    </row>
    <row r="1125" spans="1:2" ht="15">
      <c r="A1125" s="104" t="s">
        <v>2297</v>
      </c>
      <c r="B1125" s="102" t="s">
        <v>1220</v>
      </c>
    </row>
    <row r="1126" spans="1:2" ht="15">
      <c r="A1126" s="104" t="s">
        <v>2298</v>
      </c>
      <c r="B1126" s="102" t="s">
        <v>1220</v>
      </c>
    </row>
    <row r="1127" spans="1:2" ht="15">
      <c r="A1127" s="104" t="s">
        <v>2299</v>
      </c>
      <c r="B1127" s="102" t="s">
        <v>1220</v>
      </c>
    </row>
    <row r="1128" spans="1:2" ht="15">
      <c r="A1128" s="104" t="s">
        <v>2300</v>
      </c>
      <c r="B1128" s="102" t="s">
        <v>1220</v>
      </c>
    </row>
    <row r="1129" spans="1:2" ht="15">
      <c r="A1129" s="104" t="s">
        <v>2301</v>
      </c>
      <c r="B1129" s="102" t="s">
        <v>1220</v>
      </c>
    </row>
    <row r="1130" spans="1:2" ht="15">
      <c r="A1130" s="104" t="s">
        <v>2302</v>
      </c>
      <c r="B1130" s="102" t="s">
        <v>1220</v>
      </c>
    </row>
    <row r="1131" spans="1:2" ht="15">
      <c r="A1131" s="104" t="s">
        <v>2303</v>
      </c>
      <c r="B1131" s="102" t="s">
        <v>1220</v>
      </c>
    </row>
    <row r="1132" spans="1:2" ht="15">
      <c r="A1132" s="104" t="s">
        <v>2304</v>
      </c>
      <c r="B1132" s="102" t="s">
        <v>1220</v>
      </c>
    </row>
    <row r="1133" spans="1:2" ht="15">
      <c r="A1133" s="104" t="s">
        <v>2305</v>
      </c>
      <c r="B1133" s="102" t="s">
        <v>1220</v>
      </c>
    </row>
    <row r="1134" spans="1:2" ht="15">
      <c r="A1134" s="104" t="s">
        <v>2306</v>
      </c>
      <c r="B1134" s="102" t="s">
        <v>1220</v>
      </c>
    </row>
    <row r="1135" spans="1:2" ht="15">
      <c r="A1135" s="104" t="s">
        <v>2307</v>
      </c>
      <c r="B1135" s="102" t="s">
        <v>1220</v>
      </c>
    </row>
    <row r="1136" spans="1:2" ht="15">
      <c r="A1136" s="104" t="s">
        <v>2308</v>
      </c>
      <c r="B1136" s="102" t="s">
        <v>1220</v>
      </c>
    </row>
    <row r="1137" spans="1:2" ht="15">
      <c r="A1137" s="104" t="s">
        <v>2309</v>
      </c>
      <c r="B1137" s="102" t="s">
        <v>1220</v>
      </c>
    </row>
    <row r="1138" spans="1:2" ht="15">
      <c r="A1138" s="104" t="s">
        <v>2310</v>
      </c>
      <c r="B1138" s="102" t="s">
        <v>1220</v>
      </c>
    </row>
    <row r="1139" spans="1:2" ht="15">
      <c r="A1139" s="104" t="s">
        <v>990</v>
      </c>
      <c r="B1139" s="102" t="s">
        <v>1220</v>
      </c>
    </row>
    <row r="1140" spans="1:2" ht="15">
      <c r="A1140" s="104" t="s">
        <v>2311</v>
      </c>
      <c r="B1140" s="102" t="s">
        <v>1220</v>
      </c>
    </row>
    <row r="1141" spans="1:2" ht="15">
      <c r="A1141" s="104" t="s">
        <v>2312</v>
      </c>
      <c r="B1141" s="102" t="s">
        <v>1220</v>
      </c>
    </row>
    <row r="1142" spans="1:2" ht="15">
      <c r="A1142" s="104" t="s">
        <v>2313</v>
      </c>
      <c r="B1142" s="102" t="s">
        <v>1220</v>
      </c>
    </row>
    <row r="1143" spans="1:2" ht="15">
      <c r="A1143" s="104" t="s">
        <v>2314</v>
      </c>
      <c r="B1143" s="102" t="s">
        <v>1220</v>
      </c>
    </row>
    <row r="1144" spans="1:2" ht="15">
      <c r="A1144" s="104" t="s">
        <v>2315</v>
      </c>
      <c r="B1144" s="102" t="s">
        <v>1220</v>
      </c>
    </row>
    <row r="1145" spans="1:2" ht="15">
      <c r="A1145" s="104" t="s">
        <v>2316</v>
      </c>
      <c r="B1145" s="102" t="s">
        <v>1220</v>
      </c>
    </row>
    <row r="1146" spans="1:2" ht="15">
      <c r="A1146" s="104" t="s">
        <v>2317</v>
      </c>
      <c r="B1146" s="102" t="s">
        <v>1220</v>
      </c>
    </row>
    <row r="1147" spans="1:2" ht="15">
      <c r="A1147" s="104" t="s">
        <v>2318</v>
      </c>
      <c r="B1147" s="102" t="s">
        <v>1220</v>
      </c>
    </row>
    <row r="1148" spans="1:2" ht="15">
      <c r="A1148" s="104" t="s">
        <v>2319</v>
      </c>
      <c r="B1148" s="102" t="s">
        <v>1220</v>
      </c>
    </row>
    <row r="1149" spans="1:2" ht="15">
      <c r="A1149" s="104" t="s">
        <v>2320</v>
      </c>
      <c r="B1149" s="102" t="s">
        <v>1220</v>
      </c>
    </row>
    <row r="1150" spans="1:2" ht="15">
      <c r="A1150" s="104" t="s">
        <v>2321</v>
      </c>
      <c r="B1150" s="102" t="s">
        <v>1220</v>
      </c>
    </row>
    <row r="1151" spans="1:2" ht="15">
      <c r="A1151" s="104" t="s">
        <v>2322</v>
      </c>
      <c r="B1151" s="102" t="s">
        <v>1220</v>
      </c>
    </row>
    <row r="1152" spans="1:2" ht="15">
      <c r="A1152" s="104" t="s">
        <v>2323</v>
      </c>
      <c r="B1152" s="102" t="s">
        <v>1220</v>
      </c>
    </row>
    <row r="1153" spans="1:2" ht="15">
      <c r="A1153" s="104" t="s">
        <v>2324</v>
      </c>
      <c r="B1153" s="102" t="s">
        <v>1220</v>
      </c>
    </row>
    <row r="1154" spans="1:2" ht="15">
      <c r="A1154" s="104" t="s">
        <v>2325</v>
      </c>
      <c r="B1154" s="102" t="s">
        <v>1220</v>
      </c>
    </row>
    <row r="1155" spans="1:2" ht="15">
      <c r="A1155" s="104" t="s">
        <v>2326</v>
      </c>
      <c r="B1155" s="102" t="s">
        <v>1220</v>
      </c>
    </row>
    <row r="1156" spans="1:2" ht="15">
      <c r="A1156" s="104" t="s">
        <v>2327</v>
      </c>
      <c r="B1156" s="102" t="s">
        <v>1220</v>
      </c>
    </row>
    <row r="1157" spans="1:2" ht="15">
      <c r="A1157" s="104" t="s">
        <v>2328</v>
      </c>
      <c r="B1157" s="102" t="s">
        <v>1220</v>
      </c>
    </row>
    <row r="1158" spans="1:2" ht="15">
      <c r="A1158" s="104" t="s">
        <v>2329</v>
      </c>
      <c r="B1158" s="102" t="s">
        <v>1220</v>
      </c>
    </row>
    <row r="1159" spans="1:2" ht="15">
      <c r="A1159" s="104" t="s">
        <v>2330</v>
      </c>
      <c r="B1159" s="102" t="s">
        <v>1220</v>
      </c>
    </row>
    <row r="1160" spans="1:2" ht="15">
      <c r="A1160" s="104" t="s">
        <v>2331</v>
      </c>
      <c r="B1160" s="102" t="s">
        <v>1220</v>
      </c>
    </row>
    <row r="1161" spans="1:2" ht="15">
      <c r="A1161" s="104" t="s">
        <v>2332</v>
      </c>
      <c r="B1161" s="102" t="s">
        <v>1220</v>
      </c>
    </row>
    <row r="1162" spans="1:2" ht="15">
      <c r="A1162" s="104" t="s">
        <v>2333</v>
      </c>
      <c r="B1162" s="102" t="s">
        <v>1220</v>
      </c>
    </row>
    <row r="1163" spans="1:2" ht="15">
      <c r="A1163" s="104" t="s">
        <v>2334</v>
      </c>
      <c r="B1163" s="102" t="s">
        <v>1220</v>
      </c>
    </row>
    <row r="1164" spans="1:2" ht="15">
      <c r="A1164" s="104" t="s">
        <v>2335</v>
      </c>
      <c r="B1164" s="102" t="s">
        <v>1220</v>
      </c>
    </row>
    <row r="1165" spans="1:2" ht="15">
      <c r="A1165" s="104" t="s">
        <v>2336</v>
      </c>
      <c r="B1165" s="102" t="s">
        <v>1220</v>
      </c>
    </row>
    <row r="1166" spans="1:2" ht="15">
      <c r="A1166" s="104" t="s">
        <v>2337</v>
      </c>
      <c r="B1166" s="102" t="s">
        <v>1220</v>
      </c>
    </row>
    <row r="1167" spans="1:2" ht="15">
      <c r="A1167" s="104" t="s">
        <v>2338</v>
      </c>
      <c r="B1167" s="102" t="s">
        <v>1220</v>
      </c>
    </row>
    <row r="1168" spans="1:2" ht="15">
      <c r="A1168" s="104" t="s">
        <v>2339</v>
      </c>
      <c r="B1168" s="102" t="s">
        <v>1220</v>
      </c>
    </row>
    <row r="1169" spans="1:2" ht="15">
      <c r="A1169" s="104" t="s">
        <v>2340</v>
      </c>
      <c r="B1169" s="102" t="s">
        <v>1220</v>
      </c>
    </row>
    <row r="1170" spans="1:2" ht="15">
      <c r="A1170" s="104" t="s">
        <v>2341</v>
      </c>
      <c r="B1170" s="102" t="s">
        <v>1220</v>
      </c>
    </row>
    <row r="1171" spans="1:2" ht="15">
      <c r="A1171" s="104" t="s">
        <v>2342</v>
      </c>
      <c r="B1171" s="102" t="s">
        <v>1220</v>
      </c>
    </row>
    <row r="1172" spans="1:2" ht="15">
      <c r="A1172" s="104" t="s">
        <v>991</v>
      </c>
      <c r="B1172" s="102" t="s">
        <v>1220</v>
      </c>
    </row>
    <row r="1173" spans="1:2" ht="15">
      <c r="A1173" s="104" t="s">
        <v>2343</v>
      </c>
      <c r="B1173" s="102" t="s">
        <v>1220</v>
      </c>
    </row>
    <row r="1174" spans="1:2" ht="15">
      <c r="A1174" s="104" t="s">
        <v>2344</v>
      </c>
      <c r="B1174" s="102" t="s">
        <v>1220</v>
      </c>
    </row>
    <row r="1175" spans="1:2" ht="15">
      <c r="A1175" s="104" t="s">
        <v>2345</v>
      </c>
      <c r="B1175" s="102" t="s">
        <v>1220</v>
      </c>
    </row>
    <row r="1176" spans="1:2" ht="15">
      <c r="A1176" s="104" t="s">
        <v>2346</v>
      </c>
      <c r="B1176" s="102" t="s">
        <v>1220</v>
      </c>
    </row>
    <row r="1177" spans="1:2" ht="15">
      <c r="A1177" s="104" t="s">
        <v>2347</v>
      </c>
      <c r="B1177" s="102" t="s">
        <v>1220</v>
      </c>
    </row>
    <row r="1178" spans="1:2" ht="15">
      <c r="A1178" s="104" t="s">
        <v>2348</v>
      </c>
      <c r="B1178" s="102" t="s">
        <v>1220</v>
      </c>
    </row>
    <row r="1179" spans="1:2" ht="15">
      <c r="A1179" s="104" t="s">
        <v>2349</v>
      </c>
      <c r="B1179" s="102" t="s">
        <v>1220</v>
      </c>
    </row>
    <row r="1180" spans="1:2" ht="15">
      <c r="A1180" s="104" t="s">
        <v>2350</v>
      </c>
      <c r="B1180" s="102" t="s">
        <v>1220</v>
      </c>
    </row>
    <row r="1181" spans="1:2" ht="15">
      <c r="A1181" s="104" t="s">
        <v>992</v>
      </c>
      <c r="B1181" s="102" t="s">
        <v>1220</v>
      </c>
    </row>
    <row r="1182" spans="1:2" ht="15">
      <c r="A1182" s="104" t="s">
        <v>2351</v>
      </c>
      <c r="B1182" s="102" t="s">
        <v>1220</v>
      </c>
    </row>
    <row r="1183" spans="1:2" ht="15">
      <c r="A1183" s="104" t="s">
        <v>2352</v>
      </c>
      <c r="B1183" s="102" t="s">
        <v>1220</v>
      </c>
    </row>
    <row r="1184" spans="1:2" ht="15">
      <c r="A1184" s="104" t="s">
        <v>2353</v>
      </c>
      <c r="B1184" s="102" t="s">
        <v>1220</v>
      </c>
    </row>
    <row r="1185" spans="1:2" ht="15">
      <c r="A1185" s="104" t="s">
        <v>2354</v>
      </c>
      <c r="B1185" s="102" t="s">
        <v>1220</v>
      </c>
    </row>
    <row r="1186" spans="1:2" ht="15">
      <c r="A1186" s="104" t="s">
        <v>2355</v>
      </c>
      <c r="B1186" s="102" t="s">
        <v>1220</v>
      </c>
    </row>
    <row r="1187" spans="1:2" ht="15">
      <c r="A1187" s="104" t="s">
        <v>2356</v>
      </c>
      <c r="B1187" s="102" t="s">
        <v>1220</v>
      </c>
    </row>
    <row r="1188" spans="1:2" ht="15">
      <c r="A1188" s="104" t="s">
        <v>2357</v>
      </c>
      <c r="B1188" s="102" t="s">
        <v>1220</v>
      </c>
    </row>
    <row r="1189" spans="1:2" ht="15">
      <c r="A1189" s="104" t="s">
        <v>2358</v>
      </c>
      <c r="B1189" s="102" t="s">
        <v>1220</v>
      </c>
    </row>
    <row r="1190" spans="1:2" ht="15">
      <c r="A1190" s="104" t="s">
        <v>2359</v>
      </c>
      <c r="B1190" s="102" t="s">
        <v>1220</v>
      </c>
    </row>
    <row r="1191" spans="1:2" ht="15">
      <c r="A1191" s="104" t="s">
        <v>2360</v>
      </c>
      <c r="B1191" s="102" t="s">
        <v>1220</v>
      </c>
    </row>
    <row r="1192" spans="1:2" ht="15">
      <c r="A1192" s="104" t="s">
        <v>2361</v>
      </c>
      <c r="B1192" s="102" t="s">
        <v>1220</v>
      </c>
    </row>
    <row r="1193" spans="1:2" ht="15">
      <c r="A1193" s="104" t="s">
        <v>2362</v>
      </c>
      <c r="B1193" s="102" t="s">
        <v>1220</v>
      </c>
    </row>
    <row r="1194" spans="1:2" ht="15">
      <c r="A1194" s="104" t="s">
        <v>2363</v>
      </c>
      <c r="B1194" s="102" t="s">
        <v>1220</v>
      </c>
    </row>
    <row r="1195" spans="1:2" ht="15">
      <c r="A1195" s="104" t="s">
        <v>2364</v>
      </c>
      <c r="B1195" s="102" t="s">
        <v>1220</v>
      </c>
    </row>
    <row r="1196" spans="1:2" ht="15">
      <c r="A1196" s="104" t="s">
        <v>2365</v>
      </c>
      <c r="B1196" s="102" t="s">
        <v>1220</v>
      </c>
    </row>
    <row r="1197" spans="1:2" ht="15">
      <c r="A1197" s="104" t="s">
        <v>2366</v>
      </c>
      <c r="B1197" s="102" t="s">
        <v>1220</v>
      </c>
    </row>
    <row r="1198" spans="1:2" ht="15">
      <c r="A1198" s="104" t="s">
        <v>2367</v>
      </c>
      <c r="B1198" s="102" t="s">
        <v>1220</v>
      </c>
    </row>
    <row r="1199" spans="1:2" ht="15">
      <c r="A1199" s="104" t="s">
        <v>2368</v>
      </c>
      <c r="B1199" s="102" t="s">
        <v>1220</v>
      </c>
    </row>
    <row r="1200" spans="1:2" ht="15">
      <c r="A1200" s="104" t="s">
        <v>2369</v>
      </c>
      <c r="B1200" s="102" t="s">
        <v>1220</v>
      </c>
    </row>
    <row r="1201" spans="1:2" ht="15">
      <c r="A1201" s="104" t="s">
        <v>2370</v>
      </c>
      <c r="B1201" s="102" t="s">
        <v>1220</v>
      </c>
    </row>
    <row r="1202" spans="1:2" ht="15">
      <c r="A1202" s="104" t="s">
        <v>2371</v>
      </c>
      <c r="B1202" s="102" t="s">
        <v>1220</v>
      </c>
    </row>
    <row r="1203" spans="1:2" ht="15">
      <c r="A1203" s="104" t="s">
        <v>2372</v>
      </c>
      <c r="B1203" s="102" t="s">
        <v>1220</v>
      </c>
    </row>
    <row r="1204" spans="1:2" ht="15">
      <c r="A1204" s="104" t="s">
        <v>2373</v>
      </c>
      <c r="B1204" s="102" t="s">
        <v>1220</v>
      </c>
    </row>
    <row r="1205" spans="1:2" ht="15">
      <c r="A1205" s="104" t="s">
        <v>2374</v>
      </c>
      <c r="B1205" s="102" t="s">
        <v>1220</v>
      </c>
    </row>
    <row r="1206" spans="1:2" ht="15">
      <c r="A1206" s="104" t="s">
        <v>2375</v>
      </c>
      <c r="B1206" s="102" t="s">
        <v>1220</v>
      </c>
    </row>
    <row r="1207" spans="1:2" ht="15">
      <c r="A1207" s="104" t="s">
        <v>2376</v>
      </c>
      <c r="B1207" s="102" t="s">
        <v>1220</v>
      </c>
    </row>
    <row r="1208" spans="1:2" ht="15">
      <c r="A1208" s="104" t="s">
        <v>2377</v>
      </c>
      <c r="B1208" s="102" t="s">
        <v>1220</v>
      </c>
    </row>
    <row r="1209" spans="1:2" ht="15">
      <c r="A1209" s="104" t="s">
        <v>2378</v>
      </c>
      <c r="B1209" s="102" t="s">
        <v>1220</v>
      </c>
    </row>
    <row r="1210" spans="1:2" ht="15">
      <c r="A1210" s="104" t="s">
        <v>2379</v>
      </c>
      <c r="B1210" s="102" t="s">
        <v>1220</v>
      </c>
    </row>
    <row r="1211" spans="1:2" ht="15">
      <c r="A1211" s="104" t="s">
        <v>2380</v>
      </c>
      <c r="B1211" s="102" t="s">
        <v>1220</v>
      </c>
    </row>
    <row r="1212" spans="1:2" ht="15">
      <c r="A1212" s="104" t="s">
        <v>2381</v>
      </c>
      <c r="B1212" s="102" t="s">
        <v>1220</v>
      </c>
    </row>
    <row r="1213" spans="1:2" ht="15">
      <c r="A1213" s="104" t="s">
        <v>2382</v>
      </c>
      <c r="B1213" s="102" t="s">
        <v>1220</v>
      </c>
    </row>
    <row r="1214" spans="1:2" ht="15">
      <c r="A1214" s="104" t="s">
        <v>2383</v>
      </c>
      <c r="B1214" s="102" t="s">
        <v>1220</v>
      </c>
    </row>
    <row r="1215" spans="1:2" ht="15">
      <c r="A1215" s="104" t="s">
        <v>2384</v>
      </c>
      <c r="B1215" s="102" t="s">
        <v>1220</v>
      </c>
    </row>
    <row r="1216" spans="1:2" ht="15">
      <c r="A1216" s="104" t="s">
        <v>2385</v>
      </c>
      <c r="B1216" s="102" t="s">
        <v>1220</v>
      </c>
    </row>
    <row r="1217" spans="1:2" ht="15">
      <c r="A1217" s="104" t="s">
        <v>2386</v>
      </c>
      <c r="B1217" s="102" t="s">
        <v>1220</v>
      </c>
    </row>
    <row r="1218" spans="1:2" ht="15">
      <c r="A1218" s="104" t="s">
        <v>2387</v>
      </c>
      <c r="B1218" s="102" t="s">
        <v>1220</v>
      </c>
    </row>
    <row r="1219" spans="1:2" ht="15">
      <c r="A1219" s="104" t="s">
        <v>2388</v>
      </c>
      <c r="B1219" s="102" t="s">
        <v>1220</v>
      </c>
    </row>
    <row r="1220" spans="1:2" ht="15">
      <c r="A1220" s="104" t="s">
        <v>2389</v>
      </c>
      <c r="B1220" s="102" t="s">
        <v>1220</v>
      </c>
    </row>
    <row r="1221" spans="1:2" ht="15">
      <c r="A1221" s="104" t="s">
        <v>2390</v>
      </c>
      <c r="B1221" s="102" t="s">
        <v>1220</v>
      </c>
    </row>
    <row r="1222" spans="1:2" ht="15">
      <c r="A1222" s="104" t="s">
        <v>2391</v>
      </c>
      <c r="B1222" s="102" t="s">
        <v>1220</v>
      </c>
    </row>
    <row r="1223" spans="1:2" ht="15">
      <c r="A1223" s="104" t="s">
        <v>2392</v>
      </c>
      <c r="B1223" s="102" t="s">
        <v>1220</v>
      </c>
    </row>
    <row r="1224" spans="1:2" ht="15">
      <c r="A1224" s="104" t="s">
        <v>2393</v>
      </c>
      <c r="B1224" s="102" t="s">
        <v>1220</v>
      </c>
    </row>
    <row r="1225" spans="1:2" ht="15">
      <c r="A1225" s="104" t="s">
        <v>2394</v>
      </c>
      <c r="B1225" s="102" t="s">
        <v>1220</v>
      </c>
    </row>
    <row r="1226" spans="1:2" ht="15">
      <c r="A1226" s="104" t="s">
        <v>2395</v>
      </c>
      <c r="B1226" s="102" t="s">
        <v>1220</v>
      </c>
    </row>
    <row r="1227" spans="1:2" ht="15">
      <c r="A1227" s="104" t="s">
        <v>2396</v>
      </c>
      <c r="B1227" s="102" t="s">
        <v>1220</v>
      </c>
    </row>
    <row r="1228" spans="1:2" ht="15">
      <c r="A1228" s="104" t="s">
        <v>2397</v>
      </c>
      <c r="B1228" s="102" t="s">
        <v>1220</v>
      </c>
    </row>
    <row r="1229" spans="1:2" ht="15">
      <c r="A1229" s="104" t="s">
        <v>2398</v>
      </c>
      <c r="B1229" s="102" t="s">
        <v>1220</v>
      </c>
    </row>
    <row r="1230" spans="1:2" ht="15">
      <c r="A1230" s="104" t="s">
        <v>2399</v>
      </c>
      <c r="B1230" s="102" t="s">
        <v>1220</v>
      </c>
    </row>
    <row r="1231" spans="1:2" ht="15">
      <c r="A1231" s="104" t="s">
        <v>2400</v>
      </c>
      <c r="B1231" s="102" t="s">
        <v>1220</v>
      </c>
    </row>
    <row r="1232" spans="1:2" ht="15">
      <c r="A1232" s="104" t="s">
        <v>2401</v>
      </c>
      <c r="B1232" s="102" t="s">
        <v>1220</v>
      </c>
    </row>
    <row r="1233" spans="1:2" ht="15">
      <c r="A1233" s="104" t="s">
        <v>2402</v>
      </c>
      <c r="B1233" s="102" t="s">
        <v>1220</v>
      </c>
    </row>
    <row r="1234" spans="1:2" ht="15">
      <c r="A1234" s="104" t="s">
        <v>2403</v>
      </c>
      <c r="B1234" s="102" t="s">
        <v>1220</v>
      </c>
    </row>
    <row r="1235" spans="1:2" ht="15">
      <c r="A1235" s="104" t="s">
        <v>2404</v>
      </c>
      <c r="B1235" s="102" t="s">
        <v>1220</v>
      </c>
    </row>
    <row r="1236" spans="1:2" ht="15">
      <c r="A1236" s="104" t="s">
        <v>2405</v>
      </c>
      <c r="B1236" s="102" t="s">
        <v>1220</v>
      </c>
    </row>
    <row r="1237" spans="1:2" ht="15">
      <c r="A1237" s="104" t="s">
        <v>2406</v>
      </c>
      <c r="B1237" s="102" t="s">
        <v>1220</v>
      </c>
    </row>
    <row r="1238" spans="1:2" ht="15">
      <c r="A1238" s="104" t="s">
        <v>2407</v>
      </c>
      <c r="B1238" s="102" t="s">
        <v>1220</v>
      </c>
    </row>
    <row r="1239" spans="1:2" ht="15">
      <c r="A1239" s="104" t="s">
        <v>2408</v>
      </c>
      <c r="B1239" s="102" t="s">
        <v>1220</v>
      </c>
    </row>
    <row r="1240" spans="1:2" ht="15">
      <c r="A1240" s="104" t="s">
        <v>2409</v>
      </c>
      <c r="B1240" s="102" t="s">
        <v>1220</v>
      </c>
    </row>
    <row r="1241" spans="1:2" ht="15">
      <c r="A1241" s="104" t="s">
        <v>2410</v>
      </c>
      <c r="B1241" s="102" t="s">
        <v>1220</v>
      </c>
    </row>
    <row r="1242" spans="1:2" ht="15">
      <c r="A1242" s="104" t="s">
        <v>2411</v>
      </c>
      <c r="B1242" s="102" t="s">
        <v>1220</v>
      </c>
    </row>
    <row r="1243" spans="1:2" ht="15">
      <c r="A1243" s="104" t="s">
        <v>2412</v>
      </c>
      <c r="B1243" s="102" t="s">
        <v>1220</v>
      </c>
    </row>
    <row r="1244" spans="1:2" ht="15">
      <c r="A1244" s="104" t="s">
        <v>2413</v>
      </c>
      <c r="B1244" s="102" t="s">
        <v>1220</v>
      </c>
    </row>
    <row r="1245" spans="1:2" ht="15">
      <c r="A1245" s="104" t="s">
        <v>2414</v>
      </c>
      <c r="B1245" s="102" t="s">
        <v>1220</v>
      </c>
    </row>
    <row r="1246" spans="1:2" ht="15">
      <c r="A1246" s="104" t="s">
        <v>2415</v>
      </c>
      <c r="B1246" s="102" t="s">
        <v>1220</v>
      </c>
    </row>
    <row r="1247" spans="1:2" ht="15">
      <c r="A1247" s="104" t="s">
        <v>2416</v>
      </c>
      <c r="B1247" s="102" t="s">
        <v>1220</v>
      </c>
    </row>
    <row r="1248" spans="1:2" ht="15">
      <c r="A1248" s="104" t="s">
        <v>2417</v>
      </c>
      <c r="B1248" s="102" t="s">
        <v>1220</v>
      </c>
    </row>
    <row r="1249" spans="1:2" ht="15">
      <c r="A1249" s="104" t="s">
        <v>2418</v>
      </c>
      <c r="B1249" s="102" t="s">
        <v>1220</v>
      </c>
    </row>
    <row r="1250" spans="1:2" ht="15">
      <c r="A1250" s="104" t="s">
        <v>2419</v>
      </c>
      <c r="B1250" s="102" t="s">
        <v>1220</v>
      </c>
    </row>
    <row r="1251" spans="1:2" ht="15">
      <c r="A1251" s="104" t="s">
        <v>2420</v>
      </c>
      <c r="B1251" s="102" t="s">
        <v>1220</v>
      </c>
    </row>
    <row r="1252" spans="1:2" ht="15">
      <c r="A1252" s="104" t="s">
        <v>2421</v>
      </c>
      <c r="B1252" s="102" t="s">
        <v>1220</v>
      </c>
    </row>
    <row r="1253" spans="1:2" ht="15">
      <c r="A1253" s="104" t="s">
        <v>2422</v>
      </c>
      <c r="B1253" s="102" t="s">
        <v>1220</v>
      </c>
    </row>
    <row r="1254" spans="1:2" ht="15">
      <c r="A1254" s="104" t="s">
        <v>2423</v>
      </c>
      <c r="B1254" s="102" t="s">
        <v>1220</v>
      </c>
    </row>
    <row r="1255" spans="1:2" ht="15">
      <c r="A1255" s="104" t="s">
        <v>2424</v>
      </c>
      <c r="B1255" s="102" t="s">
        <v>1220</v>
      </c>
    </row>
    <row r="1256" spans="1:2" ht="15">
      <c r="A1256" s="104" t="s">
        <v>2425</v>
      </c>
      <c r="B1256" s="102" t="s">
        <v>1220</v>
      </c>
    </row>
    <row r="1257" spans="1:2" ht="15">
      <c r="A1257" s="104" t="s">
        <v>993</v>
      </c>
      <c r="B1257" s="102" t="s">
        <v>1220</v>
      </c>
    </row>
    <row r="1258" spans="1:2" ht="15">
      <c r="A1258" s="104" t="s">
        <v>2426</v>
      </c>
      <c r="B1258" s="102" t="s">
        <v>1220</v>
      </c>
    </row>
    <row r="1259" spans="1:2" ht="15">
      <c r="A1259" s="104" t="s">
        <v>994</v>
      </c>
      <c r="B1259" s="102" t="s">
        <v>1220</v>
      </c>
    </row>
    <row r="1260" spans="1:2" ht="15">
      <c r="A1260" s="104" t="s">
        <v>2427</v>
      </c>
      <c r="B1260" s="102" t="s">
        <v>1220</v>
      </c>
    </row>
    <row r="1261" spans="1:2" ht="15">
      <c r="A1261" s="104" t="s">
        <v>2428</v>
      </c>
      <c r="B1261" s="102" t="s">
        <v>1220</v>
      </c>
    </row>
    <row r="1262" spans="1:2" ht="15">
      <c r="A1262" s="104" t="s">
        <v>2429</v>
      </c>
      <c r="B1262" s="102" t="s">
        <v>1220</v>
      </c>
    </row>
    <row r="1263" spans="1:2" ht="15">
      <c r="A1263" s="104" t="s">
        <v>2430</v>
      </c>
      <c r="B1263" s="102" t="s">
        <v>1220</v>
      </c>
    </row>
    <row r="1264" spans="1:2" ht="15">
      <c r="A1264" s="104" t="s">
        <v>767</v>
      </c>
      <c r="B1264" s="102" t="s">
        <v>1220</v>
      </c>
    </row>
    <row r="1265" spans="1:2" ht="15">
      <c r="A1265" s="104" t="s">
        <v>2431</v>
      </c>
      <c r="B1265" s="102" t="s">
        <v>1220</v>
      </c>
    </row>
    <row r="1266" spans="1:2" ht="15">
      <c r="A1266" s="104" t="s">
        <v>2432</v>
      </c>
      <c r="B1266" s="102" t="s">
        <v>1220</v>
      </c>
    </row>
    <row r="1267" spans="1:2" ht="15">
      <c r="A1267" s="104" t="s">
        <v>670</v>
      </c>
      <c r="B1267" s="102" t="s">
        <v>1220</v>
      </c>
    </row>
    <row r="1268" spans="1:2" ht="15">
      <c r="A1268" s="104" t="s">
        <v>2433</v>
      </c>
      <c r="B1268" s="102" t="s">
        <v>1220</v>
      </c>
    </row>
    <row r="1269" spans="1:2" ht="15">
      <c r="A1269" s="104" t="s">
        <v>2434</v>
      </c>
      <c r="B1269" s="102" t="s">
        <v>1220</v>
      </c>
    </row>
    <row r="1270" spans="1:2" ht="15">
      <c r="A1270" s="104" t="s">
        <v>2435</v>
      </c>
      <c r="B1270" s="102" t="s">
        <v>1220</v>
      </c>
    </row>
    <row r="1271" spans="1:2" ht="15">
      <c r="A1271" s="104" t="s">
        <v>2436</v>
      </c>
      <c r="B1271" s="102" t="s">
        <v>1220</v>
      </c>
    </row>
    <row r="1272" spans="1:2" ht="15">
      <c r="A1272" s="104" t="s">
        <v>2437</v>
      </c>
      <c r="B1272" s="102" t="s">
        <v>1220</v>
      </c>
    </row>
    <row r="1273" spans="1:2" ht="15">
      <c r="A1273" s="104" t="s">
        <v>2438</v>
      </c>
      <c r="B1273" s="102" t="s">
        <v>1220</v>
      </c>
    </row>
    <row r="1274" spans="1:2" ht="15">
      <c r="A1274" s="104" t="s">
        <v>2439</v>
      </c>
      <c r="B1274" s="102" t="s">
        <v>1220</v>
      </c>
    </row>
    <row r="1275" spans="1:2" ht="15">
      <c r="A1275" s="104" t="s">
        <v>2440</v>
      </c>
      <c r="B1275" s="102" t="s">
        <v>1220</v>
      </c>
    </row>
    <row r="1276" spans="1:2" ht="15">
      <c r="A1276" s="104" t="s">
        <v>2441</v>
      </c>
      <c r="B1276" s="102" t="s">
        <v>1220</v>
      </c>
    </row>
    <row r="1277" spans="1:2" ht="15">
      <c r="A1277" s="104" t="s">
        <v>995</v>
      </c>
      <c r="B1277" s="102" t="s">
        <v>1220</v>
      </c>
    </row>
    <row r="1278" spans="1:2" ht="15">
      <c r="A1278" s="104" t="s">
        <v>2442</v>
      </c>
      <c r="B1278" s="102" t="s">
        <v>1220</v>
      </c>
    </row>
    <row r="1279" spans="1:2" ht="15">
      <c r="A1279" s="104" t="s">
        <v>2443</v>
      </c>
      <c r="B1279" s="102" t="s">
        <v>1220</v>
      </c>
    </row>
    <row r="1280" spans="1:2" ht="15">
      <c r="A1280" s="104" t="s">
        <v>2444</v>
      </c>
      <c r="B1280" s="102" t="s">
        <v>1220</v>
      </c>
    </row>
    <row r="1281" spans="1:2" ht="15">
      <c r="A1281" s="104" t="s">
        <v>2445</v>
      </c>
      <c r="B1281" s="102" t="s">
        <v>1220</v>
      </c>
    </row>
    <row r="1282" spans="1:2" ht="15">
      <c r="A1282" s="104" t="s">
        <v>2446</v>
      </c>
      <c r="B1282" s="102" t="s">
        <v>1220</v>
      </c>
    </row>
    <row r="1283" spans="1:2" ht="15">
      <c r="A1283" s="104" t="s">
        <v>2447</v>
      </c>
      <c r="B1283" s="102" t="s">
        <v>1220</v>
      </c>
    </row>
    <row r="1284" spans="1:2" ht="15">
      <c r="A1284" s="104" t="s">
        <v>2448</v>
      </c>
      <c r="B1284" s="102" t="s">
        <v>1220</v>
      </c>
    </row>
    <row r="1285" spans="1:2" ht="15">
      <c r="A1285" s="104" t="s">
        <v>2449</v>
      </c>
      <c r="B1285" s="102" t="s">
        <v>1220</v>
      </c>
    </row>
    <row r="1286" spans="1:2" ht="15">
      <c r="A1286" s="104" t="s">
        <v>2450</v>
      </c>
      <c r="B1286" s="102" t="s">
        <v>1220</v>
      </c>
    </row>
    <row r="1287" spans="1:2" ht="15">
      <c r="A1287" s="104" t="s">
        <v>2451</v>
      </c>
      <c r="B1287" s="102" t="s">
        <v>1220</v>
      </c>
    </row>
    <row r="1288" spans="1:2" ht="15">
      <c r="A1288" s="104" t="s">
        <v>2452</v>
      </c>
      <c r="B1288" s="102" t="s">
        <v>1220</v>
      </c>
    </row>
    <row r="1289" spans="1:2" ht="15">
      <c r="A1289" s="104" t="s">
        <v>2453</v>
      </c>
      <c r="B1289" s="102" t="s">
        <v>1220</v>
      </c>
    </row>
    <row r="1290" spans="1:2" ht="15">
      <c r="A1290" s="104" t="s">
        <v>2454</v>
      </c>
      <c r="B1290" s="102" t="s">
        <v>1220</v>
      </c>
    </row>
    <row r="1291" spans="1:2" ht="15">
      <c r="A1291" s="104" t="s">
        <v>2455</v>
      </c>
      <c r="B1291" s="102" t="s">
        <v>1220</v>
      </c>
    </row>
    <row r="1292" spans="1:2" ht="15">
      <c r="A1292" s="104" t="s">
        <v>2456</v>
      </c>
      <c r="B1292" s="102" t="s">
        <v>1220</v>
      </c>
    </row>
    <row r="1293" spans="1:2" ht="15">
      <c r="A1293" s="104" t="s">
        <v>2457</v>
      </c>
      <c r="B1293" s="102" t="s">
        <v>1220</v>
      </c>
    </row>
    <row r="1294" spans="1:2" ht="15">
      <c r="A1294" s="104" t="s">
        <v>2458</v>
      </c>
      <c r="B1294" s="102" t="s">
        <v>1220</v>
      </c>
    </row>
    <row r="1295" spans="1:2" ht="15">
      <c r="A1295" s="104" t="s">
        <v>2459</v>
      </c>
      <c r="B1295" s="102" t="s">
        <v>1220</v>
      </c>
    </row>
    <row r="1296" spans="1:2" ht="15">
      <c r="A1296" s="104" t="s">
        <v>2460</v>
      </c>
      <c r="B1296" s="102" t="s">
        <v>1220</v>
      </c>
    </row>
    <row r="1297" spans="1:2" ht="15">
      <c r="A1297" s="104" t="s">
        <v>2461</v>
      </c>
      <c r="B1297" s="102" t="s">
        <v>1220</v>
      </c>
    </row>
    <row r="1298" spans="1:2" ht="15">
      <c r="A1298" s="104" t="s">
        <v>2462</v>
      </c>
      <c r="B1298" s="102" t="s">
        <v>1220</v>
      </c>
    </row>
    <row r="1299" spans="1:2" ht="15">
      <c r="A1299" s="104" t="s">
        <v>2463</v>
      </c>
      <c r="B1299" s="102" t="s">
        <v>1220</v>
      </c>
    </row>
    <row r="1300" spans="1:2" ht="15">
      <c r="A1300" s="104" t="s">
        <v>2464</v>
      </c>
      <c r="B1300" s="102" t="s">
        <v>1220</v>
      </c>
    </row>
    <row r="1301" spans="1:2" ht="15">
      <c r="A1301" s="104" t="s">
        <v>2465</v>
      </c>
      <c r="B1301" s="102" t="s">
        <v>1220</v>
      </c>
    </row>
    <row r="1302" spans="1:2" ht="15">
      <c r="A1302" s="104" t="s">
        <v>2466</v>
      </c>
      <c r="B1302" s="102" t="s">
        <v>1220</v>
      </c>
    </row>
    <row r="1303" spans="1:2" ht="15">
      <c r="A1303" s="104" t="s">
        <v>2467</v>
      </c>
      <c r="B1303" s="102" t="s">
        <v>1220</v>
      </c>
    </row>
    <row r="1304" spans="1:2" ht="15">
      <c r="A1304" s="104" t="s">
        <v>2468</v>
      </c>
      <c r="B1304" s="102" t="s">
        <v>1220</v>
      </c>
    </row>
    <row r="1305" spans="1:2" ht="15">
      <c r="A1305" s="104" t="s">
        <v>2469</v>
      </c>
      <c r="B1305" s="102" t="s">
        <v>1220</v>
      </c>
    </row>
    <row r="1306" spans="1:2" ht="15">
      <c r="A1306" s="104" t="s">
        <v>2470</v>
      </c>
      <c r="B1306" s="102" t="s">
        <v>1220</v>
      </c>
    </row>
    <row r="1307" spans="1:2" ht="15">
      <c r="A1307" s="104" t="s">
        <v>2471</v>
      </c>
      <c r="B1307" s="102" t="s">
        <v>1220</v>
      </c>
    </row>
    <row r="1308" spans="1:2" ht="15">
      <c r="A1308" s="104" t="s">
        <v>2472</v>
      </c>
      <c r="B1308" s="102" t="s">
        <v>1220</v>
      </c>
    </row>
    <row r="1309" spans="1:2" ht="15">
      <c r="A1309" s="104" t="s">
        <v>2473</v>
      </c>
      <c r="B1309" s="102" t="s">
        <v>1220</v>
      </c>
    </row>
    <row r="1310" spans="1:2" ht="15">
      <c r="A1310" s="104" t="s">
        <v>996</v>
      </c>
      <c r="B1310" s="102" t="s">
        <v>1220</v>
      </c>
    </row>
    <row r="1311" spans="1:2" ht="15">
      <c r="A1311" s="104" t="s">
        <v>2474</v>
      </c>
      <c r="B1311" s="102" t="s">
        <v>1220</v>
      </c>
    </row>
    <row r="1312" spans="1:2" ht="15">
      <c r="A1312" s="104" t="s">
        <v>2475</v>
      </c>
      <c r="B1312" s="102" t="s">
        <v>1220</v>
      </c>
    </row>
    <row r="1313" spans="1:2" ht="15">
      <c r="A1313" s="104" t="s">
        <v>2476</v>
      </c>
      <c r="B1313" s="102" t="s">
        <v>1220</v>
      </c>
    </row>
    <row r="1314" spans="1:2" ht="15">
      <c r="A1314" s="104" t="s">
        <v>2477</v>
      </c>
      <c r="B1314" s="102" t="s">
        <v>1220</v>
      </c>
    </row>
    <row r="1315" spans="1:2" ht="15">
      <c r="A1315" s="104" t="s">
        <v>2478</v>
      </c>
      <c r="B1315" s="102" t="s">
        <v>1220</v>
      </c>
    </row>
    <row r="1316" spans="1:2" ht="15">
      <c r="A1316" s="104" t="s">
        <v>2479</v>
      </c>
      <c r="B1316" s="102" t="s">
        <v>1220</v>
      </c>
    </row>
    <row r="1317" spans="1:2" ht="15">
      <c r="A1317" s="104" t="s">
        <v>2480</v>
      </c>
      <c r="B1317" s="102" t="s">
        <v>1220</v>
      </c>
    </row>
    <row r="1318" spans="1:2" ht="15">
      <c r="A1318" s="104" t="s">
        <v>2481</v>
      </c>
      <c r="B1318" s="102" t="s">
        <v>1220</v>
      </c>
    </row>
    <row r="1319" spans="1:2" ht="15">
      <c r="A1319" s="104" t="s">
        <v>2482</v>
      </c>
      <c r="B1319" s="102" t="s">
        <v>1220</v>
      </c>
    </row>
    <row r="1320" spans="1:2" ht="15">
      <c r="A1320" s="104" t="s">
        <v>2483</v>
      </c>
      <c r="B1320" s="102" t="s">
        <v>1220</v>
      </c>
    </row>
    <row r="1321" spans="1:2" ht="15">
      <c r="A1321" s="104" t="s">
        <v>2484</v>
      </c>
      <c r="B1321" s="102" t="s">
        <v>1220</v>
      </c>
    </row>
    <row r="1322" spans="1:2" ht="15">
      <c r="A1322" s="104" t="s">
        <v>2485</v>
      </c>
      <c r="B1322" s="102" t="s">
        <v>1220</v>
      </c>
    </row>
    <row r="1323" spans="1:2" ht="15">
      <c r="A1323" s="104" t="s">
        <v>2486</v>
      </c>
      <c r="B1323" s="102" t="s">
        <v>1220</v>
      </c>
    </row>
    <row r="1324" spans="1:2" ht="15">
      <c r="A1324" s="104" t="s">
        <v>2487</v>
      </c>
      <c r="B1324" s="102" t="s">
        <v>1220</v>
      </c>
    </row>
    <row r="1325" spans="1:2" ht="15">
      <c r="A1325" s="104" t="s">
        <v>2488</v>
      </c>
      <c r="B1325" s="102" t="s">
        <v>1220</v>
      </c>
    </row>
    <row r="1326" spans="1:2" ht="15">
      <c r="A1326" s="104" t="s">
        <v>2489</v>
      </c>
      <c r="B1326" s="102" t="s">
        <v>1220</v>
      </c>
    </row>
    <row r="1327" spans="1:2" ht="15">
      <c r="A1327" s="104" t="s">
        <v>2490</v>
      </c>
      <c r="B1327" s="102" t="s">
        <v>1220</v>
      </c>
    </row>
    <row r="1328" spans="1:2" ht="15">
      <c r="A1328" s="104" t="s">
        <v>2491</v>
      </c>
      <c r="B1328" s="102" t="s">
        <v>1220</v>
      </c>
    </row>
    <row r="1329" spans="1:2" ht="15">
      <c r="A1329" s="104" t="s">
        <v>2492</v>
      </c>
      <c r="B1329" s="102" t="s">
        <v>1220</v>
      </c>
    </row>
    <row r="1330" spans="1:2" ht="15">
      <c r="A1330" s="104" t="s">
        <v>2493</v>
      </c>
      <c r="B1330" s="102" t="s">
        <v>1220</v>
      </c>
    </row>
    <row r="1331" spans="1:2" ht="15">
      <c r="A1331" s="104" t="s">
        <v>2494</v>
      </c>
      <c r="B1331" s="102" t="s">
        <v>1220</v>
      </c>
    </row>
    <row r="1332" spans="1:2" ht="15">
      <c r="A1332" s="104" t="s">
        <v>2495</v>
      </c>
      <c r="B1332" s="102" t="s">
        <v>1220</v>
      </c>
    </row>
    <row r="1333" spans="1:2" ht="15">
      <c r="A1333" s="104" t="s">
        <v>2496</v>
      </c>
      <c r="B1333" s="102" t="s">
        <v>1220</v>
      </c>
    </row>
    <row r="1334" spans="1:2" ht="15">
      <c r="A1334" s="104" t="s">
        <v>2497</v>
      </c>
      <c r="B1334" s="102" t="s">
        <v>1220</v>
      </c>
    </row>
    <row r="1335" spans="1:2" ht="15">
      <c r="A1335" s="104" t="s">
        <v>2498</v>
      </c>
      <c r="B1335" s="102" t="s">
        <v>1220</v>
      </c>
    </row>
    <row r="1336" spans="1:2" ht="15">
      <c r="A1336" s="104" t="s">
        <v>2499</v>
      </c>
      <c r="B1336" s="102" t="s">
        <v>1220</v>
      </c>
    </row>
    <row r="1337" spans="1:2" ht="15">
      <c r="A1337" s="104" t="s">
        <v>2500</v>
      </c>
      <c r="B1337" s="102" t="s">
        <v>1220</v>
      </c>
    </row>
    <row r="1338" spans="1:2" ht="15">
      <c r="A1338" s="104" t="s">
        <v>2501</v>
      </c>
      <c r="B1338" s="102" t="s">
        <v>1220</v>
      </c>
    </row>
    <row r="1339" spans="1:2" ht="15">
      <c r="A1339" s="104" t="s">
        <v>2502</v>
      </c>
      <c r="B1339" s="102" t="s">
        <v>1220</v>
      </c>
    </row>
    <row r="1340" spans="1:2" ht="15">
      <c r="A1340" s="104" t="s">
        <v>2503</v>
      </c>
      <c r="B1340" s="102" t="s">
        <v>1220</v>
      </c>
    </row>
    <row r="1341" spans="1:2" ht="15">
      <c r="A1341" s="104" t="s">
        <v>2504</v>
      </c>
      <c r="B1341" s="102" t="s">
        <v>1220</v>
      </c>
    </row>
    <row r="1342" spans="1:2" ht="15">
      <c r="A1342" s="104" t="s">
        <v>2505</v>
      </c>
      <c r="B1342" s="102" t="s">
        <v>1220</v>
      </c>
    </row>
    <row r="1343" spans="1:2" ht="15">
      <c r="A1343" s="104" t="s">
        <v>2506</v>
      </c>
      <c r="B1343" s="102" t="s">
        <v>1220</v>
      </c>
    </row>
    <row r="1344" spans="1:2" ht="15">
      <c r="A1344" s="104" t="s">
        <v>2507</v>
      </c>
      <c r="B1344" s="102" t="s">
        <v>1220</v>
      </c>
    </row>
    <row r="1345" spans="1:2" ht="15">
      <c r="A1345" s="104" t="s">
        <v>2508</v>
      </c>
      <c r="B1345" s="102" t="s">
        <v>1220</v>
      </c>
    </row>
    <row r="1346" spans="1:2" ht="15">
      <c r="A1346" s="104" t="s">
        <v>2509</v>
      </c>
      <c r="B1346" s="102" t="s">
        <v>1220</v>
      </c>
    </row>
    <row r="1347" spans="1:2" ht="15">
      <c r="A1347" s="104" t="s">
        <v>2510</v>
      </c>
      <c r="B1347" s="102" t="s">
        <v>1220</v>
      </c>
    </row>
    <row r="1348" spans="1:2" ht="15">
      <c r="A1348" s="104" t="s">
        <v>2511</v>
      </c>
      <c r="B1348" s="102" t="s">
        <v>1220</v>
      </c>
    </row>
    <row r="1349" spans="1:2" ht="15">
      <c r="A1349" s="104" t="s">
        <v>2512</v>
      </c>
      <c r="B1349" s="102" t="s">
        <v>1220</v>
      </c>
    </row>
    <row r="1350" spans="1:2" ht="15">
      <c r="A1350" s="104" t="s">
        <v>2513</v>
      </c>
      <c r="B1350" s="102" t="s">
        <v>1220</v>
      </c>
    </row>
    <row r="1351" spans="1:2" ht="15">
      <c r="A1351" s="104" t="s">
        <v>2514</v>
      </c>
      <c r="B1351" s="102" t="s">
        <v>1220</v>
      </c>
    </row>
    <row r="1352" spans="1:2" ht="15">
      <c r="A1352" s="104" t="s">
        <v>2515</v>
      </c>
      <c r="B1352" s="102" t="s">
        <v>1220</v>
      </c>
    </row>
    <row r="1353" spans="1:2" ht="15">
      <c r="A1353" s="104" t="s">
        <v>2516</v>
      </c>
      <c r="B1353" s="102" t="s">
        <v>1220</v>
      </c>
    </row>
    <row r="1354" spans="1:2" ht="15">
      <c r="A1354" s="104" t="s">
        <v>2517</v>
      </c>
      <c r="B1354" s="102" t="s">
        <v>1220</v>
      </c>
    </row>
    <row r="1355" spans="1:2" ht="15">
      <c r="A1355" s="104" t="s">
        <v>2518</v>
      </c>
      <c r="B1355" s="102" t="s">
        <v>1220</v>
      </c>
    </row>
    <row r="1356" spans="1:2" ht="15">
      <c r="A1356" s="104" t="s">
        <v>2519</v>
      </c>
      <c r="B1356" s="102" t="s">
        <v>1220</v>
      </c>
    </row>
    <row r="1357" spans="1:2" ht="15">
      <c r="A1357" s="104" t="s">
        <v>2520</v>
      </c>
      <c r="B1357" s="102" t="s">
        <v>1220</v>
      </c>
    </row>
    <row r="1358" spans="1:2" ht="15">
      <c r="A1358" s="104" t="s">
        <v>2521</v>
      </c>
      <c r="B1358" s="102" t="s">
        <v>1220</v>
      </c>
    </row>
    <row r="1359" spans="1:2" ht="15">
      <c r="A1359" s="104" t="s">
        <v>2522</v>
      </c>
      <c r="B1359" s="102" t="s">
        <v>1220</v>
      </c>
    </row>
    <row r="1360" spans="1:2" ht="15">
      <c r="A1360" s="104" t="s">
        <v>2523</v>
      </c>
      <c r="B1360" s="102" t="s">
        <v>1220</v>
      </c>
    </row>
    <row r="1361" spans="1:2" ht="15">
      <c r="A1361" s="104" t="s">
        <v>2524</v>
      </c>
      <c r="B1361" s="102" t="s">
        <v>1220</v>
      </c>
    </row>
    <row r="1362" spans="1:2" ht="15">
      <c r="A1362" s="104" t="s">
        <v>2525</v>
      </c>
      <c r="B1362" s="102" t="s">
        <v>1220</v>
      </c>
    </row>
    <row r="1363" spans="1:2" ht="15">
      <c r="A1363" s="104" t="s">
        <v>2526</v>
      </c>
      <c r="B1363" s="102" t="s">
        <v>1220</v>
      </c>
    </row>
    <row r="1364" spans="1:2" ht="15">
      <c r="A1364" s="104" t="s">
        <v>2527</v>
      </c>
      <c r="B1364" s="102" t="s">
        <v>1220</v>
      </c>
    </row>
    <row r="1365" spans="1:2" ht="15">
      <c r="A1365" s="104" t="s">
        <v>2528</v>
      </c>
      <c r="B1365" s="102" t="s">
        <v>1220</v>
      </c>
    </row>
    <row r="1366" spans="1:2" ht="15">
      <c r="A1366" s="104" t="s">
        <v>2529</v>
      </c>
      <c r="B1366" s="102" t="s">
        <v>1220</v>
      </c>
    </row>
    <row r="1367" spans="1:2" ht="15">
      <c r="A1367" s="104" t="s">
        <v>2530</v>
      </c>
      <c r="B1367" s="102" t="s">
        <v>1220</v>
      </c>
    </row>
    <row r="1368" spans="1:2" ht="15">
      <c r="A1368" s="104" t="s">
        <v>2531</v>
      </c>
      <c r="B1368" s="102" t="s">
        <v>1220</v>
      </c>
    </row>
    <row r="1369" spans="1:2" ht="15">
      <c r="A1369" s="104" t="s">
        <v>2532</v>
      </c>
      <c r="B1369" s="102" t="s">
        <v>1220</v>
      </c>
    </row>
    <row r="1370" spans="1:2" ht="15">
      <c r="A1370" s="104" t="s">
        <v>2533</v>
      </c>
      <c r="B1370" s="102" t="s">
        <v>1220</v>
      </c>
    </row>
    <row r="1371" spans="1:2" ht="15">
      <c r="A1371" s="104" t="s">
        <v>2534</v>
      </c>
      <c r="B1371" s="102" t="s">
        <v>1220</v>
      </c>
    </row>
    <row r="1372" spans="1:2" ht="15">
      <c r="A1372" s="104" t="s">
        <v>2535</v>
      </c>
      <c r="B1372" s="102" t="s">
        <v>1220</v>
      </c>
    </row>
    <row r="1373" spans="1:2" ht="15">
      <c r="A1373" s="104" t="s">
        <v>2536</v>
      </c>
      <c r="B1373" s="102" t="s">
        <v>1220</v>
      </c>
    </row>
    <row r="1374" spans="1:2" ht="15">
      <c r="A1374" s="104" t="s">
        <v>2537</v>
      </c>
      <c r="B1374" s="102" t="s">
        <v>1220</v>
      </c>
    </row>
    <row r="1375" spans="1:2" ht="15">
      <c r="A1375" s="104" t="s">
        <v>2538</v>
      </c>
      <c r="B1375" s="102" t="s">
        <v>1220</v>
      </c>
    </row>
    <row r="1376" spans="1:2" ht="15">
      <c r="A1376" s="104" t="s">
        <v>2539</v>
      </c>
      <c r="B1376" s="102" t="s">
        <v>1220</v>
      </c>
    </row>
    <row r="1377" spans="1:2" ht="15">
      <c r="A1377" s="104" t="s">
        <v>2540</v>
      </c>
      <c r="B1377" s="102" t="s">
        <v>1220</v>
      </c>
    </row>
    <row r="1378" spans="1:2" ht="15">
      <c r="A1378" s="104" t="s">
        <v>2541</v>
      </c>
      <c r="B1378" s="102" t="s">
        <v>1220</v>
      </c>
    </row>
    <row r="1379" spans="1:2" ht="15">
      <c r="A1379" s="104" t="s">
        <v>2542</v>
      </c>
      <c r="B1379" s="102" t="s">
        <v>1220</v>
      </c>
    </row>
    <row r="1380" spans="1:2" ht="15">
      <c r="A1380" s="104" t="s">
        <v>2543</v>
      </c>
      <c r="B1380" s="102" t="s">
        <v>1220</v>
      </c>
    </row>
    <row r="1381" spans="1:2" ht="15">
      <c r="A1381" s="104" t="s">
        <v>2544</v>
      </c>
      <c r="B1381" s="102" t="s">
        <v>1220</v>
      </c>
    </row>
    <row r="1382" spans="1:2" ht="15">
      <c r="A1382" s="104" t="s">
        <v>2545</v>
      </c>
      <c r="B1382" s="102" t="s">
        <v>1220</v>
      </c>
    </row>
    <row r="1383" spans="1:2" ht="15">
      <c r="A1383" s="104" t="s">
        <v>2546</v>
      </c>
      <c r="B1383" s="102" t="s">
        <v>1220</v>
      </c>
    </row>
    <row r="1384" spans="1:2" ht="15">
      <c r="A1384" s="104" t="s">
        <v>2547</v>
      </c>
      <c r="B1384" s="102" t="s">
        <v>1220</v>
      </c>
    </row>
    <row r="1385" spans="1:2" ht="15">
      <c r="A1385" s="104" t="s">
        <v>2548</v>
      </c>
      <c r="B1385" s="102" t="s">
        <v>1220</v>
      </c>
    </row>
    <row r="1386" spans="1:2" ht="15">
      <c r="A1386" s="104" t="s">
        <v>2549</v>
      </c>
      <c r="B1386" s="102" t="s">
        <v>1220</v>
      </c>
    </row>
    <row r="1387" spans="1:2" ht="15">
      <c r="A1387" s="104" t="s">
        <v>2550</v>
      </c>
      <c r="B1387" s="102" t="s">
        <v>1220</v>
      </c>
    </row>
    <row r="1388" spans="1:2" ht="15">
      <c r="A1388" s="104" t="s">
        <v>2551</v>
      </c>
      <c r="B1388" s="102" t="s">
        <v>1220</v>
      </c>
    </row>
    <row r="1389" spans="1:2" ht="15">
      <c r="A1389" s="104" t="s">
        <v>2552</v>
      </c>
      <c r="B1389" s="102" t="s">
        <v>1220</v>
      </c>
    </row>
    <row r="1390" spans="1:2" ht="15">
      <c r="A1390" s="104" t="s">
        <v>2553</v>
      </c>
      <c r="B1390" s="102" t="s">
        <v>1220</v>
      </c>
    </row>
    <row r="1391" spans="1:2" ht="15">
      <c r="A1391" s="104" t="s">
        <v>2554</v>
      </c>
      <c r="B1391" s="102" t="s">
        <v>1220</v>
      </c>
    </row>
    <row r="1392" spans="1:2" ht="15">
      <c r="A1392" s="104" t="s">
        <v>2555</v>
      </c>
      <c r="B1392" s="102" t="s">
        <v>1220</v>
      </c>
    </row>
    <row r="1393" spans="1:2" ht="15">
      <c r="A1393" s="104" t="s">
        <v>2556</v>
      </c>
      <c r="B1393" s="102" t="s">
        <v>1220</v>
      </c>
    </row>
    <row r="1394" spans="1:2" ht="15">
      <c r="A1394" s="104" t="s">
        <v>2557</v>
      </c>
      <c r="B1394" s="102" t="s">
        <v>1220</v>
      </c>
    </row>
    <row r="1395" spans="1:2" ht="15">
      <c r="A1395" s="104" t="s">
        <v>2558</v>
      </c>
      <c r="B1395" s="102" t="s">
        <v>1220</v>
      </c>
    </row>
    <row r="1396" spans="1:2" ht="15">
      <c r="A1396" s="104" t="s">
        <v>2559</v>
      </c>
      <c r="B1396" s="102" t="s">
        <v>1220</v>
      </c>
    </row>
    <row r="1397" spans="1:2" ht="15">
      <c r="A1397" s="104" t="s">
        <v>2560</v>
      </c>
      <c r="B1397" s="102" t="s">
        <v>1220</v>
      </c>
    </row>
    <row r="1398" spans="1:2" ht="15">
      <c r="A1398" s="104" t="s">
        <v>2561</v>
      </c>
      <c r="B1398" s="102" t="s">
        <v>1220</v>
      </c>
    </row>
    <row r="1399" spans="1:2" ht="15">
      <c r="A1399" s="104" t="s">
        <v>2562</v>
      </c>
      <c r="B1399" s="102" t="s">
        <v>1220</v>
      </c>
    </row>
    <row r="1400" spans="1:2" ht="15">
      <c r="A1400" s="104" t="s">
        <v>2563</v>
      </c>
      <c r="B1400" s="102" t="s">
        <v>1220</v>
      </c>
    </row>
    <row r="1401" spans="1:2" ht="15">
      <c r="A1401" s="104" t="s">
        <v>2564</v>
      </c>
      <c r="B1401" s="102" t="s">
        <v>1220</v>
      </c>
    </row>
    <row r="1402" spans="1:2" ht="15">
      <c r="A1402" s="104" t="s">
        <v>997</v>
      </c>
      <c r="B1402" s="102" t="s">
        <v>1220</v>
      </c>
    </row>
    <row r="1403" spans="1:2" ht="15">
      <c r="A1403" s="104" t="s">
        <v>2565</v>
      </c>
      <c r="B1403" s="102" t="s">
        <v>1220</v>
      </c>
    </row>
    <row r="1404" spans="1:2" ht="15">
      <c r="A1404" s="104" t="s">
        <v>2566</v>
      </c>
      <c r="B1404" s="102" t="s">
        <v>1220</v>
      </c>
    </row>
    <row r="1405" spans="1:2" ht="15">
      <c r="A1405" s="104" t="s">
        <v>2567</v>
      </c>
      <c r="B1405" s="102" t="s">
        <v>1220</v>
      </c>
    </row>
    <row r="1406" spans="1:2" ht="15">
      <c r="A1406" s="104" t="s">
        <v>998</v>
      </c>
      <c r="B1406" s="102" t="s">
        <v>1220</v>
      </c>
    </row>
    <row r="1407" spans="1:2" ht="15">
      <c r="A1407" s="104" t="s">
        <v>2568</v>
      </c>
      <c r="B1407" s="102" t="s">
        <v>1220</v>
      </c>
    </row>
    <row r="1408" spans="1:2" ht="15">
      <c r="A1408" s="104" t="s">
        <v>2569</v>
      </c>
      <c r="B1408" s="102" t="s">
        <v>1220</v>
      </c>
    </row>
    <row r="1409" spans="1:2" ht="15">
      <c r="A1409" s="104" t="s">
        <v>2570</v>
      </c>
      <c r="B1409" s="102" t="s">
        <v>1220</v>
      </c>
    </row>
    <row r="1410" spans="1:2" ht="15">
      <c r="A1410" s="104" t="s">
        <v>2571</v>
      </c>
      <c r="B1410" s="102" t="s">
        <v>1220</v>
      </c>
    </row>
    <row r="1411" spans="1:2" ht="15">
      <c r="A1411" s="104" t="s">
        <v>999</v>
      </c>
      <c r="B1411" s="102" t="s">
        <v>1220</v>
      </c>
    </row>
    <row r="1412" spans="1:2" ht="15">
      <c r="A1412" s="104" t="s">
        <v>1000</v>
      </c>
      <c r="B1412" s="102" t="s">
        <v>1220</v>
      </c>
    </row>
    <row r="1413" spans="1:2" ht="15">
      <c r="A1413" s="104" t="s">
        <v>1001</v>
      </c>
      <c r="B1413" s="102" t="s">
        <v>1220</v>
      </c>
    </row>
    <row r="1414" spans="1:2" ht="15">
      <c r="A1414" s="104" t="s">
        <v>2572</v>
      </c>
      <c r="B1414" s="102" t="s">
        <v>1220</v>
      </c>
    </row>
    <row r="1415" spans="1:2" ht="15">
      <c r="A1415" s="104" t="s">
        <v>2573</v>
      </c>
      <c r="B1415" s="102" t="s">
        <v>1220</v>
      </c>
    </row>
    <row r="1416" spans="1:2" ht="15">
      <c r="A1416" s="104" t="s">
        <v>2574</v>
      </c>
      <c r="B1416" s="102" t="s">
        <v>1220</v>
      </c>
    </row>
    <row r="1417" spans="1:2" ht="15">
      <c r="A1417" s="104" t="s">
        <v>2575</v>
      </c>
      <c r="B1417" s="102" t="s">
        <v>1220</v>
      </c>
    </row>
    <row r="1418" spans="1:2" ht="15">
      <c r="A1418" s="104" t="s">
        <v>1002</v>
      </c>
      <c r="B1418" s="102" t="s">
        <v>1220</v>
      </c>
    </row>
    <row r="1419" spans="1:2" ht="15">
      <c r="A1419" s="104" t="s">
        <v>2576</v>
      </c>
      <c r="B1419" s="102" t="s">
        <v>1220</v>
      </c>
    </row>
    <row r="1420" spans="1:2" ht="15">
      <c r="A1420" s="104" t="s">
        <v>2577</v>
      </c>
      <c r="B1420" s="102" t="s">
        <v>1220</v>
      </c>
    </row>
    <row r="1421" spans="1:2" ht="15">
      <c r="A1421" s="104" t="s">
        <v>2578</v>
      </c>
      <c r="B1421" s="102" t="s">
        <v>1220</v>
      </c>
    </row>
    <row r="1422" spans="1:2" ht="15">
      <c r="A1422" s="104" t="s">
        <v>2579</v>
      </c>
      <c r="B1422" s="102" t="s">
        <v>1220</v>
      </c>
    </row>
    <row r="1423" spans="1:2" ht="15">
      <c r="A1423" s="104" t="s">
        <v>2580</v>
      </c>
      <c r="B1423" s="102" t="s">
        <v>1220</v>
      </c>
    </row>
    <row r="1424" spans="1:2" ht="15">
      <c r="A1424" s="104" t="s">
        <v>2581</v>
      </c>
      <c r="B1424" s="102" t="s">
        <v>1220</v>
      </c>
    </row>
    <row r="1425" spans="1:2" ht="15">
      <c r="A1425" s="104" t="s">
        <v>2582</v>
      </c>
      <c r="B1425" s="102" t="s">
        <v>1220</v>
      </c>
    </row>
    <row r="1426" spans="1:2" ht="15">
      <c r="A1426" s="104" t="s">
        <v>2583</v>
      </c>
      <c r="B1426" s="102" t="s">
        <v>1220</v>
      </c>
    </row>
    <row r="1427" spans="1:2" ht="15">
      <c r="A1427" s="104" t="s">
        <v>2584</v>
      </c>
      <c r="B1427" s="102" t="s">
        <v>1220</v>
      </c>
    </row>
    <row r="1428" spans="1:2" ht="15">
      <c r="A1428" s="104" t="s">
        <v>2585</v>
      </c>
      <c r="B1428" s="102" t="s">
        <v>1220</v>
      </c>
    </row>
    <row r="1429" spans="1:2" ht="15">
      <c r="A1429" s="104" t="s">
        <v>2586</v>
      </c>
      <c r="B1429" s="102" t="s">
        <v>1220</v>
      </c>
    </row>
    <row r="1430" spans="1:2" ht="15">
      <c r="A1430" s="104" t="s">
        <v>1003</v>
      </c>
      <c r="B1430" s="102" t="s">
        <v>1220</v>
      </c>
    </row>
    <row r="1431" spans="1:2" ht="15">
      <c r="A1431" s="104" t="s">
        <v>2587</v>
      </c>
      <c r="B1431" s="102" t="s">
        <v>1220</v>
      </c>
    </row>
    <row r="1432" spans="1:2" ht="15">
      <c r="A1432" s="104" t="s">
        <v>2588</v>
      </c>
      <c r="B1432" s="102" t="s">
        <v>1220</v>
      </c>
    </row>
    <row r="1433" spans="1:2" ht="15">
      <c r="A1433" s="104" t="s">
        <v>2589</v>
      </c>
      <c r="B1433" s="102" t="s">
        <v>1220</v>
      </c>
    </row>
    <row r="1434" spans="1:2" ht="15">
      <c r="A1434" s="104" t="s">
        <v>2590</v>
      </c>
      <c r="B1434" s="102" t="s">
        <v>1220</v>
      </c>
    </row>
    <row r="1435" spans="1:2" ht="15">
      <c r="A1435" s="104" t="s">
        <v>2591</v>
      </c>
      <c r="B1435" s="102" t="s">
        <v>1220</v>
      </c>
    </row>
    <row r="1436" spans="1:2" ht="15">
      <c r="A1436" s="104" t="s">
        <v>2592</v>
      </c>
      <c r="B1436" s="102" t="s">
        <v>1220</v>
      </c>
    </row>
    <row r="1437" spans="1:2" ht="15">
      <c r="A1437" s="104" t="s">
        <v>2593</v>
      </c>
      <c r="B1437" s="102" t="s">
        <v>1220</v>
      </c>
    </row>
    <row r="1438" spans="1:2" ht="15">
      <c r="A1438" s="104" t="s">
        <v>2594</v>
      </c>
      <c r="B1438" s="102" t="s">
        <v>1220</v>
      </c>
    </row>
    <row r="1439" spans="1:2" ht="15">
      <c r="A1439" s="104" t="s">
        <v>2595</v>
      </c>
      <c r="B1439" s="102" t="s">
        <v>1220</v>
      </c>
    </row>
    <row r="1440" spans="1:2" ht="15">
      <c r="A1440" s="104" t="s">
        <v>2596</v>
      </c>
      <c r="B1440" s="102" t="s">
        <v>1220</v>
      </c>
    </row>
    <row r="1441" spans="1:2" ht="15">
      <c r="A1441" s="104" t="s">
        <v>2597</v>
      </c>
      <c r="B1441" s="102" t="s">
        <v>1220</v>
      </c>
    </row>
    <row r="1442" spans="1:2" ht="15">
      <c r="A1442" s="104" t="s">
        <v>1004</v>
      </c>
      <c r="B1442" s="102" t="s">
        <v>1220</v>
      </c>
    </row>
    <row r="1443" spans="1:2" ht="15">
      <c r="A1443" s="104" t="s">
        <v>2598</v>
      </c>
      <c r="B1443" s="102" t="s">
        <v>1220</v>
      </c>
    </row>
    <row r="1444" spans="1:2" ht="15">
      <c r="A1444" s="104" t="s">
        <v>2599</v>
      </c>
      <c r="B1444" s="102" t="s">
        <v>1220</v>
      </c>
    </row>
    <row r="1445" spans="1:2" ht="15">
      <c r="A1445" s="104" t="s">
        <v>2600</v>
      </c>
      <c r="B1445" s="102" t="s">
        <v>1220</v>
      </c>
    </row>
    <row r="1446" spans="1:2" ht="15">
      <c r="A1446" s="104" t="s">
        <v>2601</v>
      </c>
      <c r="B1446" s="102" t="s">
        <v>1220</v>
      </c>
    </row>
    <row r="1447" spans="1:2" ht="15">
      <c r="A1447" s="104" t="s">
        <v>2602</v>
      </c>
      <c r="B1447" s="102" t="s">
        <v>1220</v>
      </c>
    </row>
    <row r="1448" spans="1:2" ht="15">
      <c r="A1448" s="104" t="s">
        <v>1005</v>
      </c>
      <c r="B1448" s="102" t="s">
        <v>1220</v>
      </c>
    </row>
    <row r="1449" spans="1:2" ht="15">
      <c r="A1449" s="104" t="s">
        <v>2603</v>
      </c>
      <c r="B1449" s="102" t="s">
        <v>1220</v>
      </c>
    </row>
    <row r="1450" spans="1:2" ht="15">
      <c r="A1450" s="104" t="s">
        <v>2604</v>
      </c>
      <c r="B1450" s="102" t="s">
        <v>1220</v>
      </c>
    </row>
    <row r="1451" spans="1:2" ht="15">
      <c r="A1451" s="104" t="s">
        <v>2605</v>
      </c>
      <c r="B1451" s="102" t="s">
        <v>1220</v>
      </c>
    </row>
    <row r="1452" spans="1:2" ht="15">
      <c r="A1452" s="104" t="s">
        <v>2606</v>
      </c>
      <c r="B1452" s="102" t="s">
        <v>1220</v>
      </c>
    </row>
    <row r="1453" spans="1:2" ht="15">
      <c r="A1453" s="104" t="s">
        <v>2607</v>
      </c>
      <c r="B1453" s="102" t="s">
        <v>1220</v>
      </c>
    </row>
    <row r="1454" spans="1:2" ht="15">
      <c r="A1454" s="104" t="s">
        <v>2608</v>
      </c>
      <c r="B1454" s="102" t="s">
        <v>1220</v>
      </c>
    </row>
    <row r="1455" spans="1:2" ht="15">
      <c r="A1455" s="104" t="s">
        <v>2609</v>
      </c>
      <c r="B1455" s="102" t="s">
        <v>1220</v>
      </c>
    </row>
    <row r="1456" spans="1:2" ht="15">
      <c r="A1456" s="104" t="s">
        <v>2610</v>
      </c>
      <c r="B1456" s="102" t="s">
        <v>1220</v>
      </c>
    </row>
    <row r="1457" spans="1:2" ht="15">
      <c r="A1457" s="104" t="s">
        <v>1006</v>
      </c>
      <c r="B1457" s="102" t="s">
        <v>1220</v>
      </c>
    </row>
    <row r="1458" spans="1:2" ht="15">
      <c r="A1458" s="104" t="s">
        <v>2611</v>
      </c>
      <c r="B1458" s="102" t="s">
        <v>1220</v>
      </c>
    </row>
    <row r="1459" spans="1:2" ht="15">
      <c r="A1459" s="104" t="s">
        <v>2612</v>
      </c>
      <c r="B1459" s="102" t="s">
        <v>1220</v>
      </c>
    </row>
    <row r="1460" spans="1:2" ht="15">
      <c r="A1460" s="104" t="s">
        <v>2613</v>
      </c>
      <c r="B1460" s="102" t="s">
        <v>1220</v>
      </c>
    </row>
    <row r="1461" spans="1:2" ht="15">
      <c r="A1461" s="104" t="s">
        <v>2614</v>
      </c>
      <c r="B1461" s="102" t="s">
        <v>1220</v>
      </c>
    </row>
    <row r="1462" spans="1:2" ht="15">
      <c r="A1462" s="104" t="s">
        <v>2615</v>
      </c>
      <c r="B1462" s="102" t="s">
        <v>1220</v>
      </c>
    </row>
    <row r="1463" spans="1:2" ht="15">
      <c r="A1463" s="104" t="s">
        <v>2616</v>
      </c>
      <c r="B1463" s="102" t="s">
        <v>1220</v>
      </c>
    </row>
    <row r="1464" spans="1:2" ht="15">
      <c r="A1464" s="104" t="s">
        <v>2617</v>
      </c>
      <c r="B1464" s="102" t="s">
        <v>1220</v>
      </c>
    </row>
    <row r="1465" spans="1:2" ht="15">
      <c r="A1465" s="104" t="s">
        <v>2618</v>
      </c>
      <c r="B1465" s="102" t="s">
        <v>1220</v>
      </c>
    </row>
    <row r="1466" spans="1:2" ht="15">
      <c r="A1466" s="104" t="s">
        <v>2619</v>
      </c>
      <c r="B1466" s="102" t="s">
        <v>1220</v>
      </c>
    </row>
    <row r="1467" spans="1:2" ht="15">
      <c r="A1467" s="104" t="s">
        <v>1007</v>
      </c>
      <c r="B1467" s="102" t="s">
        <v>1220</v>
      </c>
    </row>
    <row r="1468" spans="1:2" ht="15">
      <c r="A1468" s="104" t="s">
        <v>2620</v>
      </c>
      <c r="B1468" s="102" t="s">
        <v>1220</v>
      </c>
    </row>
    <row r="1469" spans="1:2" ht="15">
      <c r="A1469" s="104" t="s">
        <v>2621</v>
      </c>
      <c r="B1469" s="102" t="s">
        <v>1220</v>
      </c>
    </row>
    <row r="1470" spans="1:2" ht="15">
      <c r="A1470" s="104" t="s">
        <v>1008</v>
      </c>
      <c r="B1470" s="102" t="s">
        <v>1220</v>
      </c>
    </row>
    <row r="1471" spans="1:2" ht="15">
      <c r="A1471" s="104" t="s">
        <v>2622</v>
      </c>
      <c r="B1471" s="102" t="s">
        <v>1220</v>
      </c>
    </row>
    <row r="1472" spans="1:2" ht="15">
      <c r="A1472" s="104" t="s">
        <v>2623</v>
      </c>
      <c r="B1472" s="102" t="s">
        <v>1220</v>
      </c>
    </row>
    <row r="1473" spans="1:2" ht="15">
      <c r="A1473" s="104" t="s">
        <v>2624</v>
      </c>
      <c r="B1473" s="102" t="s">
        <v>1220</v>
      </c>
    </row>
    <row r="1474" spans="1:2" ht="15">
      <c r="A1474" s="104" t="s">
        <v>2625</v>
      </c>
      <c r="B1474" s="102" t="s">
        <v>1220</v>
      </c>
    </row>
    <row r="1475" spans="1:2" ht="15">
      <c r="A1475" s="104" t="s">
        <v>2626</v>
      </c>
      <c r="B1475" s="102" t="s">
        <v>1220</v>
      </c>
    </row>
    <row r="1476" spans="1:2" ht="15">
      <c r="A1476" s="104" t="s">
        <v>2627</v>
      </c>
      <c r="B1476" s="102" t="s">
        <v>1220</v>
      </c>
    </row>
    <row r="1477" spans="1:2" ht="15">
      <c r="A1477" s="104" t="s">
        <v>2628</v>
      </c>
      <c r="B1477" s="102" t="s">
        <v>1220</v>
      </c>
    </row>
    <row r="1478" spans="1:2" ht="15">
      <c r="A1478" s="104" t="s">
        <v>2629</v>
      </c>
      <c r="B1478" s="102" t="s">
        <v>1220</v>
      </c>
    </row>
    <row r="1479" spans="1:2" ht="15">
      <c r="A1479" s="104" t="s">
        <v>2630</v>
      </c>
      <c r="B1479" s="102" t="s">
        <v>1220</v>
      </c>
    </row>
    <row r="1480" spans="1:2" ht="15">
      <c r="A1480" s="104" t="s">
        <v>2631</v>
      </c>
      <c r="B1480" s="102" t="s">
        <v>1220</v>
      </c>
    </row>
    <row r="1481" spans="1:2" ht="15">
      <c r="A1481" s="104" t="s">
        <v>2632</v>
      </c>
      <c r="B1481" s="102" t="s">
        <v>1220</v>
      </c>
    </row>
    <row r="1482" spans="1:2" ht="15">
      <c r="A1482" s="104" t="s">
        <v>2633</v>
      </c>
      <c r="B1482" s="102" t="s">
        <v>1220</v>
      </c>
    </row>
    <row r="1483" spans="1:2" ht="15">
      <c r="A1483" s="104" t="s">
        <v>2634</v>
      </c>
      <c r="B1483" s="102" t="s">
        <v>1220</v>
      </c>
    </row>
    <row r="1484" spans="1:2" ht="15">
      <c r="A1484" s="104" t="s">
        <v>2635</v>
      </c>
      <c r="B1484" s="102" t="s">
        <v>1220</v>
      </c>
    </row>
    <row r="1485" spans="1:2" ht="15">
      <c r="A1485" s="104" t="s">
        <v>2636</v>
      </c>
      <c r="B1485" s="102" t="s">
        <v>1220</v>
      </c>
    </row>
    <row r="1486" spans="1:2" ht="15">
      <c r="A1486" s="104" t="s">
        <v>2637</v>
      </c>
      <c r="B1486" s="102" t="s">
        <v>1220</v>
      </c>
    </row>
    <row r="1487" spans="1:2" ht="15">
      <c r="A1487" s="104" t="s">
        <v>2638</v>
      </c>
      <c r="B1487" s="102" t="s">
        <v>1220</v>
      </c>
    </row>
    <row r="1488" spans="1:2" ht="15">
      <c r="A1488" s="104" t="s">
        <v>2639</v>
      </c>
      <c r="B1488" s="102" t="s">
        <v>1220</v>
      </c>
    </row>
    <row r="1489" spans="1:2" ht="15">
      <c r="A1489" s="104" t="s">
        <v>2640</v>
      </c>
      <c r="B1489" s="102" t="s">
        <v>1220</v>
      </c>
    </row>
    <row r="1490" spans="1:2" ht="15">
      <c r="A1490" s="104" t="s">
        <v>2641</v>
      </c>
      <c r="B1490" s="102" t="s">
        <v>1220</v>
      </c>
    </row>
    <row r="1491" spans="1:2" ht="15">
      <c r="A1491" s="104" t="s">
        <v>2642</v>
      </c>
      <c r="B1491" s="102" t="s">
        <v>1220</v>
      </c>
    </row>
    <row r="1492" spans="1:2" ht="15">
      <c r="A1492" s="104" t="s">
        <v>2643</v>
      </c>
      <c r="B1492" s="102" t="s">
        <v>1220</v>
      </c>
    </row>
    <row r="1493" spans="1:2" ht="15">
      <c r="A1493" s="104" t="s">
        <v>2644</v>
      </c>
      <c r="B1493" s="102" t="s">
        <v>1220</v>
      </c>
    </row>
    <row r="1494" spans="1:2" ht="15">
      <c r="A1494" s="104" t="s">
        <v>1009</v>
      </c>
      <c r="B1494" s="102" t="s">
        <v>1220</v>
      </c>
    </row>
    <row r="1495" spans="1:2" ht="15">
      <c r="A1495" s="104" t="s">
        <v>2645</v>
      </c>
      <c r="B1495" s="102" t="s">
        <v>1220</v>
      </c>
    </row>
    <row r="1496" spans="1:2" ht="15">
      <c r="A1496" s="104" t="s">
        <v>2646</v>
      </c>
      <c r="B1496" s="102" t="s">
        <v>1220</v>
      </c>
    </row>
    <row r="1497" spans="1:2" ht="15">
      <c r="A1497" s="104" t="s">
        <v>2647</v>
      </c>
      <c r="B1497" s="102" t="s">
        <v>1220</v>
      </c>
    </row>
    <row r="1498" spans="1:2" ht="15">
      <c r="A1498" s="104" t="s">
        <v>2648</v>
      </c>
      <c r="B1498" s="102" t="s">
        <v>1220</v>
      </c>
    </row>
    <row r="1499" spans="1:2" ht="15">
      <c r="A1499" s="104" t="s">
        <v>2649</v>
      </c>
      <c r="B1499" s="102" t="s">
        <v>1220</v>
      </c>
    </row>
    <row r="1500" spans="1:2" ht="15">
      <c r="A1500" s="104" t="s">
        <v>1010</v>
      </c>
      <c r="B1500" s="102" t="s">
        <v>1220</v>
      </c>
    </row>
    <row r="1501" spans="1:2" ht="15">
      <c r="A1501" s="104" t="s">
        <v>2650</v>
      </c>
      <c r="B1501" s="102" t="s">
        <v>1220</v>
      </c>
    </row>
    <row r="1502" spans="1:2" ht="15">
      <c r="A1502" s="104" t="s">
        <v>1011</v>
      </c>
      <c r="B1502" s="102" t="s">
        <v>1220</v>
      </c>
    </row>
    <row r="1503" spans="1:2" ht="15">
      <c r="A1503" s="104" t="s">
        <v>2651</v>
      </c>
      <c r="B1503" s="102" t="s">
        <v>1220</v>
      </c>
    </row>
    <row r="1504" spans="1:2" ht="15">
      <c r="A1504" s="104" t="s">
        <v>2652</v>
      </c>
      <c r="B1504" s="102" t="s">
        <v>1220</v>
      </c>
    </row>
    <row r="1505" spans="1:2" ht="15">
      <c r="A1505" s="104" t="s">
        <v>2653</v>
      </c>
      <c r="B1505" s="102" t="s">
        <v>1220</v>
      </c>
    </row>
    <row r="1506" spans="1:2" ht="15">
      <c r="A1506" s="104" t="s">
        <v>2654</v>
      </c>
      <c r="B1506" s="102" t="s">
        <v>1220</v>
      </c>
    </row>
    <row r="1507" spans="1:2" ht="15">
      <c r="A1507" s="104" t="s">
        <v>2655</v>
      </c>
      <c r="B1507" s="102" t="s">
        <v>1220</v>
      </c>
    </row>
    <row r="1508" spans="1:2" ht="15">
      <c r="A1508" s="104" t="s">
        <v>2656</v>
      </c>
      <c r="B1508" s="102" t="s">
        <v>1220</v>
      </c>
    </row>
    <row r="1509" spans="1:2" ht="15">
      <c r="A1509" s="104" t="s">
        <v>2657</v>
      </c>
      <c r="B1509" s="102" t="s">
        <v>1220</v>
      </c>
    </row>
    <row r="1510" spans="1:2" ht="15">
      <c r="A1510" s="104" t="s">
        <v>2658</v>
      </c>
      <c r="B1510" s="102" t="s">
        <v>1220</v>
      </c>
    </row>
    <row r="1511" spans="1:2" ht="15">
      <c r="A1511" s="104" t="s">
        <v>1012</v>
      </c>
      <c r="B1511" s="102" t="s">
        <v>1220</v>
      </c>
    </row>
    <row r="1512" spans="1:2" ht="15">
      <c r="A1512" s="104" t="s">
        <v>2659</v>
      </c>
      <c r="B1512" s="102" t="s">
        <v>1220</v>
      </c>
    </row>
    <row r="1513" spans="1:2" ht="15">
      <c r="A1513" s="104" t="s">
        <v>2660</v>
      </c>
      <c r="B1513" s="102" t="s">
        <v>1220</v>
      </c>
    </row>
    <row r="1514" spans="1:2" ht="15">
      <c r="A1514" s="104" t="s">
        <v>2661</v>
      </c>
      <c r="B1514" s="102" t="s">
        <v>1220</v>
      </c>
    </row>
    <row r="1515" spans="1:2" ht="15">
      <c r="A1515" s="104" t="s">
        <v>2662</v>
      </c>
      <c r="B1515" s="102" t="s">
        <v>1220</v>
      </c>
    </row>
    <row r="1516" spans="1:2" ht="15">
      <c r="A1516" s="104" t="s">
        <v>2663</v>
      </c>
      <c r="B1516" s="102" t="s">
        <v>1220</v>
      </c>
    </row>
    <row r="1517" spans="1:2" ht="15">
      <c r="A1517" s="104" t="s">
        <v>2664</v>
      </c>
      <c r="B1517" s="102" t="s">
        <v>1220</v>
      </c>
    </row>
    <row r="1518" spans="1:2" ht="15">
      <c r="A1518" s="104" t="s">
        <v>2665</v>
      </c>
      <c r="B1518" s="102" t="s">
        <v>1220</v>
      </c>
    </row>
    <row r="1519" spans="1:2" ht="15">
      <c r="A1519" s="104" t="s">
        <v>2666</v>
      </c>
      <c r="B1519" s="102" t="s">
        <v>1220</v>
      </c>
    </row>
    <row r="1520" spans="1:2" ht="15">
      <c r="A1520" s="104" t="s">
        <v>2667</v>
      </c>
      <c r="B1520" s="102" t="s">
        <v>1220</v>
      </c>
    </row>
    <row r="1521" spans="1:2" ht="15">
      <c r="A1521" s="104" t="s">
        <v>788</v>
      </c>
      <c r="B1521" s="102" t="s">
        <v>1220</v>
      </c>
    </row>
    <row r="1522" spans="1:2" ht="15">
      <c r="A1522" s="104" t="s">
        <v>1013</v>
      </c>
      <c r="B1522" s="102" t="s">
        <v>1220</v>
      </c>
    </row>
    <row r="1523" spans="1:2" ht="15">
      <c r="A1523" s="104" t="s">
        <v>2668</v>
      </c>
      <c r="B1523" s="102" t="s">
        <v>1220</v>
      </c>
    </row>
    <row r="1524" spans="1:2" ht="15">
      <c r="A1524" s="104" t="s">
        <v>2669</v>
      </c>
      <c r="B1524" s="102" t="s">
        <v>1220</v>
      </c>
    </row>
    <row r="1525" spans="1:2" ht="15">
      <c r="A1525" s="104" t="s">
        <v>2670</v>
      </c>
      <c r="B1525" s="102" t="s">
        <v>1220</v>
      </c>
    </row>
    <row r="1526" spans="1:2" ht="15">
      <c r="A1526" s="104" t="s">
        <v>2671</v>
      </c>
      <c r="B1526" s="102" t="s">
        <v>1220</v>
      </c>
    </row>
    <row r="1527" spans="1:2" ht="15">
      <c r="A1527" s="104" t="s">
        <v>1014</v>
      </c>
      <c r="B1527" s="102" t="s">
        <v>1220</v>
      </c>
    </row>
    <row r="1528" spans="1:2" ht="15">
      <c r="A1528" s="104" t="s">
        <v>2672</v>
      </c>
      <c r="B1528" s="102" t="s">
        <v>1220</v>
      </c>
    </row>
    <row r="1529" spans="1:2" ht="15">
      <c r="A1529" s="104" t="s">
        <v>2673</v>
      </c>
      <c r="B1529" s="102" t="s">
        <v>1220</v>
      </c>
    </row>
    <row r="1530" spans="1:2" ht="15">
      <c r="A1530" s="104" t="s">
        <v>2674</v>
      </c>
      <c r="B1530" s="102" t="s">
        <v>1220</v>
      </c>
    </row>
    <row r="1531" spans="1:2" ht="15">
      <c r="A1531" s="104" t="s">
        <v>2675</v>
      </c>
      <c r="B1531" s="102" t="s">
        <v>1220</v>
      </c>
    </row>
    <row r="1532" spans="1:2" ht="15">
      <c r="A1532" s="104" t="s">
        <v>2676</v>
      </c>
      <c r="B1532" s="102" t="s">
        <v>1220</v>
      </c>
    </row>
    <row r="1533" spans="1:2" ht="15">
      <c r="A1533" s="104" t="s">
        <v>1015</v>
      </c>
      <c r="B1533" s="102" t="s">
        <v>1220</v>
      </c>
    </row>
    <row r="1534" spans="1:2" ht="15">
      <c r="A1534" s="104" t="s">
        <v>2677</v>
      </c>
      <c r="B1534" s="102" t="s">
        <v>1220</v>
      </c>
    </row>
    <row r="1535" spans="1:2" ht="15">
      <c r="A1535" s="104" t="s">
        <v>2678</v>
      </c>
      <c r="B1535" s="102" t="s">
        <v>1220</v>
      </c>
    </row>
    <row r="1536" spans="1:2" ht="15">
      <c r="A1536" s="104" t="s">
        <v>2679</v>
      </c>
      <c r="B1536" s="102" t="s">
        <v>1220</v>
      </c>
    </row>
    <row r="1537" spans="1:2" ht="15">
      <c r="A1537" s="104" t="s">
        <v>2680</v>
      </c>
      <c r="B1537" s="102" t="s">
        <v>1220</v>
      </c>
    </row>
    <row r="1538" spans="1:2" ht="15">
      <c r="A1538" s="104" t="s">
        <v>2681</v>
      </c>
      <c r="B1538" s="102" t="s">
        <v>1220</v>
      </c>
    </row>
    <row r="1539" spans="1:2" ht="15">
      <c r="A1539" s="104" t="s">
        <v>2682</v>
      </c>
      <c r="B1539" s="102" t="s">
        <v>1220</v>
      </c>
    </row>
    <row r="1540" spans="1:2" ht="15">
      <c r="A1540" s="104" t="s">
        <v>2683</v>
      </c>
      <c r="B1540" s="102" t="s">
        <v>1220</v>
      </c>
    </row>
    <row r="1541" spans="1:2" ht="15">
      <c r="A1541" s="104" t="s">
        <v>2684</v>
      </c>
      <c r="B1541" s="102" t="s">
        <v>1220</v>
      </c>
    </row>
    <row r="1542" spans="1:2" ht="15">
      <c r="A1542" s="104" t="s">
        <v>2685</v>
      </c>
      <c r="B1542" s="102" t="s">
        <v>1220</v>
      </c>
    </row>
    <row r="1543" spans="1:2" ht="15">
      <c r="A1543" s="104" t="s">
        <v>2686</v>
      </c>
      <c r="B1543" s="102" t="s">
        <v>1220</v>
      </c>
    </row>
    <row r="1544" spans="1:2" ht="15">
      <c r="A1544" s="104" t="s">
        <v>2687</v>
      </c>
      <c r="B1544" s="102" t="s">
        <v>1220</v>
      </c>
    </row>
    <row r="1545" spans="1:2" ht="15">
      <c r="A1545" s="104" t="s">
        <v>1016</v>
      </c>
      <c r="B1545" s="102" t="s">
        <v>1220</v>
      </c>
    </row>
    <row r="1546" spans="1:2" ht="15">
      <c r="A1546" s="104" t="s">
        <v>1017</v>
      </c>
      <c r="B1546" s="102" t="s">
        <v>1220</v>
      </c>
    </row>
    <row r="1547" spans="1:2" ht="15">
      <c r="A1547" s="104" t="s">
        <v>2688</v>
      </c>
      <c r="B1547" s="102" t="s">
        <v>1220</v>
      </c>
    </row>
    <row r="1548" spans="1:2" ht="15">
      <c r="A1548" s="104" t="s">
        <v>2689</v>
      </c>
      <c r="B1548" s="102" t="s">
        <v>1220</v>
      </c>
    </row>
    <row r="1549" spans="1:2" ht="15">
      <c r="A1549" s="104" t="s">
        <v>2690</v>
      </c>
      <c r="B1549" s="102" t="s">
        <v>1220</v>
      </c>
    </row>
    <row r="1550" spans="1:2" ht="15">
      <c r="A1550" s="104" t="s">
        <v>2691</v>
      </c>
      <c r="B1550" s="102" t="s">
        <v>1220</v>
      </c>
    </row>
    <row r="1551" spans="1:2" ht="15">
      <c r="A1551" s="104" t="s">
        <v>2692</v>
      </c>
      <c r="B1551" s="102" t="s">
        <v>1220</v>
      </c>
    </row>
    <row r="1552" spans="1:2" ht="15">
      <c r="A1552" s="104" t="s">
        <v>1018</v>
      </c>
      <c r="B1552" s="102" t="s">
        <v>1220</v>
      </c>
    </row>
    <row r="1553" spans="1:2" ht="15">
      <c r="A1553" s="104" t="s">
        <v>2693</v>
      </c>
      <c r="B1553" s="102" t="s">
        <v>1220</v>
      </c>
    </row>
    <row r="1554" spans="1:2" ht="15">
      <c r="A1554" s="104" t="s">
        <v>2694</v>
      </c>
      <c r="B1554" s="102" t="s">
        <v>1220</v>
      </c>
    </row>
    <row r="1555" spans="1:2" ht="15">
      <c r="A1555" s="104" t="s">
        <v>1019</v>
      </c>
      <c r="B1555" s="102" t="s">
        <v>1220</v>
      </c>
    </row>
    <row r="1556" spans="1:2" ht="15">
      <c r="A1556" s="104" t="s">
        <v>2695</v>
      </c>
      <c r="B1556" s="102" t="s">
        <v>1220</v>
      </c>
    </row>
    <row r="1557" spans="1:2" ht="15">
      <c r="A1557" s="104" t="s">
        <v>1020</v>
      </c>
      <c r="B1557" s="102" t="s">
        <v>1220</v>
      </c>
    </row>
    <row r="1558" spans="1:2" ht="15">
      <c r="A1558" s="104" t="s">
        <v>2696</v>
      </c>
      <c r="B1558" s="102" t="s">
        <v>1220</v>
      </c>
    </row>
    <row r="1559" spans="1:2" ht="15">
      <c r="A1559" s="104" t="s">
        <v>2697</v>
      </c>
      <c r="B1559" s="102" t="s">
        <v>1220</v>
      </c>
    </row>
    <row r="1560" spans="1:2" ht="15">
      <c r="A1560" s="104" t="s">
        <v>1021</v>
      </c>
      <c r="B1560" s="102" t="s">
        <v>1220</v>
      </c>
    </row>
    <row r="1561" spans="1:2" ht="15">
      <c r="A1561" s="104" t="s">
        <v>2698</v>
      </c>
      <c r="B1561" s="102" t="s">
        <v>1220</v>
      </c>
    </row>
    <row r="1562" spans="1:2" ht="15">
      <c r="A1562" s="104" t="s">
        <v>2699</v>
      </c>
      <c r="B1562" s="102" t="s">
        <v>1220</v>
      </c>
    </row>
    <row r="1563" spans="1:2" ht="15">
      <c r="A1563" s="104" t="s">
        <v>2700</v>
      </c>
      <c r="B1563" s="102" t="s">
        <v>1220</v>
      </c>
    </row>
    <row r="1564" spans="1:2" ht="15">
      <c r="A1564" s="104" t="s">
        <v>2701</v>
      </c>
      <c r="B1564" s="102" t="s">
        <v>1220</v>
      </c>
    </row>
    <row r="1565" spans="1:2" ht="15">
      <c r="A1565" s="104" t="s">
        <v>2702</v>
      </c>
      <c r="B1565" s="102" t="s">
        <v>1220</v>
      </c>
    </row>
    <row r="1566" spans="1:2" ht="15">
      <c r="A1566" s="104" t="s">
        <v>2703</v>
      </c>
      <c r="B1566" s="102" t="s">
        <v>1220</v>
      </c>
    </row>
    <row r="1567" spans="1:2" ht="15">
      <c r="A1567" s="104" t="s">
        <v>2704</v>
      </c>
      <c r="B1567" s="102" t="s">
        <v>1220</v>
      </c>
    </row>
    <row r="1568" spans="1:2" ht="15">
      <c r="A1568" s="104" t="s">
        <v>2705</v>
      </c>
      <c r="B1568" s="102" t="s">
        <v>1220</v>
      </c>
    </row>
    <row r="1569" spans="1:2" ht="15">
      <c r="A1569" s="104" t="s">
        <v>2706</v>
      </c>
      <c r="B1569" s="102" t="s">
        <v>1220</v>
      </c>
    </row>
    <row r="1570" spans="1:2" ht="15">
      <c r="A1570" s="104" t="s">
        <v>2707</v>
      </c>
      <c r="B1570" s="102" t="s">
        <v>1220</v>
      </c>
    </row>
    <row r="1571" spans="1:2" ht="15">
      <c r="A1571" s="104" t="s">
        <v>2708</v>
      </c>
      <c r="B1571" s="102" t="s">
        <v>1220</v>
      </c>
    </row>
    <row r="1572" spans="1:2" ht="15">
      <c r="A1572" s="104" t="s">
        <v>1022</v>
      </c>
      <c r="B1572" s="102" t="s">
        <v>1220</v>
      </c>
    </row>
    <row r="1573" spans="1:2" ht="15">
      <c r="A1573" s="104" t="s">
        <v>430</v>
      </c>
      <c r="B1573" s="102" t="s">
        <v>1220</v>
      </c>
    </row>
    <row r="1574" spans="1:2" ht="15">
      <c r="A1574" s="104" t="s">
        <v>2709</v>
      </c>
      <c r="B1574" s="102" t="s">
        <v>1220</v>
      </c>
    </row>
    <row r="1575" spans="1:2" ht="15">
      <c r="A1575" s="104" t="s">
        <v>2710</v>
      </c>
      <c r="B1575" s="102" t="s">
        <v>1220</v>
      </c>
    </row>
    <row r="1576" spans="1:2" ht="15">
      <c r="A1576" s="104" t="s">
        <v>2711</v>
      </c>
      <c r="B1576" s="102" t="s">
        <v>1220</v>
      </c>
    </row>
    <row r="1577" spans="1:2" ht="15">
      <c r="A1577" s="104" t="s">
        <v>2712</v>
      </c>
      <c r="B1577" s="102" t="s">
        <v>1220</v>
      </c>
    </row>
    <row r="1578" spans="1:2" ht="15">
      <c r="A1578" s="104" t="s">
        <v>2713</v>
      </c>
      <c r="B1578" s="102" t="s">
        <v>1220</v>
      </c>
    </row>
    <row r="1579" spans="1:2" ht="15">
      <c r="A1579" s="104" t="s">
        <v>2714</v>
      </c>
      <c r="B1579" s="102" t="s">
        <v>1220</v>
      </c>
    </row>
    <row r="1580" spans="1:2" ht="15">
      <c r="A1580" s="104" t="s">
        <v>794</v>
      </c>
      <c r="B1580" s="102" t="s">
        <v>1220</v>
      </c>
    </row>
    <row r="1581" spans="1:2" ht="15">
      <c r="A1581" s="104" t="s">
        <v>2715</v>
      </c>
      <c r="B1581" s="102" t="s">
        <v>1220</v>
      </c>
    </row>
    <row r="1582" spans="1:2" ht="15">
      <c r="A1582" s="104" t="s">
        <v>2716</v>
      </c>
      <c r="B1582" s="102" t="s">
        <v>1220</v>
      </c>
    </row>
    <row r="1583" spans="1:2" ht="15">
      <c r="A1583" s="104" t="s">
        <v>2717</v>
      </c>
      <c r="B1583" s="102" t="s">
        <v>1220</v>
      </c>
    </row>
    <row r="1584" spans="1:2" ht="15">
      <c r="A1584" s="104" t="s">
        <v>2718</v>
      </c>
      <c r="B1584" s="102" t="s">
        <v>1220</v>
      </c>
    </row>
    <row r="1585" spans="1:2" ht="15">
      <c r="A1585" s="104" t="s">
        <v>2719</v>
      </c>
      <c r="B1585" s="102" t="s">
        <v>1220</v>
      </c>
    </row>
    <row r="1586" spans="1:2" ht="15">
      <c r="A1586" s="104" t="s">
        <v>2720</v>
      </c>
      <c r="B1586" s="102" t="s">
        <v>1220</v>
      </c>
    </row>
    <row r="1587" spans="1:2" ht="15">
      <c r="A1587" s="104" t="s">
        <v>2721</v>
      </c>
      <c r="B1587" s="102" t="s">
        <v>1220</v>
      </c>
    </row>
    <row r="1588" spans="1:2" ht="15">
      <c r="A1588" s="104" t="s">
        <v>2722</v>
      </c>
      <c r="B1588" s="102" t="s">
        <v>1220</v>
      </c>
    </row>
    <row r="1589" spans="1:2" ht="15">
      <c r="A1589" s="104" t="s">
        <v>2723</v>
      </c>
      <c r="B1589" s="102" t="s">
        <v>1220</v>
      </c>
    </row>
    <row r="1590" spans="1:2" ht="15">
      <c r="A1590" s="104" t="s">
        <v>2724</v>
      </c>
      <c r="B1590" s="102" t="s">
        <v>1220</v>
      </c>
    </row>
    <row r="1591" spans="1:2" ht="15">
      <c r="A1591" s="104" t="s">
        <v>2725</v>
      </c>
      <c r="B1591" s="102" t="s">
        <v>1220</v>
      </c>
    </row>
    <row r="1592" spans="1:2" ht="15">
      <c r="A1592" s="104" t="s">
        <v>2726</v>
      </c>
      <c r="B1592" s="102" t="s">
        <v>1220</v>
      </c>
    </row>
    <row r="1593" spans="1:2" ht="15">
      <c r="A1593" s="104" t="s">
        <v>2727</v>
      </c>
      <c r="B1593" s="102" t="s">
        <v>1220</v>
      </c>
    </row>
    <row r="1594" spans="1:2" ht="15">
      <c r="A1594" s="104" t="s">
        <v>2728</v>
      </c>
      <c r="B1594" s="102" t="s">
        <v>1220</v>
      </c>
    </row>
    <row r="1595" spans="1:2" ht="15">
      <c r="A1595" s="104" t="s">
        <v>2729</v>
      </c>
      <c r="B1595" s="102" t="s">
        <v>1220</v>
      </c>
    </row>
    <row r="1596" spans="1:2" ht="15">
      <c r="A1596" s="104" t="s">
        <v>1023</v>
      </c>
      <c r="B1596" s="102" t="s">
        <v>1220</v>
      </c>
    </row>
    <row r="1597" spans="1:2" ht="15">
      <c r="A1597" s="104" t="s">
        <v>2730</v>
      </c>
      <c r="B1597" s="102" t="s">
        <v>1220</v>
      </c>
    </row>
    <row r="1598" spans="1:2" ht="15">
      <c r="A1598" s="104" t="s">
        <v>2731</v>
      </c>
      <c r="B1598" s="102" t="s">
        <v>1220</v>
      </c>
    </row>
    <row r="1599" spans="1:2" ht="15">
      <c r="A1599" s="104" t="s">
        <v>2732</v>
      </c>
      <c r="B1599" s="102" t="s">
        <v>1220</v>
      </c>
    </row>
    <row r="1600" spans="1:2" ht="15">
      <c r="A1600" s="104" t="s">
        <v>2733</v>
      </c>
      <c r="B1600" s="102" t="s">
        <v>1220</v>
      </c>
    </row>
    <row r="1601" spans="1:2" ht="15">
      <c r="A1601" s="104" t="s">
        <v>2734</v>
      </c>
      <c r="B1601" s="102" t="s">
        <v>1220</v>
      </c>
    </row>
    <row r="1602" spans="1:2" ht="15">
      <c r="A1602" s="104" t="s">
        <v>2735</v>
      </c>
      <c r="B1602" s="102" t="s">
        <v>1220</v>
      </c>
    </row>
    <row r="1603" spans="1:2" ht="15">
      <c r="A1603" s="104" t="s">
        <v>2736</v>
      </c>
      <c r="B1603" s="102" t="s">
        <v>1220</v>
      </c>
    </row>
    <row r="1604" spans="1:2" ht="15">
      <c r="A1604" s="104" t="s">
        <v>2737</v>
      </c>
      <c r="B1604" s="102" t="s">
        <v>1220</v>
      </c>
    </row>
    <row r="1605" spans="1:2" ht="15">
      <c r="A1605" s="104" t="s">
        <v>2738</v>
      </c>
      <c r="B1605" s="102" t="s">
        <v>1220</v>
      </c>
    </row>
    <row r="1606" spans="1:2" ht="15">
      <c r="A1606" s="104" t="s">
        <v>2739</v>
      </c>
      <c r="B1606" s="102" t="s">
        <v>1220</v>
      </c>
    </row>
    <row r="1607" spans="1:2" ht="15">
      <c r="A1607" s="104" t="s">
        <v>2740</v>
      </c>
      <c r="B1607" s="102" t="s">
        <v>1220</v>
      </c>
    </row>
    <row r="1608" spans="1:2" ht="15">
      <c r="A1608" s="104" t="s">
        <v>2741</v>
      </c>
      <c r="B1608" s="102" t="s">
        <v>1220</v>
      </c>
    </row>
    <row r="1609" spans="1:2" ht="15">
      <c r="A1609" s="104" t="s">
        <v>2742</v>
      </c>
      <c r="B1609" s="102" t="s">
        <v>1220</v>
      </c>
    </row>
    <row r="1610" spans="1:2" ht="15">
      <c r="A1610" s="104" t="s">
        <v>2743</v>
      </c>
      <c r="B1610" s="102" t="s">
        <v>1220</v>
      </c>
    </row>
    <row r="1611" spans="1:2" ht="15">
      <c r="A1611" s="104" t="s">
        <v>2744</v>
      </c>
      <c r="B1611" s="102" t="s">
        <v>1220</v>
      </c>
    </row>
    <row r="1612" spans="1:2" ht="15">
      <c r="A1612" s="104" t="s">
        <v>2745</v>
      </c>
      <c r="B1612" s="102" t="s">
        <v>1220</v>
      </c>
    </row>
    <row r="1613" spans="1:2" ht="15">
      <c r="A1613" s="104" t="s">
        <v>2746</v>
      </c>
      <c r="B1613" s="102" t="s">
        <v>1220</v>
      </c>
    </row>
    <row r="1614" spans="1:2" ht="15">
      <c r="A1614" s="104" t="s">
        <v>2747</v>
      </c>
      <c r="B1614" s="102" t="s">
        <v>1220</v>
      </c>
    </row>
    <row r="1615" spans="1:2" ht="15">
      <c r="A1615" s="104" t="s">
        <v>2748</v>
      </c>
      <c r="B1615" s="102" t="s">
        <v>1220</v>
      </c>
    </row>
    <row r="1616" spans="1:2" ht="15">
      <c r="A1616" s="104" t="s">
        <v>2749</v>
      </c>
      <c r="B1616" s="102" t="s">
        <v>1220</v>
      </c>
    </row>
    <row r="1617" spans="1:2" ht="15">
      <c r="A1617" s="104" t="s">
        <v>2750</v>
      </c>
      <c r="B1617" s="102" t="s">
        <v>1220</v>
      </c>
    </row>
    <row r="1618" spans="1:2" ht="15">
      <c r="A1618" s="104" t="s">
        <v>2751</v>
      </c>
      <c r="B1618" s="102" t="s">
        <v>1220</v>
      </c>
    </row>
    <row r="1619" spans="1:2" ht="15">
      <c r="A1619" s="104" t="s">
        <v>1024</v>
      </c>
      <c r="B1619" s="102" t="s">
        <v>1220</v>
      </c>
    </row>
    <row r="1620" spans="1:2" ht="15">
      <c r="A1620" s="104" t="s">
        <v>2752</v>
      </c>
      <c r="B1620" s="102" t="s">
        <v>1220</v>
      </c>
    </row>
    <row r="1621" spans="1:2" ht="15">
      <c r="A1621" s="104" t="s">
        <v>1025</v>
      </c>
      <c r="B1621" s="102" t="s">
        <v>1220</v>
      </c>
    </row>
    <row r="1622" spans="1:2" ht="15">
      <c r="A1622" s="104" t="s">
        <v>2753</v>
      </c>
      <c r="B1622" s="102" t="s">
        <v>1220</v>
      </c>
    </row>
    <row r="1623" spans="1:2" ht="15">
      <c r="A1623" s="104" t="s">
        <v>2754</v>
      </c>
      <c r="B1623" s="102" t="s">
        <v>1220</v>
      </c>
    </row>
    <row r="1624" spans="1:2" ht="15">
      <c r="A1624" s="104" t="s">
        <v>625</v>
      </c>
      <c r="B1624" s="102" t="s">
        <v>1220</v>
      </c>
    </row>
    <row r="1625" spans="1:2" ht="15">
      <c r="A1625" s="104" t="s">
        <v>800</v>
      </c>
      <c r="B1625" s="102" t="s">
        <v>1220</v>
      </c>
    </row>
    <row r="1626" spans="1:2" ht="15">
      <c r="A1626" s="104" t="s">
        <v>2755</v>
      </c>
      <c r="B1626" s="102" t="s">
        <v>1220</v>
      </c>
    </row>
    <row r="1627" spans="1:2" ht="15">
      <c r="A1627" s="104" t="s">
        <v>2756</v>
      </c>
      <c r="B1627" s="102" t="s">
        <v>1220</v>
      </c>
    </row>
    <row r="1628" spans="1:2" ht="15">
      <c r="A1628" s="104" t="s">
        <v>2757</v>
      </c>
      <c r="B1628" s="102" t="s">
        <v>1220</v>
      </c>
    </row>
    <row r="1629" spans="1:2" ht="15">
      <c r="A1629" s="104" t="s">
        <v>692</v>
      </c>
      <c r="B1629" s="102" t="s">
        <v>1220</v>
      </c>
    </row>
    <row r="1630" spans="1:2" ht="15">
      <c r="A1630" s="104" t="s">
        <v>2758</v>
      </c>
      <c r="B1630" s="102" t="s">
        <v>1220</v>
      </c>
    </row>
    <row r="1631" spans="1:2" ht="15">
      <c r="A1631" s="104" t="s">
        <v>2759</v>
      </c>
      <c r="B1631" s="102" t="s">
        <v>1220</v>
      </c>
    </row>
    <row r="1632" spans="1:2" ht="15">
      <c r="A1632" s="104" t="s">
        <v>2760</v>
      </c>
      <c r="B1632" s="102" t="s">
        <v>1220</v>
      </c>
    </row>
    <row r="1633" spans="1:2" ht="15">
      <c r="A1633" s="104" t="s">
        <v>2761</v>
      </c>
      <c r="B1633" s="102" t="s">
        <v>1220</v>
      </c>
    </row>
    <row r="1634" spans="1:2" ht="15">
      <c r="A1634" s="104" t="s">
        <v>2762</v>
      </c>
      <c r="B1634" s="102" t="s">
        <v>1220</v>
      </c>
    </row>
    <row r="1635" spans="1:2" ht="15">
      <c r="A1635" s="104" t="s">
        <v>2763</v>
      </c>
      <c r="B1635" s="102" t="s">
        <v>1220</v>
      </c>
    </row>
    <row r="1636" spans="1:2" ht="15">
      <c r="A1636" s="104" t="s">
        <v>2764</v>
      </c>
      <c r="B1636" s="102" t="s">
        <v>1220</v>
      </c>
    </row>
    <row r="1637" spans="1:2" ht="15">
      <c r="A1637" s="104" t="s">
        <v>2765</v>
      </c>
      <c r="B1637" s="102" t="s">
        <v>1220</v>
      </c>
    </row>
    <row r="1638" spans="1:2" ht="15">
      <c r="A1638" s="104" t="s">
        <v>1026</v>
      </c>
      <c r="B1638" s="102" t="s">
        <v>1220</v>
      </c>
    </row>
    <row r="1639" spans="1:2" ht="15">
      <c r="A1639" s="104" t="s">
        <v>2766</v>
      </c>
      <c r="B1639" s="102" t="s">
        <v>1220</v>
      </c>
    </row>
    <row r="1640" spans="1:2" ht="15">
      <c r="A1640" s="104" t="s">
        <v>2767</v>
      </c>
      <c r="B1640" s="102" t="s">
        <v>1220</v>
      </c>
    </row>
    <row r="1641" spans="1:2" ht="15">
      <c r="A1641" s="104" t="s">
        <v>1027</v>
      </c>
      <c r="B1641" s="102" t="s">
        <v>1220</v>
      </c>
    </row>
    <row r="1642" spans="1:2" ht="15">
      <c r="A1642" s="104" t="s">
        <v>2768</v>
      </c>
      <c r="B1642" s="102" t="s">
        <v>1220</v>
      </c>
    </row>
    <row r="1643" spans="1:2" ht="15">
      <c r="A1643" s="104" t="s">
        <v>1028</v>
      </c>
      <c r="B1643" s="102" t="s">
        <v>1220</v>
      </c>
    </row>
    <row r="1644" spans="1:2" ht="15">
      <c r="A1644" s="104" t="s">
        <v>1029</v>
      </c>
      <c r="B1644" s="102" t="s">
        <v>1220</v>
      </c>
    </row>
    <row r="1645" spans="1:2" ht="15">
      <c r="A1645" s="104" t="s">
        <v>2769</v>
      </c>
      <c r="B1645" s="102" t="s">
        <v>1220</v>
      </c>
    </row>
    <row r="1646" spans="1:2" ht="15">
      <c r="A1646" s="104" t="s">
        <v>2770</v>
      </c>
      <c r="B1646" s="102" t="s">
        <v>1220</v>
      </c>
    </row>
    <row r="1647" spans="1:2" ht="15">
      <c r="A1647" s="104" t="s">
        <v>2771</v>
      </c>
      <c r="B1647" s="102" t="s">
        <v>1220</v>
      </c>
    </row>
    <row r="1648" spans="1:2" ht="15">
      <c r="A1648" s="104" t="s">
        <v>2772</v>
      </c>
      <c r="B1648" s="102" t="s">
        <v>1220</v>
      </c>
    </row>
    <row r="1649" spans="1:2" ht="15">
      <c r="A1649" s="104" t="s">
        <v>2773</v>
      </c>
      <c r="B1649" s="102" t="s">
        <v>1220</v>
      </c>
    </row>
    <row r="1650" spans="1:2" ht="15">
      <c r="A1650" s="104" t="s">
        <v>2774</v>
      </c>
      <c r="B1650" s="102" t="s">
        <v>1220</v>
      </c>
    </row>
    <row r="1651" spans="1:2" ht="15">
      <c r="A1651" s="104" t="s">
        <v>2775</v>
      </c>
      <c r="B1651" s="102" t="s">
        <v>1220</v>
      </c>
    </row>
    <row r="1652" spans="1:2" ht="15">
      <c r="A1652" s="104" t="s">
        <v>2776</v>
      </c>
      <c r="B1652" s="102" t="s">
        <v>1220</v>
      </c>
    </row>
    <row r="1653" spans="1:2" ht="15">
      <c r="A1653" s="104" t="s">
        <v>2777</v>
      </c>
      <c r="B1653" s="102" t="s">
        <v>1220</v>
      </c>
    </row>
    <row r="1654" spans="1:2" ht="15">
      <c r="A1654" s="104" t="s">
        <v>2778</v>
      </c>
      <c r="B1654" s="102" t="s">
        <v>1220</v>
      </c>
    </row>
    <row r="1655" spans="1:2" ht="15">
      <c r="A1655" s="104" t="s">
        <v>2779</v>
      </c>
      <c r="B1655" s="102" t="s">
        <v>1220</v>
      </c>
    </row>
    <row r="1656" spans="1:2" ht="15">
      <c r="A1656" s="104" t="s">
        <v>1030</v>
      </c>
      <c r="B1656" s="102" t="s">
        <v>1220</v>
      </c>
    </row>
    <row r="1657" spans="1:2" ht="15">
      <c r="A1657" s="104" t="s">
        <v>2780</v>
      </c>
      <c r="B1657" s="102" t="s">
        <v>1220</v>
      </c>
    </row>
    <row r="1658" spans="1:2" ht="15">
      <c r="A1658" s="104" t="s">
        <v>2781</v>
      </c>
      <c r="B1658" s="102" t="s">
        <v>1220</v>
      </c>
    </row>
    <row r="1659" spans="1:2" ht="15">
      <c r="A1659" s="104" t="s">
        <v>1031</v>
      </c>
      <c r="B1659" s="102" t="s">
        <v>1220</v>
      </c>
    </row>
    <row r="1660" spans="1:2" ht="15">
      <c r="A1660" s="104" t="s">
        <v>1032</v>
      </c>
      <c r="B1660" s="102" t="s">
        <v>1220</v>
      </c>
    </row>
    <row r="1661" spans="1:2" ht="15">
      <c r="A1661" s="104" t="s">
        <v>2782</v>
      </c>
      <c r="B1661" s="102" t="s">
        <v>1220</v>
      </c>
    </row>
    <row r="1662" spans="1:2" ht="15">
      <c r="A1662" s="104" t="s">
        <v>2783</v>
      </c>
      <c r="B1662" s="102" t="s">
        <v>1220</v>
      </c>
    </row>
    <row r="1663" spans="1:2" ht="15">
      <c r="A1663" s="104" t="s">
        <v>2784</v>
      </c>
      <c r="B1663" s="102" t="s">
        <v>1220</v>
      </c>
    </row>
    <row r="1664" spans="1:2" ht="15">
      <c r="A1664" s="104" t="s">
        <v>2785</v>
      </c>
      <c r="B1664" s="102" t="s">
        <v>1220</v>
      </c>
    </row>
    <row r="1665" spans="1:2" ht="15">
      <c r="A1665" s="104" t="s">
        <v>2786</v>
      </c>
      <c r="B1665" s="102" t="s">
        <v>1220</v>
      </c>
    </row>
    <row r="1666" spans="1:2" ht="15">
      <c r="A1666" s="104" t="s">
        <v>2787</v>
      </c>
      <c r="B1666" s="102" t="s">
        <v>1220</v>
      </c>
    </row>
    <row r="1667" spans="1:2" ht="15">
      <c r="A1667" s="104" t="s">
        <v>2788</v>
      </c>
      <c r="B1667" s="102" t="s">
        <v>1220</v>
      </c>
    </row>
    <row r="1668" spans="1:2" ht="15">
      <c r="A1668" s="104" t="s">
        <v>2789</v>
      </c>
      <c r="B1668" s="102" t="s">
        <v>1220</v>
      </c>
    </row>
    <row r="1669" spans="1:2" ht="15">
      <c r="A1669" s="104" t="s">
        <v>2790</v>
      </c>
      <c r="B1669" s="102" t="s">
        <v>1220</v>
      </c>
    </row>
    <row r="1670" spans="1:2" ht="15">
      <c r="A1670" s="104" t="s">
        <v>2791</v>
      </c>
      <c r="B1670" s="102" t="s">
        <v>1220</v>
      </c>
    </row>
    <row r="1671" spans="1:2" ht="15">
      <c r="A1671" s="104" t="s">
        <v>2792</v>
      </c>
      <c r="B1671" s="102" t="s">
        <v>1220</v>
      </c>
    </row>
    <row r="1672" spans="1:2" ht="15">
      <c r="A1672" s="104" t="s">
        <v>2793</v>
      </c>
      <c r="B1672" s="102" t="s">
        <v>1220</v>
      </c>
    </row>
    <row r="1673" spans="1:2" ht="15">
      <c r="A1673" s="104" t="s">
        <v>2794</v>
      </c>
      <c r="B1673" s="102" t="s">
        <v>1220</v>
      </c>
    </row>
    <row r="1674" spans="1:2" ht="15">
      <c r="A1674" s="104" t="s">
        <v>2795</v>
      </c>
      <c r="B1674" s="102" t="s">
        <v>1220</v>
      </c>
    </row>
    <row r="1675" spans="1:2" ht="15">
      <c r="A1675" s="104" t="s">
        <v>2796</v>
      </c>
      <c r="B1675" s="102" t="s">
        <v>1220</v>
      </c>
    </row>
    <row r="1676" spans="1:2" ht="15">
      <c r="A1676" s="104" t="s">
        <v>2797</v>
      </c>
      <c r="B1676" s="102" t="s">
        <v>1220</v>
      </c>
    </row>
    <row r="1677" spans="1:2" ht="15">
      <c r="A1677" s="104" t="s">
        <v>887</v>
      </c>
      <c r="B1677" s="102" t="s">
        <v>1220</v>
      </c>
    </row>
    <row r="1678" spans="1:2" ht="15">
      <c r="A1678" s="104" t="s">
        <v>2798</v>
      </c>
      <c r="B1678" s="102" t="s">
        <v>1220</v>
      </c>
    </row>
    <row r="1679" spans="1:2" ht="15">
      <c r="A1679" s="104" t="s">
        <v>2799</v>
      </c>
      <c r="B1679" s="102" t="s">
        <v>1220</v>
      </c>
    </row>
    <row r="1680" spans="1:2" ht="15">
      <c r="A1680" s="104" t="s">
        <v>2800</v>
      </c>
      <c r="B1680" s="102" t="s">
        <v>1220</v>
      </c>
    </row>
    <row r="1681" spans="1:2" ht="15">
      <c r="A1681" s="104" t="s">
        <v>2801</v>
      </c>
      <c r="B1681" s="102" t="s">
        <v>1220</v>
      </c>
    </row>
    <row r="1682" spans="1:2" ht="15">
      <c r="A1682" s="104" t="s">
        <v>2802</v>
      </c>
      <c r="B1682" s="102" t="s">
        <v>1220</v>
      </c>
    </row>
    <row r="1683" spans="1:2" ht="15">
      <c r="A1683" s="104" t="s">
        <v>2803</v>
      </c>
      <c r="B1683" s="102" t="s">
        <v>1220</v>
      </c>
    </row>
    <row r="1684" spans="1:2" ht="15">
      <c r="A1684" s="104" t="s">
        <v>2804</v>
      </c>
      <c r="B1684" s="102" t="s">
        <v>1220</v>
      </c>
    </row>
    <row r="1685" spans="1:2" ht="15">
      <c r="A1685" s="104" t="s">
        <v>2805</v>
      </c>
      <c r="B1685" s="102" t="s">
        <v>1220</v>
      </c>
    </row>
    <row r="1686" spans="1:2" ht="15">
      <c r="A1686" s="104" t="s">
        <v>2806</v>
      </c>
      <c r="B1686" s="102" t="s">
        <v>1220</v>
      </c>
    </row>
    <row r="1687" spans="1:2" ht="15">
      <c r="A1687" s="104" t="s">
        <v>2807</v>
      </c>
      <c r="B1687" s="102" t="s">
        <v>1220</v>
      </c>
    </row>
    <row r="1688" spans="1:2" ht="15">
      <c r="A1688" s="104" t="s">
        <v>2808</v>
      </c>
      <c r="B1688" s="102" t="s">
        <v>1220</v>
      </c>
    </row>
    <row r="1689" spans="1:2" ht="15">
      <c r="A1689" s="104" t="s">
        <v>2809</v>
      </c>
      <c r="B1689" s="102" t="s">
        <v>1220</v>
      </c>
    </row>
    <row r="1690" spans="1:2" ht="15">
      <c r="A1690" s="104" t="s">
        <v>2810</v>
      </c>
      <c r="B1690" s="102" t="s">
        <v>1220</v>
      </c>
    </row>
    <row r="1691" spans="1:2" ht="15">
      <c r="A1691" s="104" t="s">
        <v>2811</v>
      </c>
      <c r="B1691" s="102" t="s">
        <v>1220</v>
      </c>
    </row>
    <row r="1692" spans="1:2" ht="15">
      <c r="A1692" s="104" t="s">
        <v>2812</v>
      </c>
      <c r="B1692" s="102" t="s">
        <v>1220</v>
      </c>
    </row>
    <row r="1693" spans="1:2" ht="15">
      <c r="A1693" s="104" t="s">
        <v>2813</v>
      </c>
      <c r="B1693" s="102" t="s">
        <v>1220</v>
      </c>
    </row>
    <row r="1694" spans="1:2" ht="15">
      <c r="A1694" s="104" t="s">
        <v>1033</v>
      </c>
      <c r="B1694" s="102" t="s">
        <v>1220</v>
      </c>
    </row>
    <row r="1695" spans="1:2" ht="15">
      <c r="A1695" s="104" t="s">
        <v>2814</v>
      </c>
      <c r="B1695" s="102" t="s">
        <v>1220</v>
      </c>
    </row>
    <row r="1696" spans="1:2" ht="15">
      <c r="A1696" s="104" t="s">
        <v>2815</v>
      </c>
      <c r="B1696" s="102" t="s">
        <v>1220</v>
      </c>
    </row>
    <row r="1697" spans="1:2" ht="15">
      <c r="A1697" s="104" t="s">
        <v>2816</v>
      </c>
      <c r="B1697" s="102" t="s">
        <v>1220</v>
      </c>
    </row>
    <row r="1698" spans="1:2" ht="15">
      <c r="A1698" s="104" t="s">
        <v>2817</v>
      </c>
      <c r="B1698" s="102" t="s">
        <v>1220</v>
      </c>
    </row>
    <row r="1699" spans="1:2" ht="15">
      <c r="A1699" s="104" t="s">
        <v>2818</v>
      </c>
      <c r="B1699" s="102" t="s">
        <v>1220</v>
      </c>
    </row>
    <row r="1700" spans="1:2" ht="15">
      <c r="A1700" s="104" t="s">
        <v>438</v>
      </c>
      <c r="B1700" s="102" t="s">
        <v>1220</v>
      </c>
    </row>
    <row r="1701" spans="1:2" ht="15">
      <c r="A1701" s="104" t="s">
        <v>2819</v>
      </c>
      <c r="B1701" s="102" t="s">
        <v>1220</v>
      </c>
    </row>
    <row r="1702" spans="1:2" ht="15">
      <c r="A1702" s="104" t="s">
        <v>2820</v>
      </c>
      <c r="B1702" s="102" t="s">
        <v>1220</v>
      </c>
    </row>
    <row r="1703" spans="1:2" ht="15">
      <c r="A1703" s="104" t="s">
        <v>2821</v>
      </c>
      <c r="B1703" s="102" t="s">
        <v>1220</v>
      </c>
    </row>
    <row r="1704" spans="1:2" ht="15">
      <c r="A1704" s="104" t="s">
        <v>2822</v>
      </c>
      <c r="B1704" s="102" t="s">
        <v>1220</v>
      </c>
    </row>
    <row r="1705" spans="1:2" ht="15">
      <c r="A1705" s="104" t="s">
        <v>2823</v>
      </c>
      <c r="B1705" s="102" t="s">
        <v>1220</v>
      </c>
    </row>
    <row r="1706" spans="1:2" ht="15">
      <c r="A1706" s="104" t="s">
        <v>2824</v>
      </c>
      <c r="B1706" s="102" t="s">
        <v>1220</v>
      </c>
    </row>
    <row r="1707" spans="1:2" ht="15">
      <c r="A1707" s="104" t="s">
        <v>2825</v>
      </c>
      <c r="B1707" s="102" t="s">
        <v>1220</v>
      </c>
    </row>
    <row r="1708" spans="1:2" ht="15">
      <c r="A1708" s="104" t="s">
        <v>2826</v>
      </c>
      <c r="B1708" s="102" t="s">
        <v>1220</v>
      </c>
    </row>
    <row r="1709" spans="1:2" ht="15">
      <c r="A1709" s="104" t="s">
        <v>2827</v>
      </c>
      <c r="B1709" s="102" t="s">
        <v>1220</v>
      </c>
    </row>
    <row r="1710" spans="1:2" ht="15">
      <c r="A1710" s="104" t="s">
        <v>2828</v>
      </c>
      <c r="B1710" s="102" t="s">
        <v>1220</v>
      </c>
    </row>
    <row r="1711" spans="1:2" ht="15">
      <c r="A1711" s="104" t="s">
        <v>2829</v>
      </c>
      <c r="B1711" s="102" t="s">
        <v>1220</v>
      </c>
    </row>
    <row r="1712" spans="1:2" ht="15">
      <c r="A1712" s="104" t="s">
        <v>2830</v>
      </c>
      <c r="B1712" s="102" t="s">
        <v>1220</v>
      </c>
    </row>
    <row r="1713" spans="1:2" ht="15">
      <c r="A1713" s="104" t="s">
        <v>1034</v>
      </c>
      <c r="B1713" s="102" t="s">
        <v>1220</v>
      </c>
    </row>
    <row r="1714" spans="1:2" ht="15">
      <c r="A1714" s="104" t="s">
        <v>2831</v>
      </c>
      <c r="B1714" s="102" t="s">
        <v>1220</v>
      </c>
    </row>
    <row r="1715" spans="1:2" ht="15">
      <c r="A1715" s="104" t="s">
        <v>2832</v>
      </c>
      <c r="B1715" s="102" t="s">
        <v>1220</v>
      </c>
    </row>
    <row r="1716" spans="1:2" ht="15">
      <c r="A1716" s="104" t="s">
        <v>2833</v>
      </c>
      <c r="B1716" s="102" t="s">
        <v>1220</v>
      </c>
    </row>
    <row r="1717" spans="1:2" ht="15">
      <c r="A1717" s="104" t="s">
        <v>2834</v>
      </c>
      <c r="B1717" s="102" t="s">
        <v>1220</v>
      </c>
    </row>
    <row r="1718" spans="1:2" ht="15">
      <c r="A1718" s="104" t="s">
        <v>2835</v>
      </c>
      <c r="B1718" s="102" t="s">
        <v>1220</v>
      </c>
    </row>
    <row r="1719" spans="1:2" ht="15">
      <c r="A1719" s="104" t="s">
        <v>2836</v>
      </c>
      <c r="B1719" s="102" t="s">
        <v>1220</v>
      </c>
    </row>
    <row r="1720" spans="1:2" ht="15">
      <c r="A1720" s="104" t="s">
        <v>2837</v>
      </c>
      <c r="B1720" s="102" t="s">
        <v>1220</v>
      </c>
    </row>
    <row r="1721" spans="1:2" ht="15">
      <c r="A1721" s="104" t="s">
        <v>2838</v>
      </c>
      <c r="B1721" s="102" t="s">
        <v>1220</v>
      </c>
    </row>
    <row r="1722" spans="1:2" ht="15">
      <c r="A1722" s="104" t="s">
        <v>2839</v>
      </c>
      <c r="B1722" s="102" t="s">
        <v>1220</v>
      </c>
    </row>
    <row r="1723" spans="1:2" ht="15">
      <c r="A1723" s="104" t="s">
        <v>2840</v>
      </c>
      <c r="B1723" s="102" t="s">
        <v>1220</v>
      </c>
    </row>
    <row r="1724" spans="1:2" ht="15">
      <c r="A1724" s="104" t="s">
        <v>2841</v>
      </c>
      <c r="B1724" s="102" t="s">
        <v>1220</v>
      </c>
    </row>
    <row r="1725" spans="1:2" ht="15">
      <c r="A1725" s="104" t="s">
        <v>2842</v>
      </c>
      <c r="B1725" s="102" t="s">
        <v>1220</v>
      </c>
    </row>
    <row r="1726" spans="1:2" ht="15">
      <c r="A1726" s="104" t="s">
        <v>2843</v>
      </c>
      <c r="B1726" s="102" t="s">
        <v>1220</v>
      </c>
    </row>
    <row r="1727" spans="1:2" ht="15">
      <c r="A1727" s="104" t="s">
        <v>2844</v>
      </c>
      <c r="B1727" s="102" t="s">
        <v>1220</v>
      </c>
    </row>
    <row r="1728" spans="1:2" ht="15">
      <c r="A1728" s="104" t="s">
        <v>2845</v>
      </c>
      <c r="B1728" s="102" t="s">
        <v>1220</v>
      </c>
    </row>
    <row r="1729" spans="1:2" ht="15">
      <c r="A1729" s="104" t="s">
        <v>2846</v>
      </c>
      <c r="B1729" s="102" t="s">
        <v>1220</v>
      </c>
    </row>
    <row r="1730" spans="1:2" ht="15">
      <c r="A1730" s="104" t="s">
        <v>2847</v>
      </c>
      <c r="B1730" s="102" t="s">
        <v>1220</v>
      </c>
    </row>
    <row r="1731" spans="1:2" ht="15">
      <c r="A1731" s="104" t="s">
        <v>2848</v>
      </c>
      <c r="B1731" s="102" t="s">
        <v>1220</v>
      </c>
    </row>
    <row r="1732" spans="1:2" ht="15">
      <c r="A1732" s="104" t="s">
        <v>1035</v>
      </c>
      <c r="B1732" s="102" t="s">
        <v>1220</v>
      </c>
    </row>
    <row r="1733" spans="1:2" ht="15">
      <c r="A1733" s="104" t="s">
        <v>2849</v>
      </c>
      <c r="B1733" s="102" t="s">
        <v>1220</v>
      </c>
    </row>
    <row r="1734" spans="1:2" ht="15">
      <c r="A1734" s="104" t="s">
        <v>1036</v>
      </c>
      <c r="B1734" s="102" t="s">
        <v>1220</v>
      </c>
    </row>
    <row r="1735" spans="1:2" ht="15">
      <c r="A1735" s="104" t="s">
        <v>2850</v>
      </c>
      <c r="B1735" s="102" t="s">
        <v>1220</v>
      </c>
    </row>
    <row r="1736" spans="1:2" ht="15">
      <c r="A1736" s="104" t="s">
        <v>2851</v>
      </c>
      <c r="B1736" s="102" t="s">
        <v>1220</v>
      </c>
    </row>
    <row r="1737" spans="1:2" ht="15">
      <c r="A1737" s="104" t="s">
        <v>2852</v>
      </c>
      <c r="B1737" s="102" t="s">
        <v>1220</v>
      </c>
    </row>
    <row r="1738" spans="1:2" ht="15">
      <c r="A1738" s="104" t="s">
        <v>612</v>
      </c>
      <c r="B1738" s="102" t="s">
        <v>1220</v>
      </c>
    </row>
    <row r="1739" spans="1:2" ht="15">
      <c r="A1739" s="104" t="s">
        <v>2853</v>
      </c>
      <c r="B1739" s="102" t="s">
        <v>1220</v>
      </c>
    </row>
    <row r="1740" spans="1:2" ht="15">
      <c r="A1740" s="104" t="s">
        <v>2854</v>
      </c>
      <c r="B1740" s="102" t="s">
        <v>1220</v>
      </c>
    </row>
    <row r="1741" spans="1:2" ht="15">
      <c r="A1741" s="104" t="s">
        <v>471</v>
      </c>
      <c r="B1741" s="102" t="s">
        <v>1220</v>
      </c>
    </row>
    <row r="1742" spans="1:2" ht="15">
      <c r="A1742" s="104" t="s">
        <v>2855</v>
      </c>
      <c r="B1742" s="102" t="s">
        <v>1220</v>
      </c>
    </row>
    <row r="1743" spans="1:2" ht="15">
      <c r="A1743" s="104" t="s">
        <v>476</v>
      </c>
      <c r="B1743" s="102" t="s">
        <v>1220</v>
      </c>
    </row>
    <row r="1744" spans="1:2" ht="15">
      <c r="A1744" s="104" t="s">
        <v>2856</v>
      </c>
      <c r="B1744" s="102" t="s">
        <v>1220</v>
      </c>
    </row>
    <row r="1745" spans="1:2" ht="15">
      <c r="A1745" s="104" t="s">
        <v>2857</v>
      </c>
      <c r="B1745" s="102" t="s">
        <v>1220</v>
      </c>
    </row>
    <row r="1746" spans="1:2" ht="15">
      <c r="A1746" s="104" t="s">
        <v>2858</v>
      </c>
      <c r="B1746" s="102" t="s">
        <v>1220</v>
      </c>
    </row>
    <row r="1747" spans="1:2" ht="15">
      <c r="A1747" s="104" t="s">
        <v>1037</v>
      </c>
      <c r="B1747" s="102" t="s">
        <v>1220</v>
      </c>
    </row>
    <row r="1748" spans="1:2" ht="15">
      <c r="A1748" s="104" t="s">
        <v>2859</v>
      </c>
      <c r="B1748" s="102" t="s">
        <v>1220</v>
      </c>
    </row>
    <row r="1749" spans="1:2" ht="15">
      <c r="A1749" s="104" t="s">
        <v>2860</v>
      </c>
      <c r="B1749" s="102" t="s">
        <v>1220</v>
      </c>
    </row>
    <row r="1750" spans="1:2" ht="15">
      <c r="A1750" s="104" t="s">
        <v>2861</v>
      </c>
      <c r="B1750" s="102" t="s">
        <v>1220</v>
      </c>
    </row>
    <row r="1751" spans="1:2" ht="15">
      <c r="A1751" s="104" t="s">
        <v>2862</v>
      </c>
      <c r="B1751" s="102" t="s">
        <v>1220</v>
      </c>
    </row>
    <row r="1752" spans="1:2" ht="15">
      <c r="A1752" s="104" t="s">
        <v>2863</v>
      </c>
      <c r="B1752" s="102" t="s">
        <v>1220</v>
      </c>
    </row>
    <row r="1753" spans="1:2" ht="15">
      <c r="A1753" s="104" t="s">
        <v>2864</v>
      </c>
      <c r="B1753" s="102" t="s">
        <v>1220</v>
      </c>
    </row>
    <row r="1754" spans="1:2" ht="15">
      <c r="A1754" s="104" t="s">
        <v>2865</v>
      </c>
      <c r="B1754" s="102" t="s">
        <v>1220</v>
      </c>
    </row>
    <row r="1755" spans="1:2" ht="15">
      <c r="A1755" s="104" t="s">
        <v>2866</v>
      </c>
      <c r="B1755" s="102" t="s">
        <v>1220</v>
      </c>
    </row>
    <row r="1756" spans="1:2" ht="15">
      <c r="A1756" s="104" t="s">
        <v>2867</v>
      </c>
      <c r="B1756" s="102" t="s">
        <v>1220</v>
      </c>
    </row>
    <row r="1757" spans="1:2" ht="15">
      <c r="A1757" s="104" t="s">
        <v>2868</v>
      </c>
      <c r="B1757" s="102" t="s">
        <v>1220</v>
      </c>
    </row>
    <row r="1758" spans="1:2" ht="15">
      <c r="A1758" s="104" t="s">
        <v>2869</v>
      </c>
      <c r="B1758" s="102" t="s">
        <v>1220</v>
      </c>
    </row>
    <row r="1759" spans="1:2" ht="15">
      <c r="A1759" s="104" t="s">
        <v>2870</v>
      </c>
      <c r="B1759" s="102" t="s">
        <v>1220</v>
      </c>
    </row>
    <row r="1760" spans="1:2" ht="15">
      <c r="A1760" s="104" t="s">
        <v>2871</v>
      </c>
      <c r="B1760" s="102" t="s">
        <v>1220</v>
      </c>
    </row>
    <row r="1761" spans="1:2" ht="15">
      <c r="A1761" s="104" t="s">
        <v>2872</v>
      </c>
      <c r="B1761" s="102" t="s">
        <v>1220</v>
      </c>
    </row>
    <row r="1762" spans="1:2" ht="15">
      <c r="A1762" s="104" t="s">
        <v>2873</v>
      </c>
      <c r="B1762" s="102" t="s">
        <v>1220</v>
      </c>
    </row>
    <row r="1763" spans="1:2" ht="15">
      <c r="A1763" s="104" t="s">
        <v>2874</v>
      </c>
      <c r="B1763" s="102" t="s">
        <v>1220</v>
      </c>
    </row>
    <row r="1764" spans="1:2" ht="15">
      <c r="A1764" s="104" t="s">
        <v>2875</v>
      </c>
      <c r="B1764" s="102" t="s">
        <v>1220</v>
      </c>
    </row>
    <row r="1765" spans="1:2" ht="15">
      <c r="A1765" s="104" t="s">
        <v>2876</v>
      </c>
      <c r="B1765" s="102" t="s">
        <v>1220</v>
      </c>
    </row>
    <row r="1766" spans="1:2" ht="15">
      <c r="A1766" s="104" t="s">
        <v>1038</v>
      </c>
      <c r="B1766" s="102" t="s">
        <v>1220</v>
      </c>
    </row>
    <row r="1767" spans="1:2" ht="15">
      <c r="A1767" s="104" t="s">
        <v>2877</v>
      </c>
      <c r="B1767" s="102" t="s">
        <v>1220</v>
      </c>
    </row>
    <row r="1768" spans="1:2" ht="15">
      <c r="A1768" s="104" t="s">
        <v>2878</v>
      </c>
      <c r="B1768" s="102" t="s">
        <v>1220</v>
      </c>
    </row>
    <row r="1769" spans="1:2" ht="15">
      <c r="A1769" s="104" t="s">
        <v>2879</v>
      </c>
      <c r="B1769" s="102" t="s">
        <v>1220</v>
      </c>
    </row>
    <row r="1770" spans="1:2" ht="15">
      <c r="A1770" s="104" t="s">
        <v>2880</v>
      </c>
      <c r="B1770" s="102" t="s">
        <v>1220</v>
      </c>
    </row>
    <row r="1771" spans="1:2" ht="15">
      <c r="A1771" s="104" t="s">
        <v>1039</v>
      </c>
      <c r="B1771" s="102" t="s">
        <v>1220</v>
      </c>
    </row>
    <row r="1772" spans="1:2" ht="15">
      <c r="A1772" s="104" t="s">
        <v>2881</v>
      </c>
      <c r="B1772" s="102" t="s">
        <v>1220</v>
      </c>
    </row>
    <row r="1773" spans="1:2" ht="15">
      <c r="A1773" s="104" t="s">
        <v>2882</v>
      </c>
      <c r="B1773" s="102" t="s">
        <v>1220</v>
      </c>
    </row>
    <row r="1774" spans="1:2" ht="15">
      <c r="A1774" s="104" t="s">
        <v>2883</v>
      </c>
      <c r="B1774" s="102" t="s">
        <v>1220</v>
      </c>
    </row>
    <row r="1775" spans="1:2" ht="15">
      <c r="A1775" s="104" t="s">
        <v>2884</v>
      </c>
      <c r="B1775" s="102" t="s">
        <v>1220</v>
      </c>
    </row>
    <row r="1776" spans="1:2" ht="15">
      <c r="A1776" s="104" t="s">
        <v>2885</v>
      </c>
      <c r="B1776" s="102" t="s">
        <v>1220</v>
      </c>
    </row>
    <row r="1777" spans="1:2" ht="15">
      <c r="A1777" s="104" t="s">
        <v>2886</v>
      </c>
      <c r="B1777" s="102" t="s">
        <v>1220</v>
      </c>
    </row>
    <row r="1778" spans="1:2" ht="15">
      <c r="A1778" s="104" t="s">
        <v>2887</v>
      </c>
      <c r="B1778" s="102" t="s">
        <v>1220</v>
      </c>
    </row>
    <row r="1779" spans="1:2" ht="15">
      <c r="A1779" s="104" t="s">
        <v>2888</v>
      </c>
      <c r="B1779" s="102" t="s">
        <v>1220</v>
      </c>
    </row>
    <row r="1780" spans="1:2" ht="15">
      <c r="A1780" s="104" t="s">
        <v>2889</v>
      </c>
      <c r="B1780" s="102" t="s">
        <v>1220</v>
      </c>
    </row>
    <row r="1781" spans="1:2" ht="15">
      <c r="A1781" s="104" t="s">
        <v>2890</v>
      </c>
      <c r="B1781" s="102" t="s">
        <v>1220</v>
      </c>
    </row>
    <row r="1782" spans="1:2" ht="15">
      <c r="A1782" s="104" t="s">
        <v>2891</v>
      </c>
      <c r="B1782" s="102" t="s">
        <v>1220</v>
      </c>
    </row>
    <row r="1783" spans="1:2" ht="15">
      <c r="A1783" s="104" t="s">
        <v>2892</v>
      </c>
      <c r="B1783" s="102" t="s">
        <v>1220</v>
      </c>
    </row>
    <row r="1784" spans="1:2" ht="15">
      <c r="A1784" s="104" t="s">
        <v>1040</v>
      </c>
      <c r="B1784" s="102" t="s">
        <v>1220</v>
      </c>
    </row>
    <row r="1785" spans="1:2" ht="15">
      <c r="A1785" s="104" t="s">
        <v>2893</v>
      </c>
      <c r="B1785" s="102" t="s">
        <v>1220</v>
      </c>
    </row>
    <row r="1786" spans="1:2" ht="15">
      <c r="A1786" s="104" t="s">
        <v>2894</v>
      </c>
      <c r="B1786" s="102" t="s">
        <v>1220</v>
      </c>
    </row>
    <row r="1787" spans="1:2" ht="15">
      <c r="A1787" s="104" t="s">
        <v>2895</v>
      </c>
      <c r="B1787" s="102" t="s">
        <v>1220</v>
      </c>
    </row>
    <row r="1788" spans="1:2" ht="15">
      <c r="A1788" s="104" t="s">
        <v>2896</v>
      </c>
      <c r="B1788" s="102" t="s">
        <v>1220</v>
      </c>
    </row>
    <row r="1789" spans="1:2" ht="15">
      <c r="A1789" s="104" t="s">
        <v>2897</v>
      </c>
      <c r="B1789" s="102" t="s">
        <v>1220</v>
      </c>
    </row>
    <row r="1790" spans="1:2" ht="15">
      <c r="A1790" s="104" t="s">
        <v>1041</v>
      </c>
      <c r="B1790" s="102" t="s">
        <v>1220</v>
      </c>
    </row>
    <row r="1791" spans="1:2" ht="15">
      <c r="A1791" s="104" t="s">
        <v>2898</v>
      </c>
      <c r="B1791" s="102" t="s">
        <v>1220</v>
      </c>
    </row>
    <row r="1792" spans="1:2" ht="15">
      <c r="A1792" s="104" t="s">
        <v>2899</v>
      </c>
      <c r="B1792" s="102" t="s">
        <v>1220</v>
      </c>
    </row>
    <row r="1793" spans="1:2" ht="15">
      <c r="A1793" s="104" t="s">
        <v>2900</v>
      </c>
      <c r="B1793" s="102" t="s">
        <v>1220</v>
      </c>
    </row>
    <row r="1794" spans="1:2" ht="15">
      <c r="A1794" s="104" t="s">
        <v>2901</v>
      </c>
      <c r="B1794" s="102" t="s">
        <v>1220</v>
      </c>
    </row>
    <row r="1795" spans="1:2" ht="15">
      <c r="A1795" s="104" t="s">
        <v>2902</v>
      </c>
      <c r="B1795" s="102" t="s">
        <v>1220</v>
      </c>
    </row>
    <row r="1796" spans="1:2" ht="15">
      <c r="A1796" s="104" t="s">
        <v>2903</v>
      </c>
      <c r="B1796" s="102" t="s">
        <v>1220</v>
      </c>
    </row>
    <row r="1797" spans="1:2" ht="15">
      <c r="A1797" s="104" t="s">
        <v>2904</v>
      </c>
      <c r="B1797" s="102" t="s">
        <v>1220</v>
      </c>
    </row>
    <row r="1798" spans="1:2" ht="15">
      <c r="A1798" s="104" t="s">
        <v>698</v>
      </c>
      <c r="B1798" s="102" t="s">
        <v>1220</v>
      </c>
    </row>
    <row r="1799" spans="1:2" ht="15">
      <c r="A1799" s="104" t="s">
        <v>2905</v>
      </c>
      <c r="B1799" s="102" t="s">
        <v>1220</v>
      </c>
    </row>
    <row r="1800" spans="1:2" ht="15">
      <c r="A1800" s="104" t="s">
        <v>2906</v>
      </c>
      <c r="B1800" s="102" t="s">
        <v>1220</v>
      </c>
    </row>
    <row r="1801" spans="1:2" ht="15">
      <c r="A1801" s="104" t="s">
        <v>2907</v>
      </c>
      <c r="B1801" s="102" t="s">
        <v>1220</v>
      </c>
    </row>
    <row r="1802" spans="1:2" ht="15">
      <c r="A1802" s="104" t="s">
        <v>2908</v>
      </c>
      <c r="B1802" s="102" t="s">
        <v>1220</v>
      </c>
    </row>
    <row r="1803" spans="1:2" ht="15">
      <c r="A1803" s="104" t="s">
        <v>2909</v>
      </c>
      <c r="B1803" s="102" t="s">
        <v>1220</v>
      </c>
    </row>
    <row r="1804" spans="1:2" ht="15">
      <c r="A1804" s="104" t="s">
        <v>2910</v>
      </c>
      <c r="B1804" s="102" t="s">
        <v>1220</v>
      </c>
    </row>
    <row r="1805" spans="1:2" ht="15">
      <c r="A1805" s="104" t="s">
        <v>2911</v>
      </c>
      <c r="B1805" s="102" t="s">
        <v>1220</v>
      </c>
    </row>
    <row r="1806" spans="1:2" ht="15">
      <c r="A1806" s="104" t="s">
        <v>2912</v>
      </c>
      <c r="B1806" s="102" t="s">
        <v>1220</v>
      </c>
    </row>
    <row r="1807" spans="1:2" ht="15">
      <c r="A1807" s="104" t="s">
        <v>2913</v>
      </c>
      <c r="B1807" s="102" t="s">
        <v>1220</v>
      </c>
    </row>
    <row r="1808" spans="1:2" ht="15">
      <c r="A1808" s="104" t="s">
        <v>2914</v>
      </c>
      <c r="B1808" s="102" t="s">
        <v>1220</v>
      </c>
    </row>
    <row r="1809" spans="1:2" ht="15">
      <c r="A1809" s="104" t="s">
        <v>2915</v>
      </c>
      <c r="B1809" s="102" t="s">
        <v>1220</v>
      </c>
    </row>
    <row r="1810" spans="1:2" ht="15">
      <c r="A1810" s="104" t="s">
        <v>2916</v>
      </c>
      <c r="B1810" s="102" t="s">
        <v>1220</v>
      </c>
    </row>
    <row r="1811" spans="1:2" ht="15">
      <c r="A1811" s="104" t="s">
        <v>2917</v>
      </c>
      <c r="B1811" s="102" t="s">
        <v>1220</v>
      </c>
    </row>
    <row r="1812" spans="1:2" ht="15">
      <c r="A1812" s="104" t="s">
        <v>2918</v>
      </c>
      <c r="B1812" s="102" t="s">
        <v>1220</v>
      </c>
    </row>
    <row r="1813" spans="1:2" ht="15">
      <c r="A1813" s="104" t="s">
        <v>2919</v>
      </c>
      <c r="B1813" s="102" t="s">
        <v>1220</v>
      </c>
    </row>
    <row r="1814" spans="1:2" ht="15">
      <c r="A1814" s="104" t="s">
        <v>2920</v>
      </c>
      <c r="B1814" s="102" t="s">
        <v>1220</v>
      </c>
    </row>
    <row r="1815" spans="1:2" ht="15">
      <c r="A1815" s="104" t="s">
        <v>2921</v>
      </c>
      <c r="B1815" s="102" t="s">
        <v>1220</v>
      </c>
    </row>
    <row r="1816" spans="1:2" ht="15">
      <c r="A1816" s="104" t="s">
        <v>2922</v>
      </c>
      <c r="B1816" s="102" t="s">
        <v>1220</v>
      </c>
    </row>
    <row r="1817" spans="1:2" ht="15">
      <c r="A1817" s="104" t="s">
        <v>2923</v>
      </c>
      <c r="B1817" s="102" t="s">
        <v>1220</v>
      </c>
    </row>
    <row r="1818" spans="1:2" ht="15">
      <c r="A1818" s="104" t="s">
        <v>2924</v>
      </c>
      <c r="B1818" s="102" t="s">
        <v>1220</v>
      </c>
    </row>
    <row r="1819" spans="1:2" ht="15">
      <c r="A1819" s="104" t="s">
        <v>2925</v>
      </c>
      <c r="B1819" s="102" t="s">
        <v>1220</v>
      </c>
    </row>
    <row r="1820" spans="1:2" ht="15">
      <c r="A1820" s="104" t="s">
        <v>2926</v>
      </c>
      <c r="B1820" s="102" t="s">
        <v>1220</v>
      </c>
    </row>
    <row r="1821" spans="1:2" ht="15">
      <c r="A1821" s="104" t="s">
        <v>2927</v>
      </c>
      <c r="B1821" s="102" t="s">
        <v>1220</v>
      </c>
    </row>
    <row r="1822" spans="1:2" ht="15">
      <c r="A1822" s="104" t="s">
        <v>2928</v>
      </c>
      <c r="B1822" s="102" t="s">
        <v>1220</v>
      </c>
    </row>
    <row r="1823" spans="1:2" ht="15">
      <c r="A1823" s="104" t="s">
        <v>2929</v>
      </c>
      <c r="B1823" s="102" t="s">
        <v>1220</v>
      </c>
    </row>
    <row r="1824" spans="1:2" ht="15">
      <c r="A1824" s="104" t="s">
        <v>2930</v>
      </c>
      <c r="B1824" s="102" t="s">
        <v>1220</v>
      </c>
    </row>
    <row r="1825" spans="1:2" ht="15">
      <c r="A1825" s="104" t="s">
        <v>2931</v>
      </c>
      <c r="B1825" s="102" t="s">
        <v>1220</v>
      </c>
    </row>
    <row r="1826" spans="1:2" ht="15">
      <c r="A1826" s="104" t="s">
        <v>2932</v>
      </c>
      <c r="B1826" s="102" t="s">
        <v>1220</v>
      </c>
    </row>
    <row r="1827" spans="1:2" ht="15">
      <c r="A1827" s="104" t="s">
        <v>2933</v>
      </c>
      <c r="B1827" s="102" t="s">
        <v>1220</v>
      </c>
    </row>
    <row r="1828" spans="1:2" ht="15">
      <c r="A1828" s="104" t="s">
        <v>2934</v>
      </c>
      <c r="B1828" s="102" t="s">
        <v>1220</v>
      </c>
    </row>
    <row r="1829" spans="1:2" ht="15">
      <c r="A1829" s="104" t="s">
        <v>2935</v>
      </c>
      <c r="B1829" s="102" t="s">
        <v>1220</v>
      </c>
    </row>
    <row r="1830" spans="1:2" ht="15">
      <c r="A1830" s="104" t="s">
        <v>2936</v>
      </c>
      <c r="B1830" s="102" t="s">
        <v>1220</v>
      </c>
    </row>
    <row r="1831" spans="1:2" ht="15">
      <c r="A1831" s="104" t="s">
        <v>2937</v>
      </c>
      <c r="B1831" s="102" t="s">
        <v>1220</v>
      </c>
    </row>
    <row r="1832" spans="1:2" ht="15">
      <c r="A1832" s="104" t="s">
        <v>2938</v>
      </c>
      <c r="B1832" s="102" t="s">
        <v>1220</v>
      </c>
    </row>
    <row r="1833" spans="1:2" ht="15">
      <c r="A1833" s="104" t="s">
        <v>2939</v>
      </c>
      <c r="B1833" s="102" t="s">
        <v>1220</v>
      </c>
    </row>
    <row r="1834" spans="1:2" ht="15">
      <c r="A1834" s="104" t="s">
        <v>2940</v>
      </c>
      <c r="B1834" s="102" t="s">
        <v>1220</v>
      </c>
    </row>
    <row r="1835" spans="1:2" ht="15">
      <c r="A1835" s="104" t="s">
        <v>2941</v>
      </c>
      <c r="B1835" s="102" t="s">
        <v>1220</v>
      </c>
    </row>
    <row r="1836" spans="1:2" ht="15">
      <c r="A1836" s="104" t="s">
        <v>2942</v>
      </c>
      <c r="B1836" s="102" t="s">
        <v>1220</v>
      </c>
    </row>
    <row r="1837" spans="1:2" ht="15">
      <c r="A1837" s="104" t="s">
        <v>2943</v>
      </c>
      <c r="B1837" s="102" t="s">
        <v>1220</v>
      </c>
    </row>
    <row r="1838" spans="1:2" ht="15">
      <c r="A1838" s="104" t="s">
        <v>2944</v>
      </c>
      <c r="B1838" s="102" t="s">
        <v>1220</v>
      </c>
    </row>
    <row r="1839" spans="1:2" ht="15">
      <c r="A1839" s="104" t="s">
        <v>2945</v>
      </c>
      <c r="B1839" s="102" t="s">
        <v>1220</v>
      </c>
    </row>
    <row r="1840" spans="1:2" ht="15">
      <c r="A1840" s="104" t="s">
        <v>2946</v>
      </c>
      <c r="B1840" s="102" t="s">
        <v>1220</v>
      </c>
    </row>
    <row r="1841" spans="1:2" ht="15">
      <c r="A1841" s="104" t="s">
        <v>2947</v>
      </c>
      <c r="B1841" s="102" t="s">
        <v>1220</v>
      </c>
    </row>
    <row r="1842" spans="1:2" ht="15">
      <c r="A1842" s="104" t="s">
        <v>2948</v>
      </c>
      <c r="B1842" s="102" t="s">
        <v>1220</v>
      </c>
    </row>
    <row r="1843" spans="1:2" ht="15">
      <c r="A1843" s="104" t="s">
        <v>2949</v>
      </c>
      <c r="B1843" s="102" t="s">
        <v>1220</v>
      </c>
    </row>
    <row r="1844" spans="1:2" ht="15">
      <c r="A1844" s="104" t="s">
        <v>2950</v>
      </c>
      <c r="B1844" s="102" t="s">
        <v>1220</v>
      </c>
    </row>
    <row r="1845" spans="1:2" ht="15">
      <c r="A1845" s="104" t="s">
        <v>2951</v>
      </c>
      <c r="B1845" s="102" t="s">
        <v>1220</v>
      </c>
    </row>
    <row r="1846" spans="1:2" ht="15">
      <c r="A1846" s="104" t="s">
        <v>2952</v>
      </c>
      <c r="B1846" s="102" t="s">
        <v>1220</v>
      </c>
    </row>
    <row r="1847" spans="1:2" ht="15">
      <c r="A1847" s="104" t="s">
        <v>1042</v>
      </c>
      <c r="B1847" s="102" t="s">
        <v>1220</v>
      </c>
    </row>
    <row r="1848" spans="1:2" ht="15">
      <c r="A1848" s="104" t="s">
        <v>2953</v>
      </c>
      <c r="B1848" s="102" t="s">
        <v>1220</v>
      </c>
    </row>
    <row r="1849" spans="1:2" ht="15">
      <c r="A1849" s="104" t="s">
        <v>2954</v>
      </c>
      <c r="B1849" s="102" t="s">
        <v>1220</v>
      </c>
    </row>
    <row r="1850" spans="1:2" ht="15">
      <c r="A1850" s="104" t="s">
        <v>2955</v>
      </c>
      <c r="B1850" s="102" t="s">
        <v>1220</v>
      </c>
    </row>
    <row r="1851" spans="1:2" ht="15">
      <c r="A1851" s="104" t="s">
        <v>2956</v>
      </c>
      <c r="B1851" s="102" t="s">
        <v>1220</v>
      </c>
    </row>
    <row r="1852" spans="1:2" ht="15">
      <c r="A1852" s="104" t="s">
        <v>2957</v>
      </c>
      <c r="B1852" s="102" t="s">
        <v>1220</v>
      </c>
    </row>
    <row r="1853" spans="1:2" ht="15">
      <c r="A1853" s="104" t="s">
        <v>2958</v>
      </c>
      <c r="B1853" s="102" t="s">
        <v>1220</v>
      </c>
    </row>
    <row r="1854" spans="1:2" ht="15">
      <c r="A1854" s="104" t="s">
        <v>2959</v>
      </c>
      <c r="B1854" s="102" t="s">
        <v>1220</v>
      </c>
    </row>
    <row r="1855" spans="1:2" ht="15">
      <c r="A1855" s="104" t="s">
        <v>2960</v>
      </c>
      <c r="B1855" s="102" t="s">
        <v>1220</v>
      </c>
    </row>
    <row r="1856" spans="1:2" ht="15">
      <c r="A1856" s="104" t="s">
        <v>2961</v>
      </c>
      <c r="B1856" s="102" t="s">
        <v>1220</v>
      </c>
    </row>
    <row r="1857" spans="1:2" ht="15">
      <c r="A1857" s="104" t="s">
        <v>2962</v>
      </c>
      <c r="B1857" s="102" t="s">
        <v>1220</v>
      </c>
    </row>
    <row r="1858" spans="1:2" ht="15">
      <c r="A1858" s="104" t="s">
        <v>2963</v>
      </c>
      <c r="B1858" s="102" t="s">
        <v>1220</v>
      </c>
    </row>
    <row r="1859" spans="1:2" ht="15">
      <c r="A1859" s="104" t="s">
        <v>2964</v>
      </c>
      <c r="B1859" s="102" t="s">
        <v>1220</v>
      </c>
    </row>
    <row r="1860" spans="1:2" ht="15">
      <c r="A1860" s="104" t="s">
        <v>2965</v>
      </c>
      <c r="B1860" s="102" t="s">
        <v>1220</v>
      </c>
    </row>
    <row r="1861" spans="1:2" ht="15">
      <c r="A1861" s="104" t="s">
        <v>2966</v>
      </c>
      <c r="B1861" s="102" t="s">
        <v>1220</v>
      </c>
    </row>
    <row r="1862" spans="1:2" ht="15">
      <c r="A1862" s="104" t="s">
        <v>2967</v>
      </c>
      <c r="B1862" s="102" t="s">
        <v>1220</v>
      </c>
    </row>
    <row r="1863" spans="1:2" ht="15">
      <c r="A1863" s="104" t="s">
        <v>2968</v>
      </c>
      <c r="B1863" s="102" t="s">
        <v>1220</v>
      </c>
    </row>
    <row r="1864" spans="1:2" ht="15">
      <c r="A1864" s="104" t="s">
        <v>2969</v>
      </c>
      <c r="B1864" s="102" t="s">
        <v>1220</v>
      </c>
    </row>
    <row r="1865" spans="1:2" ht="15">
      <c r="A1865" s="104" t="s">
        <v>2970</v>
      </c>
      <c r="B1865" s="102" t="s">
        <v>1220</v>
      </c>
    </row>
    <row r="1866" spans="1:2" ht="15">
      <c r="A1866" s="104" t="s">
        <v>2971</v>
      </c>
      <c r="B1866" s="102" t="s">
        <v>1220</v>
      </c>
    </row>
    <row r="1867" spans="1:2" ht="15">
      <c r="A1867" s="104" t="s">
        <v>2972</v>
      </c>
      <c r="B1867" s="102" t="s">
        <v>1220</v>
      </c>
    </row>
    <row r="1868" spans="1:2" ht="15">
      <c r="A1868" s="104" t="s">
        <v>2973</v>
      </c>
      <c r="B1868" s="102" t="s">
        <v>1220</v>
      </c>
    </row>
    <row r="1869" spans="1:2" ht="15">
      <c r="A1869" s="104" t="s">
        <v>1043</v>
      </c>
      <c r="B1869" s="102" t="s">
        <v>1220</v>
      </c>
    </row>
    <row r="1870" spans="1:2" ht="15">
      <c r="A1870" s="104" t="s">
        <v>2974</v>
      </c>
      <c r="B1870" s="102" t="s">
        <v>1220</v>
      </c>
    </row>
    <row r="1871" spans="1:2" ht="15">
      <c r="A1871" s="104" t="s">
        <v>2975</v>
      </c>
      <c r="B1871" s="102" t="s">
        <v>1220</v>
      </c>
    </row>
    <row r="1872" spans="1:2" ht="15">
      <c r="A1872" s="104" t="s">
        <v>2976</v>
      </c>
      <c r="B1872" s="102" t="s">
        <v>1220</v>
      </c>
    </row>
    <row r="1873" spans="1:2" ht="15">
      <c r="A1873" s="104" t="s">
        <v>2977</v>
      </c>
      <c r="B1873" s="102" t="s">
        <v>1220</v>
      </c>
    </row>
    <row r="1874" spans="1:2" ht="15">
      <c r="A1874" s="104" t="s">
        <v>2978</v>
      </c>
      <c r="B1874" s="102" t="s">
        <v>1220</v>
      </c>
    </row>
    <row r="1875" spans="1:2" ht="15">
      <c r="A1875" s="104" t="s">
        <v>2979</v>
      </c>
      <c r="B1875" s="102" t="s">
        <v>1220</v>
      </c>
    </row>
    <row r="1876" spans="1:2" ht="15">
      <c r="A1876" s="104" t="s">
        <v>2980</v>
      </c>
      <c r="B1876" s="102" t="s">
        <v>1220</v>
      </c>
    </row>
    <row r="1877" spans="1:2" ht="15">
      <c r="A1877" s="104" t="s">
        <v>2981</v>
      </c>
      <c r="B1877" s="102" t="s">
        <v>1220</v>
      </c>
    </row>
    <row r="1878" spans="1:2" ht="15">
      <c r="A1878" s="104" t="s">
        <v>2982</v>
      </c>
      <c r="B1878" s="102" t="s">
        <v>1220</v>
      </c>
    </row>
    <row r="1879" spans="1:2" ht="15">
      <c r="A1879" s="104" t="s">
        <v>2983</v>
      </c>
      <c r="B1879" s="102" t="s">
        <v>1220</v>
      </c>
    </row>
    <row r="1880" spans="1:2" ht="15">
      <c r="A1880" s="104" t="s">
        <v>2984</v>
      </c>
      <c r="B1880" s="102" t="s">
        <v>1220</v>
      </c>
    </row>
    <row r="1881" spans="1:2" ht="15">
      <c r="A1881" s="104" t="s">
        <v>2985</v>
      </c>
      <c r="B1881" s="102" t="s">
        <v>1220</v>
      </c>
    </row>
    <row r="1882" spans="1:2" ht="15">
      <c r="A1882" s="104" t="s">
        <v>2986</v>
      </c>
      <c r="B1882" s="102" t="s">
        <v>1220</v>
      </c>
    </row>
    <row r="1883" spans="1:2" ht="15">
      <c r="A1883" s="104" t="s">
        <v>2987</v>
      </c>
      <c r="B1883" s="102" t="s">
        <v>1220</v>
      </c>
    </row>
    <row r="1884" spans="1:2" ht="15">
      <c r="A1884" s="104" t="s">
        <v>2988</v>
      </c>
      <c r="B1884" s="102" t="s">
        <v>1220</v>
      </c>
    </row>
    <row r="1885" spans="1:2" ht="15">
      <c r="A1885" s="104" t="s">
        <v>2989</v>
      </c>
      <c r="B1885" s="102" t="s">
        <v>1220</v>
      </c>
    </row>
    <row r="1886" spans="1:2" ht="15">
      <c r="A1886" s="104" t="s">
        <v>2990</v>
      </c>
      <c r="B1886" s="102" t="s">
        <v>1220</v>
      </c>
    </row>
    <row r="1887" spans="1:2" ht="15">
      <c r="A1887" s="104" t="s">
        <v>2991</v>
      </c>
      <c r="B1887" s="102" t="s">
        <v>1220</v>
      </c>
    </row>
    <row r="1888" spans="1:2" ht="15">
      <c r="A1888" s="104" t="s">
        <v>2992</v>
      </c>
      <c r="B1888" s="102" t="s">
        <v>1220</v>
      </c>
    </row>
    <row r="1889" spans="1:2" ht="15">
      <c r="A1889" s="104" t="s">
        <v>2993</v>
      </c>
      <c r="B1889" s="102" t="s">
        <v>1220</v>
      </c>
    </row>
    <row r="1890" spans="1:2" ht="15">
      <c r="A1890" s="104" t="s">
        <v>2994</v>
      </c>
      <c r="B1890" s="102" t="s">
        <v>1220</v>
      </c>
    </row>
    <row r="1891" spans="1:2" ht="15">
      <c r="A1891" s="104" t="s">
        <v>2995</v>
      </c>
      <c r="B1891" s="102" t="s">
        <v>1220</v>
      </c>
    </row>
    <row r="1892" spans="1:2" ht="15">
      <c r="A1892" s="104" t="s">
        <v>1044</v>
      </c>
      <c r="B1892" s="102" t="s">
        <v>1220</v>
      </c>
    </row>
    <row r="1893" spans="1:2" ht="15">
      <c r="A1893" s="104" t="s">
        <v>2996</v>
      </c>
      <c r="B1893" s="102" t="s">
        <v>1220</v>
      </c>
    </row>
    <row r="1894" spans="1:2" ht="15">
      <c r="A1894" s="104" t="s">
        <v>2997</v>
      </c>
      <c r="B1894" s="102" t="s">
        <v>1220</v>
      </c>
    </row>
    <row r="1895" spans="1:2" ht="15">
      <c r="A1895" s="104" t="s">
        <v>2998</v>
      </c>
      <c r="B1895" s="102" t="s">
        <v>1220</v>
      </c>
    </row>
    <row r="1896" spans="1:2" ht="15">
      <c r="A1896" s="104" t="s">
        <v>2999</v>
      </c>
      <c r="B1896" s="102" t="s">
        <v>1220</v>
      </c>
    </row>
    <row r="1897" spans="1:2" ht="15">
      <c r="A1897" s="104" t="s">
        <v>3000</v>
      </c>
      <c r="B1897" s="102" t="s">
        <v>1220</v>
      </c>
    </row>
    <row r="1898" spans="1:2" ht="15">
      <c r="A1898" s="104" t="s">
        <v>3001</v>
      </c>
      <c r="B1898" s="102" t="s">
        <v>1220</v>
      </c>
    </row>
    <row r="1899" spans="1:2" ht="15">
      <c r="A1899" s="104" t="s">
        <v>3002</v>
      </c>
      <c r="B1899" s="102" t="s">
        <v>1220</v>
      </c>
    </row>
    <row r="1900" spans="1:2" ht="15">
      <c r="A1900" s="104" t="s">
        <v>3003</v>
      </c>
      <c r="B1900" s="102" t="s">
        <v>1220</v>
      </c>
    </row>
    <row r="1901" spans="1:2" ht="15">
      <c r="A1901" s="104" t="s">
        <v>3004</v>
      </c>
      <c r="B1901" s="102" t="s">
        <v>1220</v>
      </c>
    </row>
    <row r="1902" spans="1:2" ht="15">
      <c r="A1902" s="104" t="s">
        <v>3005</v>
      </c>
      <c r="B1902" s="102" t="s">
        <v>1220</v>
      </c>
    </row>
    <row r="1903" spans="1:2" ht="15">
      <c r="A1903" s="104" t="s">
        <v>3006</v>
      </c>
      <c r="B1903" s="102" t="s">
        <v>1220</v>
      </c>
    </row>
    <row r="1904" spans="1:2" ht="15">
      <c r="A1904" s="104" t="s">
        <v>3007</v>
      </c>
      <c r="B1904" s="102" t="s">
        <v>1220</v>
      </c>
    </row>
    <row r="1905" spans="1:2" ht="15">
      <c r="A1905" s="104" t="s">
        <v>3008</v>
      </c>
      <c r="B1905" s="102" t="s">
        <v>1220</v>
      </c>
    </row>
    <row r="1906" spans="1:2" ht="15">
      <c r="A1906" s="104" t="s">
        <v>3009</v>
      </c>
      <c r="B1906" s="102" t="s">
        <v>1220</v>
      </c>
    </row>
    <row r="1907" spans="1:2" ht="15">
      <c r="A1907" s="104" t="s">
        <v>622</v>
      </c>
      <c r="B1907" s="102" t="s">
        <v>1220</v>
      </c>
    </row>
    <row r="1908" spans="1:2" ht="15">
      <c r="A1908" s="104" t="s">
        <v>3010</v>
      </c>
      <c r="B1908" s="102" t="s">
        <v>1220</v>
      </c>
    </row>
    <row r="1909" spans="1:2" ht="15">
      <c r="A1909" s="104" t="s">
        <v>3011</v>
      </c>
      <c r="B1909" s="102" t="s">
        <v>1220</v>
      </c>
    </row>
    <row r="1910" spans="1:2" ht="15">
      <c r="A1910" s="104" t="s">
        <v>3012</v>
      </c>
      <c r="B1910" s="102" t="s">
        <v>1220</v>
      </c>
    </row>
    <row r="1911" spans="1:2" ht="15">
      <c r="A1911" s="104" t="s">
        <v>3013</v>
      </c>
      <c r="B1911" s="102" t="s">
        <v>1220</v>
      </c>
    </row>
    <row r="1912" spans="1:2" ht="15">
      <c r="A1912" s="104" t="s">
        <v>3014</v>
      </c>
      <c r="B1912" s="102" t="s">
        <v>1220</v>
      </c>
    </row>
    <row r="1913" spans="1:2" ht="15">
      <c r="A1913" s="104" t="s">
        <v>3015</v>
      </c>
      <c r="B1913" s="102" t="s">
        <v>1220</v>
      </c>
    </row>
    <row r="1914" spans="1:2" ht="15">
      <c r="A1914" s="104" t="s">
        <v>3016</v>
      </c>
      <c r="B1914" s="102" t="s">
        <v>1220</v>
      </c>
    </row>
    <row r="1915" spans="1:2" ht="15">
      <c r="A1915" s="104" t="s">
        <v>3017</v>
      </c>
      <c r="B1915" s="102" t="s">
        <v>1220</v>
      </c>
    </row>
    <row r="1916" spans="1:2" ht="15">
      <c r="A1916" s="104" t="s">
        <v>3018</v>
      </c>
      <c r="B1916" s="102" t="s">
        <v>1220</v>
      </c>
    </row>
    <row r="1917" spans="1:2" ht="15">
      <c r="A1917" s="104" t="s">
        <v>3019</v>
      </c>
      <c r="B1917" s="102" t="s">
        <v>1220</v>
      </c>
    </row>
    <row r="1918" spans="1:2" ht="15">
      <c r="A1918" s="104" t="s">
        <v>3020</v>
      </c>
      <c r="B1918" s="102" t="s">
        <v>1220</v>
      </c>
    </row>
    <row r="1919" spans="1:2" ht="15">
      <c r="A1919" s="104" t="s">
        <v>3021</v>
      </c>
      <c r="B1919" s="102" t="s">
        <v>1220</v>
      </c>
    </row>
    <row r="1920" spans="1:2" ht="15">
      <c r="A1920" s="104" t="s">
        <v>718</v>
      </c>
      <c r="B1920" s="102" t="s">
        <v>1220</v>
      </c>
    </row>
    <row r="1921" spans="1:2" ht="15">
      <c r="A1921" s="104" t="s">
        <v>3022</v>
      </c>
      <c r="B1921" s="102" t="s">
        <v>1220</v>
      </c>
    </row>
    <row r="1922" spans="1:2" ht="15">
      <c r="A1922" s="104" t="s">
        <v>3023</v>
      </c>
      <c r="B1922" s="102" t="s">
        <v>1220</v>
      </c>
    </row>
    <row r="1923" spans="1:2" ht="15">
      <c r="A1923" s="104" t="s">
        <v>3024</v>
      </c>
      <c r="B1923" s="102" t="s">
        <v>1220</v>
      </c>
    </row>
    <row r="1924" spans="1:2" ht="15">
      <c r="A1924" s="104" t="s">
        <v>3025</v>
      </c>
      <c r="B1924" s="102" t="s">
        <v>1220</v>
      </c>
    </row>
    <row r="1925" spans="1:2" ht="15">
      <c r="A1925" s="104" t="s">
        <v>3026</v>
      </c>
      <c r="B1925" s="102" t="s">
        <v>1220</v>
      </c>
    </row>
    <row r="1926" spans="1:2" ht="15">
      <c r="A1926" s="104" t="s">
        <v>3027</v>
      </c>
      <c r="B1926" s="102" t="s">
        <v>1220</v>
      </c>
    </row>
    <row r="1927" spans="1:2" ht="15">
      <c r="A1927" s="104" t="s">
        <v>3028</v>
      </c>
      <c r="B1927" s="102" t="s">
        <v>1220</v>
      </c>
    </row>
    <row r="1928" spans="1:2" ht="15">
      <c r="A1928" s="104" t="s">
        <v>3029</v>
      </c>
      <c r="B1928" s="102" t="s">
        <v>1220</v>
      </c>
    </row>
    <row r="1929" spans="1:2" ht="15">
      <c r="A1929" s="104" t="s">
        <v>3030</v>
      </c>
      <c r="B1929" s="102" t="s">
        <v>1220</v>
      </c>
    </row>
    <row r="1930" spans="1:2" ht="15">
      <c r="A1930" s="104" t="s">
        <v>1045</v>
      </c>
      <c r="B1930" s="102" t="s">
        <v>1220</v>
      </c>
    </row>
    <row r="1931" spans="1:2" ht="15">
      <c r="A1931" s="104" t="s">
        <v>3031</v>
      </c>
      <c r="B1931" s="102" t="s">
        <v>1220</v>
      </c>
    </row>
    <row r="1932" spans="1:2" ht="15">
      <c r="A1932" s="104" t="s">
        <v>3032</v>
      </c>
      <c r="B1932" s="102" t="s">
        <v>1220</v>
      </c>
    </row>
    <row r="1933" spans="1:2" ht="15">
      <c r="A1933" s="104" t="s">
        <v>3033</v>
      </c>
      <c r="B1933" s="102" t="s">
        <v>1220</v>
      </c>
    </row>
    <row r="1934" spans="1:2" ht="15">
      <c r="A1934" s="104" t="s">
        <v>3034</v>
      </c>
      <c r="B1934" s="102" t="s">
        <v>1220</v>
      </c>
    </row>
    <row r="1935" spans="1:2" ht="15">
      <c r="A1935" s="104" t="s">
        <v>3035</v>
      </c>
      <c r="B1935" s="102" t="s">
        <v>1220</v>
      </c>
    </row>
    <row r="1936" spans="1:2" ht="15">
      <c r="A1936" s="104" t="s">
        <v>3036</v>
      </c>
      <c r="B1936" s="102" t="s">
        <v>1220</v>
      </c>
    </row>
    <row r="1937" spans="1:2" ht="15">
      <c r="A1937" s="104" t="s">
        <v>3037</v>
      </c>
      <c r="B1937" s="102" t="s">
        <v>1220</v>
      </c>
    </row>
    <row r="1938" spans="1:2" ht="15">
      <c r="A1938" s="104" t="s">
        <v>3038</v>
      </c>
      <c r="B1938" s="102" t="s">
        <v>1220</v>
      </c>
    </row>
    <row r="1939" spans="1:2" ht="15">
      <c r="A1939" s="104" t="s">
        <v>3039</v>
      </c>
      <c r="B1939" s="102" t="s">
        <v>1220</v>
      </c>
    </row>
    <row r="1940" spans="1:2" ht="15">
      <c r="A1940" s="104" t="s">
        <v>3040</v>
      </c>
      <c r="B1940" s="102" t="s">
        <v>1220</v>
      </c>
    </row>
    <row r="1941" spans="1:2" ht="15">
      <c r="A1941" s="104" t="s">
        <v>3041</v>
      </c>
      <c r="B1941" s="102" t="s">
        <v>1220</v>
      </c>
    </row>
    <row r="1942" spans="1:2" ht="15">
      <c r="A1942" s="104" t="s">
        <v>3042</v>
      </c>
      <c r="B1942" s="102" t="s">
        <v>1220</v>
      </c>
    </row>
    <row r="1943" spans="1:2" ht="15">
      <c r="A1943" s="104" t="s">
        <v>1046</v>
      </c>
      <c r="B1943" s="102" t="s">
        <v>1220</v>
      </c>
    </row>
    <row r="1944" spans="1:2" ht="15">
      <c r="A1944" s="104" t="s">
        <v>3043</v>
      </c>
      <c r="B1944" s="102" t="s">
        <v>1220</v>
      </c>
    </row>
    <row r="1945" spans="1:2" ht="15">
      <c r="A1945" s="104" t="s">
        <v>3044</v>
      </c>
      <c r="B1945" s="102" t="s">
        <v>1220</v>
      </c>
    </row>
    <row r="1946" spans="1:2" ht="15">
      <c r="A1946" s="104" t="s">
        <v>3045</v>
      </c>
      <c r="B1946" s="102" t="s">
        <v>1220</v>
      </c>
    </row>
    <row r="1947" spans="1:2" ht="15">
      <c r="A1947" s="104" t="s">
        <v>3046</v>
      </c>
      <c r="B1947" s="102" t="s">
        <v>1220</v>
      </c>
    </row>
    <row r="1948" spans="1:2" ht="15">
      <c r="A1948" s="104" t="s">
        <v>3047</v>
      </c>
      <c r="B1948" s="102" t="s">
        <v>1220</v>
      </c>
    </row>
    <row r="1949" spans="1:2" ht="15">
      <c r="A1949" s="104" t="s">
        <v>3048</v>
      </c>
      <c r="B1949" s="102" t="s">
        <v>1220</v>
      </c>
    </row>
    <row r="1950" spans="1:2" ht="15">
      <c r="A1950" s="104" t="s">
        <v>3049</v>
      </c>
      <c r="B1950" s="102" t="s">
        <v>1220</v>
      </c>
    </row>
    <row r="1951" spans="1:2" ht="15">
      <c r="A1951" s="104" t="s">
        <v>3050</v>
      </c>
      <c r="B1951" s="102" t="s">
        <v>1220</v>
      </c>
    </row>
    <row r="1952" spans="1:2" ht="15">
      <c r="A1952" s="104" t="s">
        <v>3051</v>
      </c>
      <c r="B1952" s="102" t="s">
        <v>1220</v>
      </c>
    </row>
    <row r="1953" spans="1:2" ht="15">
      <c r="A1953" s="104" t="s">
        <v>3052</v>
      </c>
      <c r="B1953" s="102" t="s">
        <v>1220</v>
      </c>
    </row>
    <row r="1954" spans="1:2" ht="15">
      <c r="A1954" s="104" t="s">
        <v>3053</v>
      </c>
      <c r="B1954" s="102" t="s">
        <v>1220</v>
      </c>
    </row>
    <row r="1955" spans="1:2" ht="15">
      <c r="A1955" s="104" t="s">
        <v>3054</v>
      </c>
      <c r="B1955" s="102" t="s">
        <v>1220</v>
      </c>
    </row>
    <row r="1956" spans="1:2" ht="15">
      <c r="A1956" s="104" t="s">
        <v>3055</v>
      </c>
      <c r="B1956" s="102" t="s">
        <v>1220</v>
      </c>
    </row>
    <row r="1957" spans="1:2" ht="15">
      <c r="A1957" s="104" t="s">
        <v>3056</v>
      </c>
      <c r="B1957" s="102" t="s">
        <v>1220</v>
      </c>
    </row>
    <row r="1958" spans="1:2" ht="15">
      <c r="A1958" s="104" t="s">
        <v>3057</v>
      </c>
      <c r="B1958" s="102" t="s">
        <v>1220</v>
      </c>
    </row>
    <row r="1959" spans="1:2" ht="15">
      <c r="A1959" s="104" t="s">
        <v>3058</v>
      </c>
      <c r="B1959" s="102" t="s">
        <v>1220</v>
      </c>
    </row>
    <row r="1960" spans="1:2" ht="15">
      <c r="A1960" s="104" t="s">
        <v>3059</v>
      </c>
      <c r="B1960" s="102" t="s">
        <v>1220</v>
      </c>
    </row>
    <row r="1961" spans="1:2" ht="15">
      <c r="A1961" s="104" t="s">
        <v>3060</v>
      </c>
      <c r="B1961" s="102" t="s">
        <v>1220</v>
      </c>
    </row>
    <row r="1962" spans="1:2" ht="15">
      <c r="A1962" s="104" t="s">
        <v>3061</v>
      </c>
      <c r="B1962" s="102" t="s">
        <v>1220</v>
      </c>
    </row>
    <row r="1963" spans="1:2" ht="15">
      <c r="A1963" s="104" t="s">
        <v>3062</v>
      </c>
      <c r="B1963" s="102" t="s">
        <v>1220</v>
      </c>
    </row>
    <row r="1964" spans="1:2" ht="15">
      <c r="A1964" s="104" t="s">
        <v>3063</v>
      </c>
      <c r="B1964" s="102" t="s">
        <v>1220</v>
      </c>
    </row>
    <row r="1965" spans="1:2" ht="15">
      <c r="A1965" s="104" t="s">
        <v>3064</v>
      </c>
      <c r="B1965" s="102" t="s">
        <v>1220</v>
      </c>
    </row>
    <row r="1966" spans="1:2" ht="15">
      <c r="A1966" s="104" t="s">
        <v>3065</v>
      </c>
      <c r="B1966" s="102" t="s">
        <v>1220</v>
      </c>
    </row>
    <row r="1967" spans="1:2" ht="15">
      <c r="A1967" s="104" t="s">
        <v>3066</v>
      </c>
      <c r="B1967" s="102" t="s">
        <v>1220</v>
      </c>
    </row>
    <row r="1968" spans="1:2" ht="15">
      <c r="A1968" s="104" t="s">
        <v>3067</v>
      </c>
      <c r="B1968" s="102" t="s">
        <v>1220</v>
      </c>
    </row>
    <row r="1969" spans="1:2" ht="15">
      <c r="A1969" s="104" t="s">
        <v>3068</v>
      </c>
      <c r="B1969" s="102" t="s">
        <v>1220</v>
      </c>
    </row>
    <row r="1970" spans="1:2" ht="15">
      <c r="A1970" s="104" t="s">
        <v>3069</v>
      </c>
      <c r="B1970" s="102" t="s">
        <v>1220</v>
      </c>
    </row>
    <row r="1971" spans="1:2" ht="15">
      <c r="A1971" s="104" t="s">
        <v>3070</v>
      </c>
      <c r="B1971" s="102" t="s">
        <v>1220</v>
      </c>
    </row>
    <row r="1972" spans="1:2" ht="15">
      <c r="A1972" s="104" t="s">
        <v>3071</v>
      </c>
      <c r="B1972" s="102" t="s">
        <v>1220</v>
      </c>
    </row>
    <row r="1973" spans="1:2" ht="15">
      <c r="A1973" s="104" t="s">
        <v>3072</v>
      </c>
      <c r="B1973" s="102" t="s">
        <v>1220</v>
      </c>
    </row>
    <row r="1974" spans="1:2" ht="15">
      <c r="A1974" s="104" t="s">
        <v>3073</v>
      </c>
      <c r="B1974" s="102" t="s">
        <v>1220</v>
      </c>
    </row>
    <row r="1975" spans="1:2" ht="15">
      <c r="A1975" s="104" t="s">
        <v>3074</v>
      </c>
      <c r="B1975" s="102" t="s">
        <v>1220</v>
      </c>
    </row>
    <row r="1976" spans="1:2" ht="15">
      <c r="A1976" s="104" t="s">
        <v>3075</v>
      </c>
      <c r="B1976" s="102" t="s">
        <v>1220</v>
      </c>
    </row>
    <row r="1977" spans="1:2" ht="15">
      <c r="A1977" s="104" t="s">
        <v>3076</v>
      </c>
      <c r="B1977" s="102" t="s">
        <v>1220</v>
      </c>
    </row>
    <row r="1978" spans="1:2" ht="15">
      <c r="A1978" s="104" t="s">
        <v>3077</v>
      </c>
      <c r="B1978" s="102" t="s">
        <v>1220</v>
      </c>
    </row>
    <row r="1979" spans="1:2" ht="15">
      <c r="A1979" s="104" t="s">
        <v>3078</v>
      </c>
      <c r="B1979" s="102" t="s">
        <v>1220</v>
      </c>
    </row>
    <row r="1980" spans="1:2" ht="15">
      <c r="A1980" s="104" t="s">
        <v>3079</v>
      </c>
      <c r="B1980" s="102" t="s">
        <v>1220</v>
      </c>
    </row>
    <row r="1981" spans="1:2" ht="15">
      <c r="A1981" s="104" t="s">
        <v>3080</v>
      </c>
      <c r="B1981" s="102" t="s">
        <v>1220</v>
      </c>
    </row>
    <row r="1982" spans="1:2" ht="15">
      <c r="A1982" s="104" t="s">
        <v>1047</v>
      </c>
      <c r="B1982" s="102" t="s">
        <v>1220</v>
      </c>
    </row>
    <row r="1983" spans="1:2" ht="15">
      <c r="A1983" s="104" t="s">
        <v>3081</v>
      </c>
      <c r="B1983" s="102" t="s">
        <v>1220</v>
      </c>
    </row>
    <row r="1984" spans="1:2" ht="15">
      <c r="A1984" s="104" t="s">
        <v>924</v>
      </c>
      <c r="B1984" s="102" t="s">
        <v>1220</v>
      </c>
    </row>
    <row r="1985" spans="1:2" ht="15">
      <c r="A1985" s="104" t="s">
        <v>3082</v>
      </c>
      <c r="B1985" s="102" t="s">
        <v>1220</v>
      </c>
    </row>
    <row r="1986" spans="1:2" ht="15">
      <c r="A1986" s="104" t="s">
        <v>3083</v>
      </c>
      <c r="B1986" s="102" t="s">
        <v>1220</v>
      </c>
    </row>
    <row r="1987" spans="1:2" ht="15">
      <c r="A1987" s="104" t="s">
        <v>3084</v>
      </c>
      <c r="B1987" s="102" t="s">
        <v>1220</v>
      </c>
    </row>
    <row r="1988" spans="1:2" ht="15">
      <c r="A1988" s="104" t="s">
        <v>3085</v>
      </c>
      <c r="B1988" s="102" t="s">
        <v>1220</v>
      </c>
    </row>
    <row r="1989" spans="1:2" ht="15">
      <c r="A1989" s="104" t="s">
        <v>3086</v>
      </c>
      <c r="B1989" s="102" t="s">
        <v>1220</v>
      </c>
    </row>
    <row r="1990" spans="1:2" ht="15">
      <c r="A1990" s="104" t="s">
        <v>3087</v>
      </c>
      <c r="B1990" s="102" t="s">
        <v>1220</v>
      </c>
    </row>
    <row r="1991" spans="1:2" ht="15">
      <c r="A1991" s="104" t="s">
        <v>3088</v>
      </c>
      <c r="B1991" s="102" t="s">
        <v>1220</v>
      </c>
    </row>
    <row r="1992" spans="1:2" ht="15">
      <c r="A1992" s="104" t="s">
        <v>3089</v>
      </c>
      <c r="B1992" s="102" t="s">
        <v>1220</v>
      </c>
    </row>
    <row r="1993" spans="1:2" ht="15">
      <c r="A1993" s="104" t="s">
        <v>3090</v>
      </c>
      <c r="B1993" s="102" t="s">
        <v>1220</v>
      </c>
    </row>
    <row r="1994" spans="1:2" ht="15">
      <c r="A1994" s="104" t="s">
        <v>3091</v>
      </c>
      <c r="B1994" s="102" t="s">
        <v>1220</v>
      </c>
    </row>
    <row r="1995" spans="1:2" ht="15">
      <c r="A1995" s="104" t="s">
        <v>3092</v>
      </c>
      <c r="B1995" s="102" t="s">
        <v>1220</v>
      </c>
    </row>
    <row r="1996" spans="1:2" ht="15">
      <c r="A1996" s="104" t="s">
        <v>3093</v>
      </c>
      <c r="B1996" s="102" t="s">
        <v>1220</v>
      </c>
    </row>
    <row r="1997" spans="1:2" ht="15">
      <c r="A1997" s="104" t="s">
        <v>3094</v>
      </c>
      <c r="B1997" s="102" t="s">
        <v>1220</v>
      </c>
    </row>
    <row r="1998" spans="1:2" ht="15">
      <c r="A1998" s="104" t="s">
        <v>3095</v>
      </c>
      <c r="B1998" s="102" t="s">
        <v>1220</v>
      </c>
    </row>
    <row r="1999" spans="1:2" ht="15">
      <c r="A1999" s="104" t="s">
        <v>3096</v>
      </c>
      <c r="B1999" s="102" t="s">
        <v>1220</v>
      </c>
    </row>
    <row r="2000" spans="1:2" ht="15">
      <c r="A2000" s="104" t="s">
        <v>3097</v>
      </c>
      <c r="B2000" s="102" t="s">
        <v>1220</v>
      </c>
    </row>
    <row r="2001" spans="1:2" ht="15">
      <c r="A2001" s="104" t="s">
        <v>3098</v>
      </c>
      <c r="B2001" s="102" t="s">
        <v>1220</v>
      </c>
    </row>
    <row r="2002" spans="1:2" ht="15">
      <c r="A2002" s="104" t="s">
        <v>3099</v>
      </c>
      <c r="B2002" s="102" t="s">
        <v>1220</v>
      </c>
    </row>
    <row r="2003" spans="1:2" ht="15">
      <c r="A2003" s="104" t="s">
        <v>3100</v>
      </c>
      <c r="B2003" s="102" t="s">
        <v>1220</v>
      </c>
    </row>
    <row r="2004" spans="1:2" ht="15">
      <c r="A2004" s="104" t="s">
        <v>3101</v>
      </c>
      <c r="B2004" s="102" t="s">
        <v>1220</v>
      </c>
    </row>
    <row r="2005" spans="1:2" ht="15">
      <c r="A2005" s="104" t="s">
        <v>3102</v>
      </c>
      <c r="B2005" s="102" t="s">
        <v>1220</v>
      </c>
    </row>
    <row r="2006" spans="1:2" ht="15">
      <c r="A2006" s="104" t="s">
        <v>3103</v>
      </c>
      <c r="B2006" s="102" t="s">
        <v>1220</v>
      </c>
    </row>
    <row r="2007" spans="1:2" ht="15">
      <c r="A2007" s="104" t="s">
        <v>3104</v>
      </c>
      <c r="B2007" s="102" t="s">
        <v>1220</v>
      </c>
    </row>
    <row r="2008" spans="1:2" ht="15">
      <c r="A2008" s="104" t="s">
        <v>3105</v>
      </c>
      <c r="B2008" s="102" t="s">
        <v>1220</v>
      </c>
    </row>
    <row r="2009" spans="1:2" ht="15">
      <c r="A2009" s="104" t="s">
        <v>3106</v>
      </c>
      <c r="B2009" s="102" t="s">
        <v>1220</v>
      </c>
    </row>
    <row r="2010" spans="1:2" ht="15">
      <c r="A2010" s="104" t="s">
        <v>3107</v>
      </c>
      <c r="B2010" s="102" t="s">
        <v>1220</v>
      </c>
    </row>
    <row r="2011" spans="1:2" ht="15">
      <c r="A2011" s="104" t="s">
        <v>3108</v>
      </c>
      <c r="B2011" s="102" t="s">
        <v>1220</v>
      </c>
    </row>
    <row r="2012" spans="1:2" ht="15">
      <c r="A2012" s="104" t="s">
        <v>3109</v>
      </c>
      <c r="B2012" s="102" t="s">
        <v>1220</v>
      </c>
    </row>
    <row r="2013" spans="1:2" ht="15">
      <c r="A2013" s="104" t="s">
        <v>3110</v>
      </c>
      <c r="B2013" s="102" t="s">
        <v>1220</v>
      </c>
    </row>
    <row r="2014" spans="1:2" ht="15">
      <c r="A2014" s="104" t="s">
        <v>3111</v>
      </c>
      <c r="B2014" s="102" t="s">
        <v>1220</v>
      </c>
    </row>
    <row r="2015" spans="1:2" ht="15">
      <c r="A2015" s="104" t="s">
        <v>3112</v>
      </c>
      <c r="B2015" s="102" t="s">
        <v>1220</v>
      </c>
    </row>
    <row r="2016" spans="1:2" ht="15">
      <c r="A2016" s="104" t="s">
        <v>3113</v>
      </c>
      <c r="B2016" s="102" t="s">
        <v>1220</v>
      </c>
    </row>
    <row r="2017" spans="1:2" ht="15">
      <c r="A2017" s="104" t="s">
        <v>3114</v>
      </c>
      <c r="B2017" s="102" t="s">
        <v>1220</v>
      </c>
    </row>
    <row r="2018" spans="1:2" ht="15">
      <c r="A2018" s="104" t="s">
        <v>3115</v>
      </c>
      <c r="B2018" s="102" t="s">
        <v>1220</v>
      </c>
    </row>
    <row r="2019" spans="1:2" ht="15">
      <c r="A2019" s="104" t="s">
        <v>3116</v>
      </c>
      <c r="B2019" s="102" t="s">
        <v>1220</v>
      </c>
    </row>
    <row r="2020" spans="1:2" ht="15">
      <c r="A2020" s="104" t="s">
        <v>3117</v>
      </c>
      <c r="B2020" s="102" t="s">
        <v>1220</v>
      </c>
    </row>
    <row r="2021" spans="1:2" ht="15">
      <c r="A2021" s="104" t="s">
        <v>3118</v>
      </c>
      <c r="B2021" s="102" t="s">
        <v>1220</v>
      </c>
    </row>
    <row r="2022" spans="1:2" ht="15">
      <c r="A2022" s="104" t="s">
        <v>3119</v>
      </c>
      <c r="B2022" s="102" t="s">
        <v>1220</v>
      </c>
    </row>
    <row r="2023" spans="1:2" ht="15">
      <c r="A2023" s="104" t="s">
        <v>3120</v>
      </c>
      <c r="B2023" s="102" t="s">
        <v>1220</v>
      </c>
    </row>
    <row r="2024" spans="1:2" ht="15">
      <c r="A2024" s="104" t="s">
        <v>3121</v>
      </c>
      <c r="B2024" s="102" t="s">
        <v>1220</v>
      </c>
    </row>
    <row r="2025" spans="1:2" ht="15">
      <c r="A2025" s="104" t="s">
        <v>3122</v>
      </c>
      <c r="B2025" s="102" t="s">
        <v>1220</v>
      </c>
    </row>
    <row r="2026" spans="1:2" ht="15">
      <c r="A2026" s="104" t="s">
        <v>3123</v>
      </c>
      <c r="B2026" s="102" t="s">
        <v>1220</v>
      </c>
    </row>
    <row r="2027" spans="1:2" ht="15">
      <c r="A2027" s="104" t="s">
        <v>3124</v>
      </c>
      <c r="B2027" s="102" t="s">
        <v>1220</v>
      </c>
    </row>
    <row r="2028" spans="1:2" ht="15">
      <c r="A2028" s="104" t="s">
        <v>3125</v>
      </c>
      <c r="B2028" s="102" t="s">
        <v>1220</v>
      </c>
    </row>
    <row r="2029" spans="1:2" ht="15">
      <c r="A2029" s="104" t="s">
        <v>3126</v>
      </c>
      <c r="B2029" s="102" t="s">
        <v>1220</v>
      </c>
    </row>
    <row r="2030" spans="1:2" ht="15">
      <c r="A2030" s="104" t="s">
        <v>3127</v>
      </c>
      <c r="B2030" s="102" t="s">
        <v>1220</v>
      </c>
    </row>
    <row r="2031" spans="1:2" ht="15">
      <c r="A2031" s="104" t="s">
        <v>3128</v>
      </c>
      <c r="B2031" s="102" t="s">
        <v>1220</v>
      </c>
    </row>
    <row r="2032" spans="1:2" ht="15">
      <c r="A2032" s="104" t="s">
        <v>3129</v>
      </c>
      <c r="B2032" s="102" t="s">
        <v>1220</v>
      </c>
    </row>
    <row r="2033" spans="1:2" ht="15">
      <c r="A2033" s="104" t="s">
        <v>3130</v>
      </c>
      <c r="B2033" s="102" t="s">
        <v>1220</v>
      </c>
    </row>
    <row r="2034" spans="1:2" ht="15">
      <c r="A2034" s="104" t="s">
        <v>3131</v>
      </c>
      <c r="B2034" s="102" t="s">
        <v>1220</v>
      </c>
    </row>
    <row r="2035" spans="1:2" ht="15">
      <c r="A2035" s="104" t="s">
        <v>3132</v>
      </c>
      <c r="B2035" s="102" t="s">
        <v>1220</v>
      </c>
    </row>
    <row r="2036" spans="1:2" ht="15">
      <c r="A2036" s="104" t="s">
        <v>3133</v>
      </c>
      <c r="B2036" s="102" t="s">
        <v>1220</v>
      </c>
    </row>
    <row r="2037" spans="1:2" ht="15">
      <c r="A2037" s="104" t="s">
        <v>3134</v>
      </c>
      <c r="B2037" s="102" t="s">
        <v>1220</v>
      </c>
    </row>
    <row r="2038" spans="1:2" ht="15">
      <c r="A2038" s="104" t="s">
        <v>3135</v>
      </c>
      <c r="B2038" s="102" t="s">
        <v>1220</v>
      </c>
    </row>
    <row r="2039" spans="1:2" ht="15">
      <c r="A2039" s="104" t="s">
        <v>3136</v>
      </c>
      <c r="B2039" s="102" t="s">
        <v>1220</v>
      </c>
    </row>
    <row r="2040" spans="1:2" ht="15">
      <c r="A2040" s="104" t="s">
        <v>3137</v>
      </c>
      <c r="B2040" s="102" t="s">
        <v>1220</v>
      </c>
    </row>
    <row r="2041" spans="1:2" ht="15">
      <c r="A2041" s="104" t="s">
        <v>3138</v>
      </c>
      <c r="B2041" s="102" t="s">
        <v>1220</v>
      </c>
    </row>
    <row r="2042" spans="1:2" ht="15">
      <c r="A2042" s="104" t="s">
        <v>3139</v>
      </c>
      <c r="B2042" s="102" t="s">
        <v>1220</v>
      </c>
    </row>
    <row r="2043" spans="1:2" ht="15">
      <c r="A2043" s="104" t="s">
        <v>3140</v>
      </c>
      <c r="B2043" s="102" t="s">
        <v>1220</v>
      </c>
    </row>
    <row r="2044" spans="1:2" ht="15">
      <c r="A2044" s="104" t="s">
        <v>3141</v>
      </c>
      <c r="B2044" s="102" t="s">
        <v>1220</v>
      </c>
    </row>
    <row r="2045" spans="1:2" ht="15">
      <c r="A2045" s="104" t="s">
        <v>3142</v>
      </c>
      <c r="B2045" s="102" t="s">
        <v>1220</v>
      </c>
    </row>
    <row r="2046" spans="1:2" ht="15">
      <c r="A2046" s="104" t="s">
        <v>3143</v>
      </c>
      <c r="B2046" s="102" t="s">
        <v>1220</v>
      </c>
    </row>
    <row r="2047" spans="1:2" ht="15">
      <c r="A2047" s="104" t="s">
        <v>3144</v>
      </c>
      <c r="B2047" s="102" t="s">
        <v>1220</v>
      </c>
    </row>
    <row r="2048" spans="1:2" ht="15">
      <c r="A2048" s="104" t="s">
        <v>3145</v>
      </c>
      <c r="B2048" s="102" t="s">
        <v>1220</v>
      </c>
    </row>
    <row r="2049" spans="1:2" ht="15">
      <c r="A2049" s="104" t="s">
        <v>3146</v>
      </c>
      <c r="B2049" s="102" t="s">
        <v>1220</v>
      </c>
    </row>
    <row r="2050" spans="1:2" ht="15">
      <c r="A2050" s="104" t="s">
        <v>3147</v>
      </c>
      <c r="B2050" s="102" t="s">
        <v>1220</v>
      </c>
    </row>
    <row r="2051" spans="1:2" ht="15">
      <c r="A2051" s="104" t="s">
        <v>3148</v>
      </c>
      <c r="B2051" s="102" t="s">
        <v>1220</v>
      </c>
    </row>
    <row r="2052" spans="1:2" ht="15">
      <c r="A2052" s="104" t="s">
        <v>3149</v>
      </c>
      <c r="B2052" s="102" t="s">
        <v>1220</v>
      </c>
    </row>
    <row r="2053" spans="1:2" ht="15">
      <c r="A2053" s="104" t="s">
        <v>3150</v>
      </c>
      <c r="B2053" s="102" t="s">
        <v>1220</v>
      </c>
    </row>
    <row r="2054" spans="1:2" ht="15">
      <c r="A2054" s="104" t="s">
        <v>3151</v>
      </c>
      <c r="B2054" s="102" t="s">
        <v>1220</v>
      </c>
    </row>
    <row r="2055" spans="1:2" ht="15">
      <c r="A2055" s="104" t="s">
        <v>3152</v>
      </c>
      <c r="B2055" s="102" t="s">
        <v>1220</v>
      </c>
    </row>
    <row r="2056" spans="1:2" ht="15">
      <c r="A2056" s="104" t="s">
        <v>3153</v>
      </c>
      <c r="B2056" s="102" t="s">
        <v>1220</v>
      </c>
    </row>
    <row r="2057" spans="1:2" ht="15">
      <c r="A2057" s="104" t="s">
        <v>3154</v>
      </c>
      <c r="B2057" s="102" t="s">
        <v>1220</v>
      </c>
    </row>
    <row r="2058" spans="1:2" ht="15">
      <c r="A2058" s="104" t="s">
        <v>3155</v>
      </c>
      <c r="B2058" s="102" t="s">
        <v>1220</v>
      </c>
    </row>
    <row r="2059" spans="1:2" ht="15">
      <c r="A2059" s="104" t="s">
        <v>3156</v>
      </c>
      <c r="B2059" s="102" t="s">
        <v>1220</v>
      </c>
    </row>
    <row r="2060" spans="1:2" ht="15">
      <c r="A2060" s="104" t="s">
        <v>3157</v>
      </c>
      <c r="B2060" s="102" t="s">
        <v>1220</v>
      </c>
    </row>
    <row r="2061" spans="1:2" ht="15">
      <c r="A2061" s="104" t="s">
        <v>3158</v>
      </c>
      <c r="B2061" s="102" t="s">
        <v>1220</v>
      </c>
    </row>
    <row r="2062" spans="1:2" ht="15">
      <c r="A2062" s="104" t="s">
        <v>1048</v>
      </c>
      <c r="B2062" s="102" t="s">
        <v>1220</v>
      </c>
    </row>
    <row r="2063" spans="1:2" ht="15">
      <c r="A2063" s="104" t="s">
        <v>1049</v>
      </c>
      <c r="B2063" s="102" t="s">
        <v>1220</v>
      </c>
    </row>
    <row r="2064" spans="1:2" ht="15">
      <c r="A2064" s="104" t="s">
        <v>3159</v>
      </c>
      <c r="B2064" s="102" t="s">
        <v>1220</v>
      </c>
    </row>
    <row r="2065" spans="1:2" ht="15">
      <c r="A2065" s="104" t="s">
        <v>3160</v>
      </c>
      <c r="B2065" s="102" t="s">
        <v>1220</v>
      </c>
    </row>
    <row r="2066" spans="1:2" ht="15">
      <c r="A2066" s="104" t="s">
        <v>3161</v>
      </c>
      <c r="B2066" s="102" t="s">
        <v>1220</v>
      </c>
    </row>
    <row r="2067" spans="1:2" ht="15">
      <c r="A2067" s="104" t="s">
        <v>3162</v>
      </c>
      <c r="B2067" s="102" t="s">
        <v>1220</v>
      </c>
    </row>
    <row r="2068" spans="1:2" ht="15">
      <c r="A2068" s="104" t="s">
        <v>3163</v>
      </c>
      <c r="B2068" s="102" t="s">
        <v>1220</v>
      </c>
    </row>
    <row r="2069" spans="1:2" ht="15">
      <c r="A2069" s="104" t="s">
        <v>3164</v>
      </c>
      <c r="B2069" s="102" t="s">
        <v>1220</v>
      </c>
    </row>
    <row r="2070" spans="1:2" ht="15">
      <c r="A2070" s="104" t="s">
        <v>3165</v>
      </c>
      <c r="B2070" s="102" t="s">
        <v>1220</v>
      </c>
    </row>
    <row r="2071" spans="1:2" ht="15">
      <c r="A2071" s="104" t="s">
        <v>1050</v>
      </c>
      <c r="B2071" s="102" t="s">
        <v>1220</v>
      </c>
    </row>
    <row r="2072" spans="1:2" ht="15">
      <c r="A2072" s="104" t="s">
        <v>3166</v>
      </c>
      <c r="B2072" s="102" t="s">
        <v>1220</v>
      </c>
    </row>
    <row r="2073" spans="1:2" ht="15">
      <c r="A2073" s="104" t="s">
        <v>3167</v>
      </c>
      <c r="B2073" s="102" t="s">
        <v>1220</v>
      </c>
    </row>
    <row r="2074" spans="1:2" ht="15">
      <c r="A2074" s="104" t="s">
        <v>3168</v>
      </c>
      <c r="B2074" s="102" t="s">
        <v>1220</v>
      </c>
    </row>
    <row r="2075" spans="1:2" ht="15">
      <c r="A2075" s="104" t="s">
        <v>3169</v>
      </c>
      <c r="B2075" s="102" t="s">
        <v>1220</v>
      </c>
    </row>
    <row r="2076" spans="1:2" ht="15">
      <c r="A2076" s="104" t="s">
        <v>3170</v>
      </c>
      <c r="B2076" s="102" t="s">
        <v>1220</v>
      </c>
    </row>
    <row r="2077" spans="1:2" ht="15">
      <c r="A2077" s="104" t="s">
        <v>3171</v>
      </c>
      <c r="B2077" s="102" t="s">
        <v>1220</v>
      </c>
    </row>
    <row r="2078" spans="1:2" ht="15">
      <c r="A2078" s="104" t="s">
        <v>3172</v>
      </c>
      <c r="B2078" s="102" t="s">
        <v>1220</v>
      </c>
    </row>
    <row r="2079" spans="1:2" ht="15">
      <c r="A2079" s="104" t="s">
        <v>3173</v>
      </c>
      <c r="B2079" s="102" t="s">
        <v>1220</v>
      </c>
    </row>
    <row r="2080" spans="1:2" ht="15">
      <c r="A2080" s="104" t="s">
        <v>3174</v>
      </c>
      <c r="B2080" s="102" t="s">
        <v>1220</v>
      </c>
    </row>
    <row r="2081" spans="1:2" ht="15">
      <c r="A2081" s="104" t="s">
        <v>3175</v>
      </c>
      <c r="B2081" s="102" t="s">
        <v>1220</v>
      </c>
    </row>
    <row r="2082" spans="1:2" ht="15">
      <c r="A2082" s="104" t="s">
        <v>3176</v>
      </c>
      <c r="B2082" s="102" t="s">
        <v>1220</v>
      </c>
    </row>
    <row r="2083" spans="1:2" ht="15">
      <c r="A2083" s="104" t="s">
        <v>3177</v>
      </c>
      <c r="B2083" s="102" t="s">
        <v>1220</v>
      </c>
    </row>
    <row r="2084" spans="1:2" ht="15">
      <c r="A2084" s="104" t="s">
        <v>3178</v>
      </c>
      <c r="B2084" s="102" t="s">
        <v>1220</v>
      </c>
    </row>
    <row r="2085" spans="1:2" ht="15">
      <c r="A2085" s="104" t="s">
        <v>1051</v>
      </c>
      <c r="B2085" s="102" t="s">
        <v>1220</v>
      </c>
    </row>
    <row r="2086" spans="1:2" ht="15">
      <c r="A2086" s="104" t="s">
        <v>3179</v>
      </c>
      <c r="B2086" s="102" t="s">
        <v>1220</v>
      </c>
    </row>
    <row r="2087" spans="1:2" ht="15">
      <c r="A2087" s="104" t="s">
        <v>3180</v>
      </c>
      <c r="B2087" s="102" t="s">
        <v>1220</v>
      </c>
    </row>
    <row r="2088" spans="1:2" ht="15">
      <c r="A2088" s="104" t="s">
        <v>3181</v>
      </c>
      <c r="B2088" s="102" t="s">
        <v>1220</v>
      </c>
    </row>
    <row r="2089" spans="1:2" ht="15">
      <c r="A2089" s="104" t="s">
        <v>3182</v>
      </c>
      <c r="B2089" s="102" t="s">
        <v>1220</v>
      </c>
    </row>
    <row r="2090" spans="1:2" ht="15">
      <c r="A2090" s="104" t="s">
        <v>3183</v>
      </c>
      <c r="B2090" s="102" t="s">
        <v>1220</v>
      </c>
    </row>
    <row r="2091" spans="1:2" ht="15">
      <c r="A2091" s="104" t="s">
        <v>3184</v>
      </c>
      <c r="B2091" s="102" t="s">
        <v>1220</v>
      </c>
    </row>
    <row r="2092" spans="1:2" ht="15">
      <c r="A2092" s="104" t="s">
        <v>3185</v>
      </c>
      <c r="B2092" s="102" t="s">
        <v>1220</v>
      </c>
    </row>
    <row r="2093" spans="1:2" ht="15">
      <c r="A2093" s="104" t="s">
        <v>3186</v>
      </c>
      <c r="B2093" s="102" t="s">
        <v>1220</v>
      </c>
    </row>
    <row r="2094" spans="1:2" ht="15">
      <c r="A2094" s="104" t="s">
        <v>3187</v>
      </c>
      <c r="B2094" s="102" t="s">
        <v>1220</v>
      </c>
    </row>
    <row r="2095" spans="1:2" ht="15">
      <c r="A2095" s="104" t="s">
        <v>3188</v>
      </c>
      <c r="B2095" s="102" t="s">
        <v>1220</v>
      </c>
    </row>
    <row r="2096" spans="1:2" ht="15">
      <c r="A2096" s="104" t="s">
        <v>3189</v>
      </c>
      <c r="B2096" s="102" t="s">
        <v>1220</v>
      </c>
    </row>
    <row r="2097" spans="1:2" ht="15">
      <c r="A2097" s="104" t="s">
        <v>3190</v>
      </c>
      <c r="B2097" s="102" t="s">
        <v>1220</v>
      </c>
    </row>
    <row r="2098" spans="1:2" ht="15">
      <c r="A2098" s="104" t="s">
        <v>3191</v>
      </c>
      <c r="B2098" s="102" t="s">
        <v>1220</v>
      </c>
    </row>
    <row r="2099" spans="1:2" ht="15">
      <c r="A2099" s="104" t="s">
        <v>3192</v>
      </c>
      <c r="B2099" s="102" t="s">
        <v>1220</v>
      </c>
    </row>
    <row r="2100" spans="1:2" ht="15">
      <c r="A2100" s="104" t="s">
        <v>3193</v>
      </c>
      <c r="B2100" s="102" t="s">
        <v>1220</v>
      </c>
    </row>
    <row r="2101" spans="1:2" ht="15">
      <c r="A2101" s="104" t="s">
        <v>3194</v>
      </c>
      <c r="B2101" s="102" t="s">
        <v>1220</v>
      </c>
    </row>
    <row r="2102" spans="1:2" ht="15">
      <c r="A2102" s="104" t="s">
        <v>3195</v>
      </c>
      <c r="B2102" s="102" t="s">
        <v>1220</v>
      </c>
    </row>
    <row r="2103" spans="1:2" ht="15">
      <c r="A2103" s="104" t="s">
        <v>3196</v>
      </c>
      <c r="B2103" s="102" t="s">
        <v>1220</v>
      </c>
    </row>
    <row r="2104" spans="1:2" ht="15">
      <c r="A2104" s="104" t="s">
        <v>3197</v>
      </c>
      <c r="B2104" s="102" t="s">
        <v>1220</v>
      </c>
    </row>
    <row r="2105" spans="1:2" ht="15">
      <c r="A2105" s="104" t="s">
        <v>3198</v>
      </c>
      <c r="B2105" s="102" t="s">
        <v>1220</v>
      </c>
    </row>
    <row r="2106" spans="1:2" ht="15">
      <c r="A2106" s="104" t="s">
        <v>3199</v>
      </c>
      <c r="B2106" s="102" t="s">
        <v>1220</v>
      </c>
    </row>
    <row r="2107" spans="1:2" ht="15">
      <c r="A2107" s="104" t="s">
        <v>3200</v>
      </c>
      <c r="B2107" s="102" t="s">
        <v>1220</v>
      </c>
    </row>
    <row r="2108" spans="1:2" ht="15">
      <c r="A2108" s="104" t="s">
        <v>3201</v>
      </c>
      <c r="B2108" s="102" t="s">
        <v>1220</v>
      </c>
    </row>
    <row r="2109" spans="1:2" ht="15">
      <c r="A2109" s="104" t="s">
        <v>3202</v>
      </c>
      <c r="B2109" s="102" t="s">
        <v>1220</v>
      </c>
    </row>
    <row r="2110" spans="1:2" ht="15">
      <c r="A2110" s="104" t="s">
        <v>3203</v>
      </c>
      <c r="B2110" s="102" t="s">
        <v>1220</v>
      </c>
    </row>
    <row r="2111" spans="1:2" ht="15">
      <c r="A2111" s="104" t="s">
        <v>3204</v>
      </c>
      <c r="B2111" s="102" t="s">
        <v>1220</v>
      </c>
    </row>
    <row r="2112" spans="1:2" ht="15">
      <c r="A2112" s="104" t="s">
        <v>3205</v>
      </c>
      <c r="B2112" s="102" t="s">
        <v>1220</v>
      </c>
    </row>
    <row r="2113" spans="1:2" ht="15">
      <c r="A2113" s="104" t="s">
        <v>3206</v>
      </c>
      <c r="B2113" s="102" t="s">
        <v>1220</v>
      </c>
    </row>
    <row r="2114" spans="1:2" ht="15">
      <c r="A2114" s="104" t="s">
        <v>3207</v>
      </c>
      <c r="B2114" s="102" t="s">
        <v>1220</v>
      </c>
    </row>
    <row r="2115" spans="1:2" ht="15">
      <c r="A2115" s="104" t="s">
        <v>3208</v>
      </c>
      <c r="B2115" s="102" t="s">
        <v>1220</v>
      </c>
    </row>
    <row r="2116" spans="1:2" ht="15">
      <c r="A2116" s="104" t="s">
        <v>3209</v>
      </c>
      <c r="B2116" s="102" t="s">
        <v>1220</v>
      </c>
    </row>
    <row r="2117" spans="1:2" ht="15">
      <c r="A2117" s="104" t="s">
        <v>1052</v>
      </c>
      <c r="B2117" s="102" t="s">
        <v>1220</v>
      </c>
    </row>
    <row r="2118" spans="1:2" ht="15">
      <c r="A2118" s="104" t="s">
        <v>3210</v>
      </c>
      <c r="B2118" s="102" t="s">
        <v>1220</v>
      </c>
    </row>
    <row r="2119" spans="1:2" ht="15">
      <c r="A2119" s="104" t="s">
        <v>3211</v>
      </c>
      <c r="B2119" s="102" t="s">
        <v>1220</v>
      </c>
    </row>
    <row r="2120" spans="1:2" ht="15">
      <c r="A2120" s="104" t="s">
        <v>3212</v>
      </c>
      <c r="B2120" s="102" t="s">
        <v>1220</v>
      </c>
    </row>
    <row r="2121" spans="1:2" ht="15">
      <c r="A2121" s="104" t="s">
        <v>3213</v>
      </c>
      <c r="B2121" s="102" t="s">
        <v>1220</v>
      </c>
    </row>
    <row r="2122" spans="1:2" ht="15">
      <c r="A2122" s="104" t="s">
        <v>3214</v>
      </c>
      <c r="B2122" s="102" t="s">
        <v>1220</v>
      </c>
    </row>
    <row r="2123" spans="1:2" ht="15">
      <c r="A2123" s="104" t="s">
        <v>3215</v>
      </c>
      <c r="B2123" s="102" t="s">
        <v>1220</v>
      </c>
    </row>
    <row r="2124" spans="1:2" ht="15">
      <c r="A2124" s="104" t="s">
        <v>3216</v>
      </c>
      <c r="B2124" s="102" t="s">
        <v>1220</v>
      </c>
    </row>
    <row r="2125" spans="1:2" ht="15">
      <c r="A2125" s="104" t="s">
        <v>1053</v>
      </c>
      <c r="B2125" s="102" t="s">
        <v>1220</v>
      </c>
    </row>
    <row r="2126" spans="1:2" ht="15">
      <c r="A2126" s="104" t="s">
        <v>3217</v>
      </c>
      <c r="B2126" s="102" t="s">
        <v>1220</v>
      </c>
    </row>
    <row r="2127" spans="1:2" ht="15">
      <c r="A2127" s="104" t="s">
        <v>3218</v>
      </c>
      <c r="B2127" s="102" t="s">
        <v>1220</v>
      </c>
    </row>
    <row r="2128" spans="1:2" ht="15">
      <c r="A2128" s="104" t="s">
        <v>3219</v>
      </c>
      <c r="B2128" s="102" t="s">
        <v>1220</v>
      </c>
    </row>
    <row r="2129" spans="1:2" ht="15">
      <c r="A2129" s="104" t="s">
        <v>3220</v>
      </c>
      <c r="B2129" s="102" t="s">
        <v>1220</v>
      </c>
    </row>
    <row r="2130" spans="1:2" ht="15">
      <c r="A2130" s="104" t="s">
        <v>3221</v>
      </c>
      <c r="B2130" s="102" t="s">
        <v>1220</v>
      </c>
    </row>
    <row r="2131" spans="1:2" ht="15">
      <c r="A2131" s="104" t="s">
        <v>3222</v>
      </c>
      <c r="B2131" s="102" t="s">
        <v>1220</v>
      </c>
    </row>
    <row r="2132" spans="1:2" ht="15">
      <c r="A2132" s="104" t="s">
        <v>3223</v>
      </c>
      <c r="B2132" s="102" t="s">
        <v>1220</v>
      </c>
    </row>
    <row r="2133" spans="1:2" ht="15">
      <c r="A2133" s="104" t="s">
        <v>574</v>
      </c>
      <c r="B2133" s="102" t="s">
        <v>1220</v>
      </c>
    </row>
    <row r="2134" spans="1:2" ht="15">
      <c r="A2134" s="104" t="s">
        <v>3224</v>
      </c>
      <c r="B2134" s="102" t="s">
        <v>1220</v>
      </c>
    </row>
    <row r="2135" spans="1:2" ht="15">
      <c r="A2135" s="104" t="s">
        <v>3225</v>
      </c>
      <c r="B2135" s="102" t="s">
        <v>1220</v>
      </c>
    </row>
    <row r="2136" spans="1:2" ht="15">
      <c r="A2136" s="104" t="s">
        <v>3226</v>
      </c>
      <c r="B2136" s="102" t="s">
        <v>1220</v>
      </c>
    </row>
    <row r="2137" spans="1:2" ht="15">
      <c r="A2137" s="104" t="s">
        <v>3227</v>
      </c>
      <c r="B2137" s="102" t="s">
        <v>1220</v>
      </c>
    </row>
    <row r="2138" spans="1:2" ht="15">
      <c r="A2138" s="104" t="s">
        <v>3228</v>
      </c>
      <c r="B2138" s="102" t="s">
        <v>1220</v>
      </c>
    </row>
    <row r="2139" spans="1:2" ht="15">
      <c r="A2139" s="104" t="s">
        <v>3229</v>
      </c>
      <c r="B2139" s="102" t="s">
        <v>1220</v>
      </c>
    </row>
    <row r="2140" spans="1:2" ht="15">
      <c r="A2140" s="104" t="s">
        <v>3230</v>
      </c>
      <c r="B2140" s="102" t="s">
        <v>1220</v>
      </c>
    </row>
    <row r="2141" spans="1:2" ht="15">
      <c r="A2141" s="104" t="s">
        <v>3231</v>
      </c>
      <c r="B2141" s="102" t="s">
        <v>1220</v>
      </c>
    </row>
    <row r="2142" spans="1:2" ht="15">
      <c r="A2142" s="104" t="s">
        <v>1054</v>
      </c>
      <c r="B2142" s="102" t="s">
        <v>1220</v>
      </c>
    </row>
    <row r="2143" spans="1:2" ht="15">
      <c r="A2143" s="104" t="s">
        <v>3232</v>
      </c>
      <c r="B2143" s="102" t="s">
        <v>1220</v>
      </c>
    </row>
    <row r="2144" spans="1:2" ht="15">
      <c r="A2144" s="104" t="s">
        <v>1055</v>
      </c>
      <c r="B2144" s="102" t="s">
        <v>1220</v>
      </c>
    </row>
    <row r="2145" spans="1:2" ht="15">
      <c r="A2145" s="104" t="s">
        <v>1056</v>
      </c>
      <c r="B2145" s="102" t="s">
        <v>1220</v>
      </c>
    </row>
    <row r="2146" spans="1:2" ht="15">
      <c r="A2146" s="104" t="s">
        <v>3233</v>
      </c>
      <c r="B2146" s="102" t="s">
        <v>1220</v>
      </c>
    </row>
    <row r="2147" spans="1:2" ht="15">
      <c r="A2147" s="104" t="s">
        <v>3234</v>
      </c>
      <c r="B2147" s="102" t="s">
        <v>1220</v>
      </c>
    </row>
    <row r="2148" spans="1:2" ht="15">
      <c r="A2148" s="104" t="s">
        <v>3235</v>
      </c>
      <c r="B2148" s="102" t="s">
        <v>1220</v>
      </c>
    </row>
    <row r="2149" spans="1:2" ht="15">
      <c r="A2149" s="104" t="s">
        <v>3236</v>
      </c>
      <c r="B2149" s="102" t="s">
        <v>1220</v>
      </c>
    </row>
    <row r="2150" spans="1:2" ht="15">
      <c r="A2150" s="104" t="s">
        <v>3237</v>
      </c>
      <c r="B2150" s="102" t="s">
        <v>1220</v>
      </c>
    </row>
    <row r="2151" spans="1:2" ht="15">
      <c r="A2151" s="104" t="s">
        <v>3238</v>
      </c>
      <c r="B2151" s="102" t="s">
        <v>1220</v>
      </c>
    </row>
    <row r="2152" spans="1:2" ht="15">
      <c r="A2152" s="104" t="s">
        <v>3239</v>
      </c>
      <c r="B2152" s="102" t="s">
        <v>1220</v>
      </c>
    </row>
    <row r="2153" spans="1:2" ht="15">
      <c r="A2153" s="104" t="s">
        <v>3240</v>
      </c>
      <c r="B2153" s="102" t="s">
        <v>1220</v>
      </c>
    </row>
    <row r="2154" spans="1:2" ht="15">
      <c r="A2154" s="104" t="s">
        <v>3241</v>
      </c>
      <c r="B2154" s="102" t="s">
        <v>1220</v>
      </c>
    </row>
    <row r="2155" spans="1:2" ht="15">
      <c r="A2155" s="104" t="s">
        <v>3242</v>
      </c>
      <c r="B2155" s="102" t="s">
        <v>1220</v>
      </c>
    </row>
    <row r="2156" spans="1:2" ht="15">
      <c r="A2156" s="104" t="s">
        <v>3243</v>
      </c>
      <c r="B2156" s="102" t="s">
        <v>1220</v>
      </c>
    </row>
    <row r="2157" spans="1:2" ht="15">
      <c r="A2157" s="104" t="s">
        <v>3244</v>
      </c>
      <c r="B2157" s="102" t="s">
        <v>1220</v>
      </c>
    </row>
    <row r="2158" spans="1:2" ht="15">
      <c r="A2158" s="104" t="s">
        <v>3245</v>
      </c>
      <c r="B2158" s="102" t="s">
        <v>1220</v>
      </c>
    </row>
    <row r="2159" spans="1:2" ht="15">
      <c r="A2159" s="104" t="s">
        <v>3246</v>
      </c>
      <c r="B2159" s="102" t="s">
        <v>1220</v>
      </c>
    </row>
    <row r="2160" spans="1:2" ht="15">
      <c r="A2160" s="104" t="s">
        <v>3247</v>
      </c>
      <c r="B2160" s="102" t="s">
        <v>1220</v>
      </c>
    </row>
    <row r="2161" spans="1:2" ht="15">
      <c r="A2161" s="104" t="s">
        <v>3248</v>
      </c>
      <c r="B2161" s="102" t="s">
        <v>1220</v>
      </c>
    </row>
    <row r="2162" spans="1:2" ht="15">
      <c r="A2162" s="104" t="s">
        <v>3249</v>
      </c>
      <c r="B2162" s="102" t="s">
        <v>1220</v>
      </c>
    </row>
    <row r="2163" spans="1:2" ht="15">
      <c r="A2163" s="104" t="s">
        <v>3250</v>
      </c>
      <c r="B2163" s="102" t="s">
        <v>1220</v>
      </c>
    </row>
    <row r="2164" spans="1:2" ht="15">
      <c r="A2164" s="104" t="s">
        <v>1057</v>
      </c>
      <c r="B2164" s="102" t="s">
        <v>1220</v>
      </c>
    </row>
    <row r="2165" spans="1:2" ht="15">
      <c r="A2165" s="104" t="s">
        <v>1058</v>
      </c>
      <c r="B2165" s="102" t="s">
        <v>1220</v>
      </c>
    </row>
    <row r="2166" spans="1:2" ht="15">
      <c r="A2166" s="104" t="s">
        <v>1059</v>
      </c>
      <c r="B2166" s="102" t="s">
        <v>1220</v>
      </c>
    </row>
    <row r="2167" spans="1:2" ht="15">
      <c r="A2167" s="104" t="s">
        <v>3251</v>
      </c>
      <c r="B2167" s="102" t="s">
        <v>1220</v>
      </c>
    </row>
    <row r="2168" spans="1:2" ht="15">
      <c r="A2168" s="104" t="s">
        <v>3252</v>
      </c>
      <c r="B2168" s="102" t="s">
        <v>1220</v>
      </c>
    </row>
    <row r="2169" spans="1:2" ht="15">
      <c r="A2169" s="104" t="s">
        <v>3253</v>
      </c>
      <c r="B2169" s="102" t="s">
        <v>1220</v>
      </c>
    </row>
    <row r="2170" spans="1:2" ht="15">
      <c r="A2170" s="104" t="s">
        <v>1060</v>
      </c>
      <c r="B2170" s="102" t="s">
        <v>1220</v>
      </c>
    </row>
    <row r="2171" spans="1:2" ht="15">
      <c r="A2171" s="104" t="s">
        <v>3254</v>
      </c>
      <c r="B2171" s="102" t="s">
        <v>1220</v>
      </c>
    </row>
    <row r="2172" spans="1:2" ht="15">
      <c r="A2172" s="104" t="s">
        <v>3255</v>
      </c>
      <c r="B2172" s="102" t="s">
        <v>1220</v>
      </c>
    </row>
    <row r="2173" spans="1:2" ht="15">
      <c r="A2173" s="104" t="s">
        <v>3256</v>
      </c>
      <c r="B2173" s="102" t="s">
        <v>1220</v>
      </c>
    </row>
    <row r="2174" spans="1:2" ht="15">
      <c r="A2174" s="104" t="s">
        <v>3257</v>
      </c>
      <c r="B2174" s="102" t="s">
        <v>1220</v>
      </c>
    </row>
    <row r="2175" spans="1:2" ht="15">
      <c r="A2175" s="104" t="s">
        <v>3258</v>
      </c>
      <c r="B2175" s="102" t="s">
        <v>1220</v>
      </c>
    </row>
    <row r="2176" spans="1:2" ht="15">
      <c r="A2176" s="104" t="s">
        <v>3259</v>
      </c>
      <c r="B2176" s="102" t="s">
        <v>1220</v>
      </c>
    </row>
    <row r="2177" spans="1:2" ht="15">
      <c r="A2177" s="104" t="s">
        <v>3260</v>
      </c>
      <c r="B2177" s="102" t="s">
        <v>1220</v>
      </c>
    </row>
    <row r="2178" spans="1:2" ht="15">
      <c r="A2178" s="104" t="s">
        <v>3261</v>
      </c>
      <c r="B2178" s="102" t="s">
        <v>1220</v>
      </c>
    </row>
    <row r="2179" spans="1:2" ht="15">
      <c r="A2179" s="104" t="s">
        <v>3262</v>
      </c>
      <c r="B2179" s="102" t="s">
        <v>1220</v>
      </c>
    </row>
    <row r="2180" spans="1:2" ht="15">
      <c r="A2180" s="104" t="s">
        <v>1061</v>
      </c>
      <c r="B2180" s="102" t="s">
        <v>1220</v>
      </c>
    </row>
    <row r="2181" spans="1:2" ht="15">
      <c r="A2181" s="104" t="s">
        <v>3263</v>
      </c>
      <c r="B2181" s="102" t="s">
        <v>1220</v>
      </c>
    </row>
    <row r="2182" spans="1:2" ht="15">
      <c r="A2182" s="104" t="s">
        <v>3264</v>
      </c>
      <c r="B2182" s="102" t="s">
        <v>1220</v>
      </c>
    </row>
    <row r="2183" spans="1:2" ht="15">
      <c r="A2183" s="104" t="s">
        <v>3265</v>
      </c>
      <c r="B2183" s="102" t="s">
        <v>1220</v>
      </c>
    </row>
    <row r="2184" spans="1:2" ht="15">
      <c r="A2184" s="104" t="s">
        <v>3266</v>
      </c>
      <c r="B2184" s="102" t="s">
        <v>1220</v>
      </c>
    </row>
    <row r="2185" spans="1:2" ht="15">
      <c r="A2185" s="104" t="s">
        <v>1062</v>
      </c>
      <c r="B2185" s="102" t="s">
        <v>1220</v>
      </c>
    </row>
    <row r="2186" spans="1:2" ht="15">
      <c r="A2186" s="104" t="s">
        <v>3267</v>
      </c>
      <c r="B2186" s="102" t="s">
        <v>1220</v>
      </c>
    </row>
    <row r="2187" spans="1:2" ht="15">
      <c r="A2187" s="104" t="s">
        <v>3268</v>
      </c>
      <c r="B2187" s="102" t="s">
        <v>1220</v>
      </c>
    </row>
    <row r="2188" spans="1:2" ht="15">
      <c r="A2188" s="104" t="s">
        <v>3269</v>
      </c>
      <c r="B2188" s="102" t="s">
        <v>1220</v>
      </c>
    </row>
    <row r="2189" spans="1:2" ht="15">
      <c r="A2189" s="104" t="s">
        <v>3270</v>
      </c>
      <c r="B2189" s="102" t="s">
        <v>1220</v>
      </c>
    </row>
    <row r="2190" spans="1:2" ht="15">
      <c r="A2190" s="104" t="s">
        <v>3271</v>
      </c>
      <c r="B2190" s="102" t="s">
        <v>1220</v>
      </c>
    </row>
    <row r="2191" spans="1:2" ht="15">
      <c r="A2191" s="104" t="s">
        <v>3272</v>
      </c>
      <c r="B2191" s="102" t="s">
        <v>1220</v>
      </c>
    </row>
    <row r="2192" spans="1:2" ht="15">
      <c r="A2192" s="104" t="s">
        <v>1063</v>
      </c>
      <c r="B2192" s="102" t="s">
        <v>1220</v>
      </c>
    </row>
    <row r="2193" spans="1:2" ht="15">
      <c r="A2193" s="104" t="s">
        <v>3273</v>
      </c>
      <c r="B2193" s="102" t="s">
        <v>1220</v>
      </c>
    </row>
    <row r="2194" spans="1:2" ht="15">
      <c r="A2194" s="104" t="s">
        <v>3274</v>
      </c>
      <c r="B2194" s="102" t="s">
        <v>1220</v>
      </c>
    </row>
    <row r="2195" spans="1:2" ht="15">
      <c r="A2195" s="104" t="s">
        <v>3275</v>
      </c>
      <c r="B2195" s="102" t="s">
        <v>1220</v>
      </c>
    </row>
    <row r="2196" spans="1:2" ht="15">
      <c r="A2196" s="104" t="s">
        <v>3276</v>
      </c>
      <c r="B2196" s="102" t="s">
        <v>1220</v>
      </c>
    </row>
    <row r="2197" spans="1:2" ht="15">
      <c r="A2197" s="104" t="s">
        <v>1064</v>
      </c>
      <c r="B2197" s="102" t="s">
        <v>1220</v>
      </c>
    </row>
    <row r="2198" spans="1:2" ht="15">
      <c r="A2198" s="104" t="s">
        <v>1196</v>
      </c>
      <c r="B2198" s="102" t="s">
        <v>1220</v>
      </c>
    </row>
    <row r="2199" spans="1:2" ht="15">
      <c r="A2199" s="104" t="s">
        <v>3277</v>
      </c>
      <c r="B2199" s="102" t="s">
        <v>1220</v>
      </c>
    </row>
    <row r="2200" spans="1:2" ht="15">
      <c r="A2200" s="104" t="s">
        <v>3278</v>
      </c>
      <c r="B2200" s="102" t="s">
        <v>1220</v>
      </c>
    </row>
    <row r="2201" spans="1:2" ht="15">
      <c r="A2201" s="104" t="s">
        <v>3279</v>
      </c>
      <c r="B2201" s="102" t="s">
        <v>1220</v>
      </c>
    </row>
    <row r="2202" spans="1:2" ht="15">
      <c r="A2202" s="104" t="s">
        <v>3280</v>
      </c>
      <c r="B2202" s="102" t="s">
        <v>1220</v>
      </c>
    </row>
    <row r="2203" spans="1:2" ht="15">
      <c r="A2203" s="104" t="s">
        <v>3281</v>
      </c>
      <c r="B2203" s="102" t="s">
        <v>1220</v>
      </c>
    </row>
    <row r="2204" spans="1:2" ht="15">
      <c r="A2204" s="104" t="s">
        <v>1065</v>
      </c>
      <c r="B2204" s="102" t="s">
        <v>1220</v>
      </c>
    </row>
    <row r="2205" spans="1:2" ht="15">
      <c r="A2205" s="104" t="s">
        <v>1066</v>
      </c>
      <c r="B2205" s="102" t="s">
        <v>1220</v>
      </c>
    </row>
    <row r="2206" spans="1:2" ht="15">
      <c r="A2206" s="104" t="s">
        <v>3282</v>
      </c>
      <c r="B2206" s="102" t="s">
        <v>1220</v>
      </c>
    </row>
    <row r="2207" spans="1:2" ht="15">
      <c r="A2207" s="104" t="s">
        <v>3283</v>
      </c>
      <c r="B2207" s="102" t="s">
        <v>1220</v>
      </c>
    </row>
    <row r="2208" spans="1:2" ht="15">
      <c r="A2208" s="104" t="s">
        <v>3284</v>
      </c>
      <c r="B2208" s="102" t="s">
        <v>1220</v>
      </c>
    </row>
    <row r="2209" spans="1:2" ht="15">
      <c r="A2209" s="104" t="s">
        <v>3285</v>
      </c>
      <c r="B2209" s="102" t="s">
        <v>1220</v>
      </c>
    </row>
    <row r="2210" spans="1:2" ht="15">
      <c r="A2210" s="104" t="s">
        <v>3286</v>
      </c>
      <c r="B2210" s="102" t="s">
        <v>1220</v>
      </c>
    </row>
    <row r="2211" spans="1:2" ht="15">
      <c r="A2211" s="104" t="s">
        <v>3287</v>
      </c>
      <c r="B2211" s="102" t="s">
        <v>1220</v>
      </c>
    </row>
    <row r="2212" spans="1:2" ht="15">
      <c r="A2212" s="104" t="s">
        <v>3288</v>
      </c>
      <c r="B2212" s="102" t="s">
        <v>1220</v>
      </c>
    </row>
    <row r="2213" spans="1:2" ht="15">
      <c r="A2213" s="104" t="s">
        <v>3289</v>
      </c>
      <c r="B2213" s="102" t="s">
        <v>1220</v>
      </c>
    </row>
    <row r="2214" spans="1:2" ht="15">
      <c r="A2214" s="104" t="s">
        <v>3290</v>
      </c>
      <c r="B2214" s="102" t="s">
        <v>1220</v>
      </c>
    </row>
    <row r="2215" spans="1:2" ht="15">
      <c r="A2215" s="104" t="s">
        <v>1067</v>
      </c>
      <c r="B2215" s="102" t="s">
        <v>1220</v>
      </c>
    </row>
    <row r="2216" spans="1:2" ht="15">
      <c r="A2216" s="104" t="s">
        <v>3291</v>
      </c>
      <c r="B2216" s="102" t="s">
        <v>1220</v>
      </c>
    </row>
    <row r="2217" spans="1:2" ht="15">
      <c r="A2217" s="104" t="s">
        <v>3292</v>
      </c>
      <c r="B2217" s="102" t="s">
        <v>1220</v>
      </c>
    </row>
    <row r="2218" spans="1:2" ht="15">
      <c r="A2218" s="104" t="s">
        <v>3293</v>
      </c>
      <c r="B2218" s="102" t="s">
        <v>1220</v>
      </c>
    </row>
    <row r="2219" spans="1:2" ht="15">
      <c r="A2219" s="104" t="s">
        <v>3294</v>
      </c>
      <c r="B2219" s="102" t="s">
        <v>1220</v>
      </c>
    </row>
    <row r="2220" spans="1:2" ht="15">
      <c r="A2220" s="104" t="s">
        <v>1068</v>
      </c>
      <c r="B2220" s="102" t="s">
        <v>1220</v>
      </c>
    </row>
    <row r="2221" spans="1:2" ht="15">
      <c r="A2221" s="104" t="s">
        <v>1069</v>
      </c>
      <c r="B2221" s="102" t="s">
        <v>1220</v>
      </c>
    </row>
    <row r="2222" spans="1:2" ht="15">
      <c r="A2222" s="104" t="s">
        <v>3295</v>
      </c>
      <c r="B2222" s="102" t="s">
        <v>1220</v>
      </c>
    </row>
    <row r="2223" spans="1:2" ht="15">
      <c r="A2223" s="104" t="s">
        <v>3296</v>
      </c>
      <c r="B2223" s="102" t="s">
        <v>1220</v>
      </c>
    </row>
    <row r="2224" spans="1:2" ht="15">
      <c r="A2224" s="104" t="s">
        <v>3297</v>
      </c>
      <c r="B2224" s="102" t="s">
        <v>1220</v>
      </c>
    </row>
    <row r="2225" spans="1:2" ht="15">
      <c r="A2225" s="104" t="s">
        <v>3298</v>
      </c>
      <c r="B2225" s="102" t="s">
        <v>1220</v>
      </c>
    </row>
    <row r="2226" spans="1:2" ht="15">
      <c r="A2226" s="104" t="s">
        <v>3299</v>
      </c>
      <c r="B2226" s="102" t="s">
        <v>1220</v>
      </c>
    </row>
    <row r="2227" spans="1:2" ht="15">
      <c r="A2227" s="104" t="s">
        <v>3300</v>
      </c>
      <c r="B2227" s="102" t="s">
        <v>1220</v>
      </c>
    </row>
    <row r="2228" spans="1:2" ht="15">
      <c r="A2228" s="104" t="s">
        <v>3301</v>
      </c>
      <c r="B2228" s="102" t="s">
        <v>1220</v>
      </c>
    </row>
    <row r="2229" spans="1:2" ht="15">
      <c r="A2229" s="104" t="s">
        <v>3302</v>
      </c>
      <c r="B2229" s="102" t="s">
        <v>1220</v>
      </c>
    </row>
    <row r="2230" spans="1:2" ht="15">
      <c r="A2230" s="104" t="s">
        <v>3303</v>
      </c>
      <c r="B2230" s="102" t="s">
        <v>1220</v>
      </c>
    </row>
    <row r="2231" spans="1:2" ht="15">
      <c r="A2231" s="104" t="s">
        <v>3304</v>
      </c>
      <c r="B2231" s="102" t="s">
        <v>1220</v>
      </c>
    </row>
    <row r="2232" spans="1:2" ht="15">
      <c r="A2232" s="104" t="s">
        <v>3305</v>
      </c>
      <c r="B2232" s="102" t="s">
        <v>1220</v>
      </c>
    </row>
    <row r="2233" spans="1:2" ht="15">
      <c r="A2233" s="104" t="s">
        <v>3306</v>
      </c>
      <c r="B2233" s="102" t="s">
        <v>1220</v>
      </c>
    </row>
    <row r="2234" spans="1:2" ht="15">
      <c r="A2234" s="104" t="s">
        <v>3307</v>
      </c>
      <c r="B2234" s="102" t="s">
        <v>1220</v>
      </c>
    </row>
    <row r="2235" spans="1:2" ht="15">
      <c r="A2235" s="104" t="s">
        <v>3308</v>
      </c>
      <c r="B2235" s="102" t="s">
        <v>1220</v>
      </c>
    </row>
    <row r="2236" spans="1:2" ht="15">
      <c r="A2236" s="104" t="s">
        <v>3309</v>
      </c>
      <c r="B2236" s="102" t="s">
        <v>1220</v>
      </c>
    </row>
    <row r="2237" spans="1:2" ht="15">
      <c r="A2237" s="104" t="s">
        <v>3310</v>
      </c>
      <c r="B2237" s="102" t="s">
        <v>1220</v>
      </c>
    </row>
    <row r="2238" spans="1:2" ht="15">
      <c r="A2238" s="104" t="s">
        <v>3311</v>
      </c>
      <c r="B2238" s="102" t="s">
        <v>1220</v>
      </c>
    </row>
    <row r="2239" spans="1:2" ht="15">
      <c r="A2239" s="104" t="s">
        <v>3312</v>
      </c>
      <c r="B2239" s="102" t="s">
        <v>1220</v>
      </c>
    </row>
    <row r="2240" spans="1:2" ht="15">
      <c r="A2240" s="104" t="s">
        <v>3313</v>
      </c>
      <c r="B2240" s="102" t="s">
        <v>1220</v>
      </c>
    </row>
    <row r="2241" spans="1:2" ht="15">
      <c r="A2241" s="104" t="s">
        <v>3314</v>
      </c>
      <c r="B2241" s="102" t="s">
        <v>1220</v>
      </c>
    </row>
    <row r="2242" spans="1:2" ht="15">
      <c r="A2242" s="104" t="s">
        <v>1070</v>
      </c>
      <c r="B2242" s="102" t="s">
        <v>1220</v>
      </c>
    </row>
    <row r="2243" spans="1:2" ht="15">
      <c r="A2243" s="104" t="s">
        <v>3315</v>
      </c>
      <c r="B2243" s="102" t="s">
        <v>1220</v>
      </c>
    </row>
    <row r="2244" spans="1:2" ht="15">
      <c r="A2244" s="104" t="s">
        <v>3316</v>
      </c>
      <c r="B2244" s="102" t="s">
        <v>1220</v>
      </c>
    </row>
    <row r="2245" spans="1:2" ht="15">
      <c r="A2245" s="104" t="s">
        <v>3317</v>
      </c>
      <c r="B2245" s="102" t="s">
        <v>1220</v>
      </c>
    </row>
    <row r="2246" spans="1:2" ht="15">
      <c r="A2246" s="104" t="s">
        <v>3318</v>
      </c>
      <c r="B2246" s="102" t="s">
        <v>1220</v>
      </c>
    </row>
    <row r="2247" spans="1:2" ht="15">
      <c r="A2247" s="104" t="s">
        <v>3319</v>
      </c>
      <c r="B2247" s="102" t="s">
        <v>1220</v>
      </c>
    </row>
    <row r="2248" spans="1:2" ht="15">
      <c r="A2248" s="104" t="s">
        <v>3320</v>
      </c>
      <c r="B2248" s="102" t="s">
        <v>1220</v>
      </c>
    </row>
    <row r="2249" spans="1:2" ht="15">
      <c r="A2249" s="104" t="s">
        <v>3321</v>
      </c>
      <c r="B2249" s="102" t="s">
        <v>1220</v>
      </c>
    </row>
    <row r="2250" spans="1:2" ht="15">
      <c r="A2250" s="104" t="s">
        <v>3322</v>
      </c>
      <c r="B2250" s="102" t="s">
        <v>1220</v>
      </c>
    </row>
    <row r="2251" spans="1:2" ht="15">
      <c r="A2251" s="104" t="s">
        <v>3323</v>
      </c>
      <c r="B2251" s="102" t="s">
        <v>1220</v>
      </c>
    </row>
    <row r="2252" spans="1:2" ht="15">
      <c r="A2252" s="104" t="s">
        <v>3324</v>
      </c>
      <c r="B2252" s="102" t="s">
        <v>1220</v>
      </c>
    </row>
    <row r="2253" spans="1:2" ht="15">
      <c r="A2253" s="104" t="s">
        <v>3325</v>
      </c>
      <c r="B2253" s="102" t="s">
        <v>1220</v>
      </c>
    </row>
    <row r="2254" spans="1:2" ht="15">
      <c r="A2254" s="104" t="s">
        <v>3326</v>
      </c>
      <c r="B2254" s="102" t="s">
        <v>1220</v>
      </c>
    </row>
    <row r="2255" spans="1:2" ht="15">
      <c r="A2255" s="104" t="s">
        <v>3327</v>
      </c>
      <c r="B2255" s="102" t="s">
        <v>1220</v>
      </c>
    </row>
    <row r="2256" spans="1:2" ht="15">
      <c r="A2256" s="104" t="s">
        <v>3328</v>
      </c>
      <c r="B2256" s="102" t="s">
        <v>1220</v>
      </c>
    </row>
    <row r="2257" spans="1:2" ht="15">
      <c r="A2257" s="104" t="s">
        <v>3329</v>
      </c>
      <c r="B2257" s="102" t="s">
        <v>1220</v>
      </c>
    </row>
    <row r="2258" spans="1:2" ht="15">
      <c r="A2258" s="104" t="s">
        <v>3330</v>
      </c>
      <c r="B2258" s="102" t="s">
        <v>1220</v>
      </c>
    </row>
    <row r="2259" spans="1:2" ht="15">
      <c r="A2259" s="104" t="s">
        <v>3331</v>
      </c>
      <c r="B2259" s="102" t="s">
        <v>1220</v>
      </c>
    </row>
    <row r="2260" spans="1:2" ht="15">
      <c r="A2260" s="104" t="s">
        <v>3332</v>
      </c>
      <c r="B2260" s="102" t="s">
        <v>1220</v>
      </c>
    </row>
    <row r="2261" spans="1:2" ht="15">
      <c r="A2261" s="104" t="s">
        <v>3333</v>
      </c>
      <c r="B2261" s="102" t="s">
        <v>1220</v>
      </c>
    </row>
    <row r="2262" spans="1:2" ht="15">
      <c r="A2262" s="104" t="s">
        <v>3334</v>
      </c>
      <c r="B2262" s="102" t="s">
        <v>1220</v>
      </c>
    </row>
    <row r="2263" spans="1:2" ht="15">
      <c r="A2263" s="104" t="s">
        <v>3335</v>
      </c>
      <c r="B2263" s="102" t="s">
        <v>1220</v>
      </c>
    </row>
    <row r="2264" spans="1:2" ht="15">
      <c r="A2264" s="104" t="s">
        <v>3336</v>
      </c>
      <c r="B2264" s="102" t="s">
        <v>1220</v>
      </c>
    </row>
    <row r="2265" spans="1:2" ht="15">
      <c r="A2265" s="104" t="s">
        <v>3337</v>
      </c>
      <c r="B2265" s="102" t="s">
        <v>1220</v>
      </c>
    </row>
    <row r="2266" spans="1:2" ht="15">
      <c r="A2266" s="104" t="s">
        <v>3338</v>
      </c>
      <c r="B2266" s="102" t="s">
        <v>1220</v>
      </c>
    </row>
    <row r="2267" spans="1:2" ht="15">
      <c r="A2267" s="104" t="s">
        <v>3339</v>
      </c>
      <c r="B2267" s="102" t="s">
        <v>1220</v>
      </c>
    </row>
    <row r="2268" spans="1:2" ht="15">
      <c r="A2268" s="104" t="s">
        <v>3340</v>
      </c>
      <c r="B2268" s="102" t="s">
        <v>1220</v>
      </c>
    </row>
    <row r="2269" spans="1:2" ht="15">
      <c r="A2269" s="104" t="s">
        <v>3341</v>
      </c>
      <c r="B2269" s="102" t="s">
        <v>1220</v>
      </c>
    </row>
    <row r="2270" spans="1:2" ht="15">
      <c r="A2270" s="104" t="s">
        <v>3342</v>
      </c>
      <c r="B2270" s="102" t="s">
        <v>1220</v>
      </c>
    </row>
    <row r="2271" spans="1:2" ht="15">
      <c r="A2271" s="104" t="s">
        <v>3343</v>
      </c>
      <c r="B2271" s="102" t="s">
        <v>1220</v>
      </c>
    </row>
    <row r="2272" spans="1:2" ht="15">
      <c r="A2272" s="104" t="s">
        <v>3344</v>
      </c>
      <c r="B2272" s="102" t="s">
        <v>1220</v>
      </c>
    </row>
    <row r="2273" spans="1:2" ht="15">
      <c r="A2273" s="104" t="s">
        <v>3345</v>
      </c>
      <c r="B2273" s="102" t="s">
        <v>1220</v>
      </c>
    </row>
    <row r="2274" spans="1:2" ht="15">
      <c r="A2274" s="104" t="s">
        <v>3346</v>
      </c>
      <c r="B2274" s="102" t="s">
        <v>1220</v>
      </c>
    </row>
    <row r="2275" spans="1:2" ht="15">
      <c r="A2275" s="104" t="s">
        <v>3347</v>
      </c>
      <c r="B2275" s="102" t="s">
        <v>1220</v>
      </c>
    </row>
    <row r="2276" spans="1:2" ht="15">
      <c r="A2276" s="104" t="s">
        <v>3348</v>
      </c>
      <c r="B2276" s="102" t="s">
        <v>1220</v>
      </c>
    </row>
    <row r="2277" spans="1:2" ht="15">
      <c r="A2277" s="104" t="s">
        <v>3349</v>
      </c>
      <c r="B2277" s="102" t="s">
        <v>1220</v>
      </c>
    </row>
    <row r="2278" spans="1:2" ht="15">
      <c r="A2278" s="104" t="s">
        <v>3350</v>
      </c>
      <c r="B2278" s="102" t="s">
        <v>1220</v>
      </c>
    </row>
    <row r="2279" spans="1:2" ht="15">
      <c r="A2279" s="104" t="s">
        <v>3351</v>
      </c>
      <c r="B2279" s="102" t="s">
        <v>1220</v>
      </c>
    </row>
    <row r="2280" spans="1:2" ht="15">
      <c r="A2280" s="104" t="s">
        <v>3352</v>
      </c>
      <c r="B2280" s="102" t="s">
        <v>1220</v>
      </c>
    </row>
    <row r="2281" spans="1:2" ht="15">
      <c r="A2281" s="104" t="s">
        <v>1071</v>
      </c>
      <c r="B2281" s="102" t="s">
        <v>1220</v>
      </c>
    </row>
    <row r="2282" spans="1:2" ht="15">
      <c r="A2282" s="104" t="s">
        <v>1072</v>
      </c>
      <c r="B2282" s="102" t="s">
        <v>1220</v>
      </c>
    </row>
    <row r="2283" spans="1:2" ht="15">
      <c r="A2283" s="104" t="s">
        <v>1073</v>
      </c>
      <c r="B2283" s="102" t="s">
        <v>1220</v>
      </c>
    </row>
    <row r="2284" spans="1:2" ht="15">
      <c r="A2284" s="104" t="s">
        <v>1074</v>
      </c>
      <c r="B2284" s="102" t="s">
        <v>1220</v>
      </c>
    </row>
    <row r="2285" spans="1:2" ht="15">
      <c r="A2285" s="104" t="s">
        <v>1075</v>
      </c>
      <c r="B2285" s="102" t="s">
        <v>1220</v>
      </c>
    </row>
    <row r="2286" spans="1:2" ht="15">
      <c r="A2286" s="104" t="s">
        <v>3353</v>
      </c>
      <c r="B2286" s="102" t="s">
        <v>1221</v>
      </c>
    </row>
    <row r="2287" spans="1:2" ht="15">
      <c r="A2287" s="104" t="s">
        <v>3354</v>
      </c>
      <c r="B2287" s="102" t="s">
        <v>1221</v>
      </c>
    </row>
    <row r="2288" spans="1:2" ht="15">
      <c r="A2288" s="104" t="s">
        <v>3355</v>
      </c>
      <c r="B2288" s="102" t="s">
        <v>1221</v>
      </c>
    </row>
    <row r="2289" spans="1:2" ht="15">
      <c r="A2289" s="104" t="s">
        <v>3356</v>
      </c>
      <c r="B2289" s="102" t="s">
        <v>1221</v>
      </c>
    </row>
    <row r="2290" spans="1:2" ht="15">
      <c r="A2290" s="104" t="s">
        <v>3357</v>
      </c>
      <c r="B2290" s="102" t="s">
        <v>1221</v>
      </c>
    </row>
    <row r="2291" spans="1:2" ht="15">
      <c r="A2291" s="104" t="s">
        <v>3358</v>
      </c>
      <c r="B2291" s="102" t="s">
        <v>1221</v>
      </c>
    </row>
    <row r="2292" spans="1:2" ht="15">
      <c r="A2292" s="104" t="s">
        <v>3359</v>
      </c>
      <c r="B2292" s="102" t="s">
        <v>1221</v>
      </c>
    </row>
    <row r="2293" spans="1:2" ht="15">
      <c r="A2293" s="104" t="s">
        <v>3360</v>
      </c>
      <c r="B2293" s="102" t="s">
        <v>1221</v>
      </c>
    </row>
    <row r="2294" spans="1:2" ht="15">
      <c r="A2294" s="104" t="s">
        <v>3361</v>
      </c>
      <c r="B2294" s="102" t="s">
        <v>1221</v>
      </c>
    </row>
    <row r="2295" spans="1:2" ht="15">
      <c r="A2295" s="104" t="s">
        <v>3362</v>
      </c>
      <c r="B2295" s="102" t="s">
        <v>1221</v>
      </c>
    </row>
    <row r="2296" spans="1:2" ht="15">
      <c r="A2296" s="104" t="s">
        <v>3363</v>
      </c>
      <c r="B2296" s="102" t="s">
        <v>1221</v>
      </c>
    </row>
    <row r="2297" spans="1:2" ht="15">
      <c r="A2297" s="104" t="s">
        <v>1076</v>
      </c>
      <c r="B2297" s="102" t="s">
        <v>1221</v>
      </c>
    </row>
    <row r="2298" spans="1:2" ht="15">
      <c r="A2298" s="104" t="s">
        <v>3364</v>
      </c>
      <c r="B2298" s="102" t="s">
        <v>1221</v>
      </c>
    </row>
    <row r="2299" spans="1:2" ht="15">
      <c r="A2299" s="104" t="s">
        <v>3365</v>
      </c>
      <c r="B2299" s="102" t="s">
        <v>1221</v>
      </c>
    </row>
    <row r="2300" spans="1:2" ht="15">
      <c r="A2300" s="104" t="s">
        <v>3366</v>
      </c>
      <c r="B2300" s="102" t="s">
        <v>1221</v>
      </c>
    </row>
    <row r="2301" spans="1:2" ht="15">
      <c r="A2301" s="104" t="s">
        <v>3367</v>
      </c>
      <c r="B2301" s="102" t="s">
        <v>1221</v>
      </c>
    </row>
    <row r="2302" spans="1:2" ht="15">
      <c r="A2302" s="104" t="s">
        <v>3368</v>
      </c>
      <c r="B2302" s="102" t="s">
        <v>1221</v>
      </c>
    </row>
    <row r="2303" spans="1:2" ht="15">
      <c r="A2303" s="104" t="s">
        <v>3369</v>
      </c>
      <c r="B2303" s="102" t="s">
        <v>1221</v>
      </c>
    </row>
    <row r="2304" spans="1:2" ht="15">
      <c r="A2304" s="104" t="s">
        <v>3370</v>
      </c>
      <c r="B2304" s="102" t="s">
        <v>1221</v>
      </c>
    </row>
    <row r="2305" spans="1:2" ht="15">
      <c r="A2305" s="104" t="s">
        <v>3371</v>
      </c>
      <c r="B2305" s="102" t="s">
        <v>1221</v>
      </c>
    </row>
    <row r="2306" spans="1:2" ht="15">
      <c r="A2306" s="104" t="s">
        <v>3372</v>
      </c>
      <c r="B2306" s="102" t="s">
        <v>1221</v>
      </c>
    </row>
    <row r="2307" spans="1:2" ht="15">
      <c r="A2307" s="104" t="s">
        <v>3373</v>
      </c>
      <c r="B2307" s="102" t="s">
        <v>1221</v>
      </c>
    </row>
    <row r="2308" spans="1:2" ht="15">
      <c r="A2308" s="104" t="s">
        <v>3374</v>
      </c>
      <c r="B2308" s="102" t="s">
        <v>1221</v>
      </c>
    </row>
    <row r="2309" spans="1:2" ht="15">
      <c r="A2309" s="104" t="s">
        <v>3375</v>
      </c>
      <c r="B2309" s="102" t="s">
        <v>1221</v>
      </c>
    </row>
    <row r="2310" spans="1:2" ht="15">
      <c r="A2310" s="104" t="s">
        <v>3376</v>
      </c>
      <c r="B2310" s="102" t="s">
        <v>1221</v>
      </c>
    </row>
    <row r="2311" spans="1:2" ht="15">
      <c r="A2311" s="104" t="s">
        <v>3377</v>
      </c>
      <c r="B2311" s="102" t="s">
        <v>1221</v>
      </c>
    </row>
    <row r="2312" spans="1:2" ht="15">
      <c r="A2312" s="104" t="s">
        <v>3378</v>
      </c>
      <c r="B2312" s="102" t="s">
        <v>1221</v>
      </c>
    </row>
    <row r="2313" spans="1:2" ht="15">
      <c r="A2313" s="104" t="s">
        <v>3379</v>
      </c>
      <c r="B2313" s="102" t="s">
        <v>1221</v>
      </c>
    </row>
    <row r="2314" spans="1:2" ht="15">
      <c r="A2314" s="104" t="s">
        <v>3380</v>
      </c>
      <c r="B2314" s="102" t="s">
        <v>1221</v>
      </c>
    </row>
    <row r="2315" spans="1:2" ht="15">
      <c r="A2315" s="104" t="s">
        <v>3381</v>
      </c>
      <c r="B2315" s="102" t="s">
        <v>1221</v>
      </c>
    </row>
    <row r="2316" spans="1:2" ht="15">
      <c r="A2316" s="104" t="s">
        <v>3382</v>
      </c>
      <c r="B2316" s="102" t="s">
        <v>1221</v>
      </c>
    </row>
    <row r="2317" spans="1:2" ht="15">
      <c r="A2317" s="104" t="s">
        <v>3383</v>
      </c>
      <c r="B2317" s="102" t="s">
        <v>1221</v>
      </c>
    </row>
    <row r="2318" spans="1:2" ht="15">
      <c r="A2318" s="104" t="s">
        <v>3384</v>
      </c>
      <c r="B2318" s="102" t="s">
        <v>1221</v>
      </c>
    </row>
    <row r="2319" spans="1:2" ht="15">
      <c r="A2319" s="104" t="s">
        <v>3385</v>
      </c>
      <c r="B2319" s="102" t="s">
        <v>1221</v>
      </c>
    </row>
    <row r="2320" spans="1:2" ht="15">
      <c r="A2320" s="104" t="s">
        <v>1077</v>
      </c>
      <c r="B2320" s="102" t="s">
        <v>1221</v>
      </c>
    </row>
    <row r="2321" spans="1:2" ht="15">
      <c r="A2321" s="104" t="s">
        <v>3386</v>
      </c>
      <c r="B2321" s="102" t="s">
        <v>1221</v>
      </c>
    </row>
    <row r="2322" spans="1:2" ht="15">
      <c r="A2322" s="104" t="s">
        <v>3387</v>
      </c>
      <c r="B2322" s="102" t="s">
        <v>1221</v>
      </c>
    </row>
    <row r="2323" spans="1:2" ht="15">
      <c r="A2323" s="104" t="s">
        <v>3388</v>
      </c>
      <c r="B2323" s="102" t="s">
        <v>1221</v>
      </c>
    </row>
    <row r="2324" spans="1:2" ht="15">
      <c r="A2324" s="104" t="s">
        <v>3389</v>
      </c>
      <c r="B2324" s="102" t="s">
        <v>1221</v>
      </c>
    </row>
    <row r="2325" spans="1:2" ht="15">
      <c r="A2325" s="104" t="s">
        <v>3390</v>
      </c>
      <c r="B2325" s="102" t="s">
        <v>1221</v>
      </c>
    </row>
    <row r="2326" spans="1:2" ht="15">
      <c r="A2326" s="104" t="s">
        <v>3391</v>
      </c>
      <c r="B2326" s="102" t="s">
        <v>1221</v>
      </c>
    </row>
    <row r="2327" spans="1:2" ht="15">
      <c r="A2327" s="104" t="s">
        <v>3392</v>
      </c>
      <c r="B2327" s="102" t="s">
        <v>1221</v>
      </c>
    </row>
    <row r="2328" spans="1:2" ht="15">
      <c r="A2328" s="104" t="s">
        <v>3393</v>
      </c>
      <c r="B2328" s="102" t="s">
        <v>1221</v>
      </c>
    </row>
    <row r="2329" spans="1:2" ht="15">
      <c r="A2329" s="104" t="s">
        <v>3394</v>
      </c>
      <c r="B2329" s="102" t="s">
        <v>1221</v>
      </c>
    </row>
    <row r="2330" spans="1:2" ht="15">
      <c r="A2330" s="104" t="s">
        <v>3395</v>
      </c>
      <c r="B2330" s="102" t="s">
        <v>1221</v>
      </c>
    </row>
    <row r="2331" spans="1:2" ht="15">
      <c r="A2331" s="104" t="s">
        <v>3396</v>
      </c>
      <c r="B2331" s="102" t="s">
        <v>1221</v>
      </c>
    </row>
    <row r="2332" spans="1:2" ht="15">
      <c r="A2332" s="104" t="s">
        <v>3397</v>
      </c>
      <c r="B2332" s="102" t="s">
        <v>1221</v>
      </c>
    </row>
    <row r="2333" spans="1:2" ht="15">
      <c r="A2333" s="104" t="s">
        <v>3398</v>
      </c>
      <c r="B2333" s="102" t="s">
        <v>1221</v>
      </c>
    </row>
    <row r="2334" spans="1:2" ht="15">
      <c r="A2334" s="104" t="s">
        <v>3399</v>
      </c>
      <c r="B2334" s="102" t="s">
        <v>1221</v>
      </c>
    </row>
    <row r="2335" spans="1:2" ht="15">
      <c r="A2335" s="104" t="s">
        <v>3400</v>
      </c>
      <c r="B2335" s="102" t="s">
        <v>1221</v>
      </c>
    </row>
    <row r="2336" spans="1:2" ht="15">
      <c r="A2336" s="104" t="s">
        <v>3401</v>
      </c>
      <c r="B2336" s="102" t="s">
        <v>1221</v>
      </c>
    </row>
    <row r="2337" spans="1:2" ht="15">
      <c r="A2337" s="104" t="s">
        <v>3402</v>
      </c>
      <c r="B2337" s="102" t="s">
        <v>1221</v>
      </c>
    </row>
    <row r="2338" spans="1:2" ht="15">
      <c r="A2338" s="104" t="s">
        <v>3403</v>
      </c>
      <c r="B2338" s="102" t="s">
        <v>1221</v>
      </c>
    </row>
    <row r="2339" spans="1:2" ht="15">
      <c r="A2339" s="104" t="s">
        <v>3404</v>
      </c>
      <c r="B2339" s="102" t="s">
        <v>1221</v>
      </c>
    </row>
    <row r="2340" spans="1:2" ht="15">
      <c r="A2340" s="104" t="s">
        <v>3405</v>
      </c>
      <c r="B2340" s="102" t="s">
        <v>1221</v>
      </c>
    </row>
    <row r="2341" spans="1:2" ht="15">
      <c r="A2341" s="104" t="s">
        <v>3406</v>
      </c>
      <c r="B2341" s="102" t="s">
        <v>1221</v>
      </c>
    </row>
    <row r="2342" spans="1:2" ht="15">
      <c r="A2342" s="104" t="s">
        <v>3407</v>
      </c>
      <c r="B2342" s="102" t="s">
        <v>1221</v>
      </c>
    </row>
    <row r="2343" spans="1:2" ht="15">
      <c r="A2343" s="104" t="s">
        <v>3408</v>
      </c>
      <c r="B2343" s="102" t="s">
        <v>1221</v>
      </c>
    </row>
    <row r="2344" spans="1:2" ht="15">
      <c r="A2344" s="104" t="s">
        <v>3409</v>
      </c>
      <c r="B2344" s="102" t="s">
        <v>1221</v>
      </c>
    </row>
    <row r="2345" spans="1:2" ht="15">
      <c r="A2345" s="104" t="s">
        <v>3410</v>
      </c>
      <c r="B2345" s="102" t="s">
        <v>1221</v>
      </c>
    </row>
    <row r="2346" spans="1:2" ht="15">
      <c r="A2346" s="104" t="s">
        <v>3411</v>
      </c>
      <c r="B2346" s="102" t="s">
        <v>1221</v>
      </c>
    </row>
    <row r="2347" spans="1:2" ht="15">
      <c r="A2347" s="104" t="s">
        <v>3412</v>
      </c>
      <c r="B2347" s="102" t="s">
        <v>1221</v>
      </c>
    </row>
    <row r="2348" spans="1:2" ht="15">
      <c r="A2348" s="104" t="s">
        <v>3413</v>
      </c>
      <c r="B2348" s="102" t="s">
        <v>1221</v>
      </c>
    </row>
    <row r="2349" spans="1:2" ht="15">
      <c r="A2349" s="104" t="s">
        <v>3414</v>
      </c>
      <c r="B2349" s="102" t="s">
        <v>1221</v>
      </c>
    </row>
    <row r="2350" spans="1:2" ht="15">
      <c r="A2350" s="104" t="s">
        <v>3415</v>
      </c>
      <c r="B2350" s="102" t="s">
        <v>1221</v>
      </c>
    </row>
    <row r="2351" spans="1:2" ht="15">
      <c r="A2351" s="104" t="s">
        <v>3416</v>
      </c>
      <c r="B2351" s="102" t="s">
        <v>1221</v>
      </c>
    </row>
    <row r="2352" spans="1:2" ht="15">
      <c r="A2352" s="104" t="s">
        <v>3417</v>
      </c>
      <c r="B2352" s="102" t="s">
        <v>1221</v>
      </c>
    </row>
    <row r="2353" spans="1:2" ht="15">
      <c r="A2353" s="104" t="s">
        <v>3418</v>
      </c>
      <c r="B2353" s="102" t="s">
        <v>1221</v>
      </c>
    </row>
    <row r="2354" spans="1:2" ht="15">
      <c r="A2354" s="104" t="s">
        <v>3419</v>
      </c>
      <c r="B2354" s="102" t="s">
        <v>1221</v>
      </c>
    </row>
    <row r="2355" spans="1:2" ht="15">
      <c r="A2355" s="104" t="s">
        <v>3420</v>
      </c>
      <c r="B2355" s="102" t="s">
        <v>1221</v>
      </c>
    </row>
    <row r="2356" spans="1:2" ht="15">
      <c r="A2356" s="104" t="s">
        <v>3421</v>
      </c>
      <c r="B2356" s="102" t="s">
        <v>1221</v>
      </c>
    </row>
    <row r="2357" spans="1:2" ht="15">
      <c r="A2357" s="104" t="s">
        <v>3422</v>
      </c>
      <c r="B2357" s="102" t="s">
        <v>1221</v>
      </c>
    </row>
    <row r="2358" spans="1:2" ht="15">
      <c r="A2358" s="104" t="s">
        <v>3423</v>
      </c>
      <c r="B2358" s="102" t="s">
        <v>1221</v>
      </c>
    </row>
    <row r="2359" spans="1:2" ht="15">
      <c r="A2359" s="104" t="s">
        <v>3424</v>
      </c>
      <c r="B2359" s="102" t="s">
        <v>1221</v>
      </c>
    </row>
    <row r="2360" spans="1:2" ht="15">
      <c r="A2360" s="104" t="s">
        <v>3425</v>
      </c>
      <c r="B2360" s="102" t="s">
        <v>1221</v>
      </c>
    </row>
    <row r="2361" spans="1:2" ht="15">
      <c r="A2361" s="104" t="s">
        <v>3426</v>
      </c>
      <c r="B2361" s="102" t="s">
        <v>1221</v>
      </c>
    </row>
    <row r="2362" spans="1:2" ht="15">
      <c r="A2362" s="104" t="s">
        <v>3427</v>
      </c>
      <c r="B2362" s="102" t="s">
        <v>1221</v>
      </c>
    </row>
    <row r="2363" spans="1:2" ht="15">
      <c r="A2363" s="104" t="s">
        <v>3428</v>
      </c>
      <c r="B2363" s="102" t="s">
        <v>1221</v>
      </c>
    </row>
    <row r="2364" spans="1:2" ht="15">
      <c r="A2364" s="104" t="s">
        <v>3429</v>
      </c>
      <c r="B2364" s="102" t="s">
        <v>1221</v>
      </c>
    </row>
    <row r="2365" spans="1:2" ht="15">
      <c r="A2365" s="104" t="s">
        <v>3430</v>
      </c>
      <c r="B2365" s="102" t="s">
        <v>1221</v>
      </c>
    </row>
    <row r="2366" spans="1:2" ht="15">
      <c r="A2366" s="104" t="s">
        <v>3431</v>
      </c>
      <c r="B2366" s="102" t="s">
        <v>1221</v>
      </c>
    </row>
    <row r="2367" spans="1:2" ht="15">
      <c r="A2367" s="104" t="s">
        <v>3432</v>
      </c>
      <c r="B2367" s="102" t="s">
        <v>1221</v>
      </c>
    </row>
    <row r="2368" spans="1:2" ht="15">
      <c r="A2368" s="104" t="s">
        <v>3433</v>
      </c>
      <c r="B2368" s="102" t="s">
        <v>1221</v>
      </c>
    </row>
    <row r="2369" spans="1:2" ht="15">
      <c r="A2369" s="104" t="s">
        <v>3434</v>
      </c>
      <c r="B2369" s="102" t="s">
        <v>1221</v>
      </c>
    </row>
    <row r="2370" spans="1:2" ht="15">
      <c r="A2370" s="104" t="s">
        <v>3435</v>
      </c>
      <c r="B2370" s="102" t="s">
        <v>1221</v>
      </c>
    </row>
    <row r="2371" spans="1:2" ht="15">
      <c r="A2371" s="104" t="s">
        <v>3436</v>
      </c>
      <c r="B2371" s="102" t="s">
        <v>1221</v>
      </c>
    </row>
    <row r="2372" spans="1:2" ht="15">
      <c r="A2372" s="104" t="s">
        <v>3437</v>
      </c>
      <c r="B2372" s="102" t="s">
        <v>1221</v>
      </c>
    </row>
    <row r="2373" spans="1:2" ht="15">
      <c r="A2373" s="104" t="s">
        <v>3438</v>
      </c>
      <c r="B2373" s="102" t="s">
        <v>1221</v>
      </c>
    </row>
    <row r="2374" spans="1:2" ht="15">
      <c r="A2374" s="104" t="s">
        <v>3439</v>
      </c>
      <c r="B2374" s="102" t="s">
        <v>1221</v>
      </c>
    </row>
    <row r="2375" spans="1:2" ht="15">
      <c r="A2375" s="104" t="s">
        <v>3440</v>
      </c>
      <c r="B2375" s="102" t="s">
        <v>1221</v>
      </c>
    </row>
    <row r="2376" spans="1:2" ht="15">
      <c r="A2376" s="104" t="s">
        <v>3441</v>
      </c>
      <c r="B2376" s="102" t="s">
        <v>1221</v>
      </c>
    </row>
    <row r="2377" spans="1:2" ht="15">
      <c r="A2377" s="104" t="s">
        <v>3442</v>
      </c>
      <c r="B2377" s="102" t="s">
        <v>1221</v>
      </c>
    </row>
    <row r="2378" spans="1:2" ht="15">
      <c r="A2378" s="104" t="s">
        <v>3443</v>
      </c>
      <c r="B2378" s="102" t="s">
        <v>1221</v>
      </c>
    </row>
    <row r="2379" spans="1:2" ht="15">
      <c r="A2379" s="104" t="s">
        <v>3444</v>
      </c>
      <c r="B2379" s="102" t="s">
        <v>1221</v>
      </c>
    </row>
    <row r="2380" spans="1:2" ht="15">
      <c r="A2380" s="104" t="s">
        <v>3445</v>
      </c>
      <c r="B2380" s="102" t="s">
        <v>1221</v>
      </c>
    </row>
    <row r="2381" spans="1:2" ht="15">
      <c r="A2381" s="104" t="s">
        <v>3446</v>
      </c>
      <c r="B2381" s="102" t="s">
        <v>1221</v>
      </c>
    </row>
    <row r="2382" spans="1:2" ht="15">
      <c r="A2382" s="104" t="s">
        <v>3447</v>
      </c>
      <c r="B2382" s="102" t="s">
        <v>1221</v>
      </c>
    </row>
    <row r="2383" spans="1:2" ht="15">
      <c r="A2383" s="104" t="s">
        <v>3448</v>
      </c>
      <c r="B2383" s="102" t="s">
        <v>1221</v>
      </c>
    </row>
    <row r="2384" spans="1:2" ht="15">
      <c r="A2384" s="104" t="s">
        <v>3449</v>
      </c>
      <c r="B2384" s="102" t="s">
        <v>1221</v>
      </c>
    </row>
    <row r="2385" spans="1:2" ht="15">
      <c r="A2385" s="104" t="s">
        <v>3450</v>
      </c>
      <c r="B2385" s="102" t="s">
        <v>1221</v>
      </c>
    </row>
    <row r="2386" spans="1:2" ht="15">
      <c r="A2386" s="104" t="s">
        <v>3451</v>
      </c>
      <c r="B2386" s="102" t="s">
        <v>1221</v>
      </c>
    </row>
    <row r="2387" spans="1:2" ht="15">
      <c r="A2387" s="104" t="s">
        <v>3452</v>
      </c>
      <c r="B2387" s="102" t="s">
        <v>1221</v>
      </c>
    </row>
    <row r="2388" spans="1:2" ht="15">
      <c r="A2388" s="104" t="s">
        <v>3453</v>
      </c>
      <c r="B2388" s="102" t="s">
        <v>1221</v>
      </c>
    </row>
    <row r="2389" spans="1:2" ht="15">
      <c r="A2389" s="104" t="s">
        <v>3454</v>
      </c>
      <c r="B2389" s="102" t="s">
        <v>1221</v>
      </c>
    </row>
    <row r="2390" spans="1:2" ht="15">
      <c r="A2390" s="104" t="s">
        <v>3455</v>
      </c>
      <c r="B2390" s="102" t="s">
        <v>1221</v>
      </c>
    </row>
    <row r="2391" spans="1:2" ht="15">
      <c r="A2391" s="104" t="s">
        <v>3456</v>
      </c>
      <c r="B2391" s="102" t="s">
        <v>1221</v>
      </c>
    </row>
    <row r="2392" spans="1:2" ht="15">
      <c r="A2392" s="104" t="s">
        <v>3457</v>
      </c>
      <c r="B2392" s="102" t="s">
        <v>1221</v>
      </c>
    </row>
    <row r="2393" spans="1:2" ht="15">
      <c r="A2393" s="104" t="s">
        <v>3458</v>
      </c>
      <c r="B2393" s="102" t="s">
        <v>1221</v>
      </c>
    </row>
    <row r="2394" spans="1:2" ht="15">
      <c r="A2394" s="104" t="s">
        <v>3459</v>
      </c>
      <c r="B2394" s="102" t="s">
        <v>1221</v>
      </c>
    </row>
    <row r="2395" spans="1:2" ht="15">
      <c r="A2395" s="104" t="s">
        <v>3460</v>
      </c>
      <c r="B2395" s="102" t="s">
        <v>1221</v>
      </c>
    </row>
    <row r="2396" spans="1:2" ht="15">
      <c r="A2396" s="104" t="s">
        <v>3461</v>
      </c>
      <c r="B2396" s="102" t="s">
        <v>1221</v>
      </c>
    </row>
    <row r="2397" spans="1:2" ht="15">
      <c r="A2397" s="104" t="s">
        <v>3462</v>
      </c>
      <c r="B2397" s="102" t="s">
        <v>1221</v>
      </c>
    </row>
    <row r="2398" spans="1:2" ht="15">
      <c r="A2398" s="104" t="s">
        <v>3463</v>
      </c>
      <c r="B2398" s="102" t="s">
        <v>1221</v>
      </c>
    </row>
    <row r="2399" spans="1:2" ht="15">
      <c r="A2399" s="104" t="s">
        <v>3464</v>
      </c>
      <c r="B2399" s="102" t="s">
        <v>1221</v>
      </c>
    </row>
    <row r="2400" spans="1:2" ht="15">
      <c r="A2400" s="104" t="s">
        <v>3465</v>
      </c>
      <c r="B2400" s="102" t="s">
        <v>1221</v>
      </c>
    </row>
    <row r="2401" spans="1:2" ht="15">
      <c r="A2401" s="104" t="s">
        <v>3466</v>
      </c>
      <c r="B2401" s="102" t="s">
        <v>1221</v>
      </c>
    </row>
    <row r="2402" spans="1:2" ht="15">
      <c r="A2402" s="104" t="s">
        <v>3467</v>
      </c>
      <c r="B2402" s="102" t="s">
        <v>1221</v>
      </c>
    </row>
    <row r="2403" spans="1:2" ht="15">
      <c r="A2403" s="104" t="s">
        <v>3468</v>
      </c>
      <c r="B2403" s="102" t="s">
        <v>1221</v>
      </c>
    </row>
    <row r="2404" spans="1:2" ht="15">
      <c r="A2404" s="104" t="s">
        <v>3469</v>
      </c>
      <c r="B2404" s="102" t="s">
        <v>1221</v>
      </c>
    </row>
    <row r="2405" spans="1:2" ht="15">
      <c r="A2405" s="104" t="s">
        <v>3470</v>
      </c>
      <c r="B2405" s="102" t="s">
        <v>1221</v>
      </c>
    </row>
    <row r="2406" spans="1:2" ht="15">
      <c r="A2406" s="104" t="s">
        <v>3471</v>
      </c>
      <c r="B2406" s="102" t="s">
        <v>1221</v>
      </c>
    </row>
    <row r="2407" spans="1:2" ht="15">
      <c r="A2407" s="104" t="s">
        <v>3472</v>
      </c>
      <c r="B2407" s="102" t="s">
        <v>1221</v>
      </c>
    </row>
    <row r="2408" spans="1:2" ht="15">
      <c r="A2408" s="104" t="s">
        <v>3473</v>
      </c>
      <c r="B2408" s="102" t="s">
        <v>1221</v>
      </c>
    </row>
    <row r="2409" spans="1:2" ht="15">
      <c r="A2409" s="104" t="s">
        <v>3474</v>
      </c>
      <c r="B2409" s="102" t="s">
        <v>1221</v>
      </c>
    </row>
    <row r="2410" spans="1:2" ht="15">
      <c r="A2410" s="104" t="s">
        <v>3475</v>
      </c>
      <c r="B2410" s="102" t="s">
        <v>1221</v>
      </c>
    </row>
    <row r="2411" spans="1:2" ht="15">
      <c r="A2411" s="104" t="s">
        <v>3476</v>
      </c>
      <c r="B2411" s="102" t="s">
        <v>1221</v>
      </c>
    </row>
    <row r="2412" spans="1:2" ht="15">
      <c r="A2412" s="104" t="s">
        <v>3477</v>
      </c>
      <c r="B2412" s="102" t="s">
        <v>1221</v>
      </c>
    </row>
    <row r="2413" spans="1:2" ht="15">
      <c r="A2413" s="104" t="s">
        <v>3478</v>
      </c>
      <c r="B2413" s="102" t="s">
        <v>1221</v>
      </c>
    </row>
    <row r="2414" spans="1:2" ht="15">
      <c r="A2414" s="104" t="s">
        <v>3479</v>
      </c>
      <c r="B2414" s="102" t="s">
        <v>1221</v>
      </c>
    </row>
    <row r="2415" spans="1:2" ht="15">
      <c r="A2415" s="104" t="s">
        <v>3480</v>
      </c>
      <c r="B2415" s="102" t="s">
        <v>1221</v>
      </c>
    </row>
    <row r="2416" spans="1:2" ht="15">
      <c r="A2416" s="104" t="s">
        <v>3481</v>
      </c>
      <c r="B2416" s="102" t="s">
        <v>1221</v>
      </c>
    </row>
    <row r="2417" spans="1:2" ht="15">
      <c r="A2417" s="104" t="s">
        <v>3482</v>
      </c>
      <c r="B2417" s="102" t="s">
        <v>1221</v>
      </c>
    </row>
    <row r="2418" spans="1:2" ht="15">
      <c r="A2418" s="104" t="s">
        <v>3483</v>
      </c>
      <c r="B2418" s="102" t="s">
        <v>1221</v>
      </c>
    </row>
    <row r="2419" spans="1:2" ht="15">
      <c r="A2419" s="104" t="s">
        <v>3484</v>
      </c>
      <c r="B2419" s="102" t="s">
        <v>1221</v>
      </c>
    </row>
    <row r="2420" spans="1:2" ht="15">
      <c r="A2420" s="104" t="s">
        <v>3485</v>
      </c>
      <c r="B2420" s="102" t="s">
        <v>1221</v>
      </c>
    </row>
    <row r="2421" spans="1:2" ht="15">
      <c r="A2421" s="104" t="s">
        <v>3486</v>
      </c>
      <c r="B2421" s="102" t="s">
        <v>1221</v>
      </c>
    </row>
    <row r="2422" spans="1:2" ht="15">
      <c r="A2422" s="104" t="s">
        <v>3487</v>
      </c>
      <c r="B2422" s="102" t="s">
        <v>1221</v>
      </c>
    </row>
    <row r="2423" spans="1:2" ht="15">
      <c r="A2423" s="104" t="s">
        <v>3488</v>
      </c>
      <c r="B2423" s="102" t="s">
        <v>1221</v>
      </c>
    </row>
    <row r="2424" spans="1:2" ht="15">
      <c r="A2424" s="104" t="s">
        <v>3489</v>
      </c>
      <c r="B2424" s="102" t="s">
        <v>1221</v>
      </c>
    </row>
    <row r="2425" spans="1:2" ht="15">
      <c r="A2425" s="104" t="s">
        <v>3490</v>
      </c>
      <c r="B2425" s="102" t="s">
        <v>1221</v>
      </c>
    </row>
    <row r="2426" spans="1:2" ht="15">
      <c r="A2426" s="104" t="s">
        <v>3491</v>
      </c>
      <c r="B2426" s="102" t="s">
        <v>1221</v>
      </c>
    </row>
    <row r="2427" spans="1:2" ht="15">
      <c r="A2427" s="104" t="s">
        <v>3492</v>
      </c>
      <c r="B2427" s="102" t="s">
        <v>1221</v>
      </c>
    </row>
    <row r="2428" spans="1:2" ht="15">
      <c r="A2428" s="104" t="s">
        <v>3493</v>
      </c>
      <c r="B2428" s="102" t="s">
        <v>1221</v>
      </c>
    </row>
    <row r="2429" spans="1:2" ht="15">
      <c r="A2429" s="104" t="s">
        <v>3494</v>
      </c>
      <c r="B2429" s="102" t="s">
        <v>1221</v>
      </c>
    </row>
    <row r="2430" spans="1:2" ht="15">
      <c r="A2430" s="104" t="s">
        <v>3495</v>
      </c>
      <c r="B2430" s="102" t="s">
        <v>1221</v>
      </c>
    </row>
    <row r="2431" spans="1:2" ht="15">
      <c r="A2431" s="104" t="s">
        <v>3496</v>
      </c>
      <c r="B2431" s="102" t="s">
        <v>1221</v>
      </c>
    </row>
    <row r="2432" spans="1:2" ht="15">
      <c r="A2432" s="104" t="s">
        <v>3497</v>
      </c>
      <c r="B2432" s="102" t="s">
        <v>1221</v>
      </c>
    </row>
    <row r="2433" spans="1:2" ht="15">
      <c r="A2433" s="104" t="s">
        <v>3498</v>
      </c>
      <c r="B2433" s="102" t="s">
        <v>1221</v>
      </c>
    </row>
    <row r="2434" spans="1:2" ht="15">
      <c r="A2434" s="104" t="s">
        <v>3499</v>
      </c>
      <c r="B2434" s="102" t="s">
        <v>1221</v>
      </c>
    </row>
    <row r="2435" spans="1:2" ht="15">
      <c r="A2435" s="104" t="s">
        <v>3500</v>
      </c>
      <c r="B2435" s="102" t="s">
        <v>1221</v>
      </c>
    </row>
    <row r="2436" spans="1:2" ht="15">
      <c r="A2436" s="104" t="s">
        <v>3501</v>
      </c>
      <c r="B2436" s="102" t="s">
        <v>1221</v>
      </c>
    </row>
    <row r="2437" spans="1:2" ht="15">
      <c r="A2437" s="104" t="s">
        <v>3502</v>
      </c>
      <c r="B2437" s="102" t="s">
        <v>1221</v>
      </c>
    </row>
    <row r="2438" spans="1:2" ht="15">
      <c r="A2438" s="104" t="s">
        <v>3503</v>
      </c>
      <c r="B2438" s="102" t="s">
        <v>1221</v>
      </c>
    </row>
    <row r="2439" spans="1:2" ht="15">
      <c r="A2439" s="104" t="s">
        <v>3504</v>
      </c>
      <c r="B2439" s="102" t="s">
        <v>1221</v>
      </c>
    </row>
    <row r="2440" spans="1:2" ht="15">
      <c r="A2440" s="104" t="s">
        <v>3505</v>
      </c>
      <c r="B2440" s="102" t="s">
        <v>1221</v>
      </c>
    </row>
    <row r="2441" spans="1:2" ht="15">
      <c r="A2441" s="104" t="s">
        <v>3506</v>
      </c>
      <c r="B2441" s="102" t="s">
        <v>1221</v>
      </c>
    </row>
    <row r="2442" spans="1:2" ht="15">
      <c r="A2442" s="104" t="s">
        <v>3507</v>
      </c>
      <c r="B2442" s="102" t="s">
        <v>1221</v>
      </c>
    </row>
    <row r="2443" spans="1:2" ht="15">
      <c r="A2443" s="104" t="s">
        <v>3508</v>
      </c>
      <c r="B2443" s="102" t="s">
        <v>1221</v>
      </c>
    </row>
    <row r="2444" spans="1:2" ht="15">
      <c r="A2444" s="104" t="s">
        <v>3509</v>
      </c>
      <c r="B2444" s="102" t="s">
        <v>1221</v>
      </c>
    </row>
    <row r="2445" spans="1:2" ht="15">
      <c r="A2445" s="104" t="s">
        <v>3510</v>
      </c>
      <c r="B2445" s="102" t="s">
        <v>1221</v>
      </c>
    </row>
    <row r="2446" spans="1:2" ht="15">
      <c r="A2446" s="104" t="s">
        <v>3511</v>
      </c>
      <c r="B2446" s="102" t="s">
        <v>1221</v>
      </c>
    </row>
    <row r="2447" spans="1:2" ht="15">
      <c r="A2447" s="104" t="s">
        <v>3512</v>
      </c>
      <c r="B2447" s="102" t="s">
        <v>1221</v>
      </c>
    </row>
    <row r="2448" spans="1:2" ht="15">
      <c r="A2448" s="104" t="s">
        <v>3513</v>
      </c>
      <c r="B2448" s="102" t="s">
        <v>1221</v>
      </c>
    </row>
    <row r="2449" spans="1:2" ht="15">
      <c r="A2449" s="104" t="s">
        <v>3514</v>
      </c>
      <c r="B2449" s="102" t="s">
        <v>1221</v>
      </c>
    </row>
    <row r="2450" spans="1:2" ht="15">
      <c r="A2450" s="104" t="s">
        <v>3515</v>
      </c>
      <c r="B2450" s="102" t="s">
        <v>1221</v>
      </c>
    </row>
    <row r="2451" spans="1:2" ht="15">
      <c r="A2451" s="104" t="s">
        <v>3516</v>
      </c>
      <c r="B2451" s="102" t="s">
        <v>1221</v>
      </c>
    </row>
    <row r="2452" spans="1:2" ht="15">
      <c r="A2452" s="104" t="s">
        <v>3517</v>
      </c>
      <c r="B2452" s="102" t="s">
        <v>1221</v>
      </c>
    </row>
    <row r="2453" spans="1:2" ht="15">
      <c r="A2453" s="104" t="s">
        <v>3518</v>
      </c>
      <c r="B2453" s="102" t="s">
        <v>1221</v>
      </c>
    </row>
    <row r="2454" spans="1:2" ht="15">
      <c r="A2454" s="104" t="s">
        <v>3519</v>
      </c>
      <c r="B2454" s="102" t="s">
        <v>1221</v>
      </c>
    </row>
    <row r="2455" spans="1:2" ht="15">
      <c r="A2455" s="104" t="s">
        <v>3520</v>
      </c>
      <c r="B2455" s="102" t="s">
        <v>1221</v>
      </c>
    </row>
    <row r="2456" spans="1:2" ht="15">
      <c r="A2456" s="104" t="s">
        <v>3521</v>
      </c>
      <c r="B2456" s="102" t="s">
        <v>1221</v>
      </c>
    </row>
    <row r="2457" spans="1:2" ht="15">
      <c r="A2457" s="104" t="s">
        <v>3522</v>
      </c>
      <c r="B2457" s="102" t="s">
        <v>1221</v>
      </c>
    </row>
    <row r="2458" spans="1:2" ht="15">
      <c r="A2458" s="104" t="s">
        <v>3523</v>
      </c>
      <c r="B2458" s="102" t="s">
        <v>1221</v>
      </c>
    </row>
    <row r="2459" spans="1:2" ht="15">
      <c r="A2459" s="104" t="s">
        <v>3524</v>
      </c>
      <c r="B2459" s="102" t="s">
        <v>1221</v>
      </c>
    </row>
    <row r="2460" spans="1:2" ht="15">
      <c r="A2460" s="104" t="s">
        <v>3525</v>
      </c>
      <c r="B2460" s="102" t="s">
        <v>1221</v>
      </c>
    </row>
    <row r="2461" spans="1:2" ht="15">
      <c r="A2461" s="104" t="s">
        <v>3526</v>
      </c>
      <c r="B2461" s="102" t="s">
        <v>1221</v>
      </c>
    </row>
    <row r="2462" spans="1:2" ht="15">
      <c r="A2462" s="104" t="s">
        <v>3527</v>
      </c>
      <c r="B2462" s="102" t="s">
        <v>1221</v>
      </c>
    </row>
    <row r="2463" spans="1:2" ht="15">
      <c r="A2463" s="104" t="s">
        <v>3528</v>
      </c>
      <c r="B2463" s="102" t="s">
        <v>1221</v>
      </c>
    </row>
    <row r="2464" spans="1:2" ht="15">
      <c r="A2464" s="104" t="s">
        <v>3529</v>
      </c>
      <c r="B2464" s="102" t="s">
        <v>1221</v>
      </c>
    </row>
    <row r="2465" spans="1:2" ht="15">
      <c r="A2465" s="104" t="s">
        <v>769</v>
      </c>
      <c r="B2465" s="102" t="s">
        <v>1221</v>
      </c>
    </row>
    <row r="2466" spans="1:2" ht="15">
      <c r="A2466" s="104" t="s">
        <v>3530</v>
      </c>
      <c r="B2466" s="102" t="s">
        <v>1221</v>
      </c>
    </row>
    <row r="2467" spans="1:2" ht="15">
      <c r="A2467" s="104" t="s">
        <v>3531</v>
      </c>
      <c r="B2467" s="102" t="s">
        <v>1221</v>
      </c>
    </row>
    <row r="2468" spans="1:2" ht="15">
      <c r="A2468" s="104" t="s">
        <v>3532</v>
      </c>
      <c r="B2468" s="102" t="s">
        <v>1221</v>
      </c>
    </row>
    <row r="2469" spans="1:2" ht="15">
      <c r="A2469" s="104" t="s">
        <v>3533</v>
      </c>
      <c r="B2469" s="102" t="s">
        <v>1221</v>
      </c>
    </row>
    <row r="2470" spans="1:2" ht="15">
      <c r="A2470" s="104" t="s">
        <v>3534</v>
      </c>
      <c r="B2470" s="102" t="s">
        <v>1221</v>
      </c>
    </row>
    <row r="2471" spans="1:2" ht="15">
      <c r="A2471" s="104" t="s">
        <v>3535</v>
      </c>
      <c r="B2471" s="102" t="s">
        <v>1221</v>
      </c>
    </row>
    <row r="2472" spans="1:2" ht="15">
      <c r="A2472" s="104" t="s">
        <v>3536</v>
      </c>
      <c r="B2472" s="102" t="s">
        <v>1221</v>
      </c>
    </row>
    <row r="2473" spans="1:2" ht="15">
      <c r="A2473" s="104" t="s">
        <v>3537</v>
      </c>
      <c r="B2473" s="102" t="s">
        <v>1221</v>
      </c>
    </row>
    <row r="2474" spans="1:2" ht="15">
      <c r="A2474" s="104" t="s">
        <v>3538</v>
      </c>
      <c r="B2474" s="102" t="s">
        <v>1221</v>
      </c>
    </row>
    <row r="2475" spans="1:2" ht="15">
      <c r="A2475" s="104" t="s">
        <v>976</v>
      </c>
      <c r="B2475" s="102" t="s">
        <v>1221</v>
      </c>
    </row>
    <row r="2476" spans="1:2" ht="15">
      <c r="A2476" s="104" t="s">
        <v>3539</v>
      </c>
      <c r="B2476" s="102" t="s">
        <v>1221</v>
      </c>
    </row>
    <row r="2477" spans="1:2" ht="15">
      <c r="A2477" s="104" t="s">
        <v>3540</v>
      </c>
      <c r="B2477" s="102" t="s">
        <v>1221</v>
      </c>
    </row>
    <row r="2478" spans="1:2" ht="15">
      <c r="A2478" s="104" t="s">
        <v>3541</v>
      </c>
      <c r="B2478" s="102" t="s">
        <v>1221</v>
      </c>
    </row>
    <row r="2479" spans="1:2" ht="15">
      <c r="A2479" s="104" t="s">
        <v>3542</v>
      </c>
      <c r="B2479" s="102" t="s">
        <v>1221</v>
      </c>
    </row>
    <row r="2480" spans="1:2" ht="15">
      <c r="A2480" s="104" t="s">
        <v>3543</v>
      </c>
      <c r="B2480" s="102" t="s">
        <v>1221</v>
      </c>
    </row>
    <row r="2481" spans="1:2" ht="15">
      <c r="A2481" s="104" t="s">
        <v>3544</v>
      </c>
      <c r="B2481" s="102" t="s">
        <v>1221</v>
      </c>
    </row>
    <row r="2482" spans="1:2" ht="15">
      <c r="A2482" s="104" t="s">
        <v>3545</v>
      </c>
      <c r="B2482" s="102" t="s">
        <v>1221</v>
      </c>
    </row>
    <row r="2483" spans="1:2" ht="15">
      <c r="A2483" s="104" t="s">
        <v>3546</v>
      </c>
      <c r="B2483" s="102" t="s">
        <v>1221</v>
      </c>
    </row>
    <row r="2484" spans="1:2" ht="15">
      <c r="A2484" s="104" t="s">
        <v>3547</v>
      </c>
      <c r="B2484" s="102" t="s">
        <v>1221</v>
      </c>
    </row>
    <row r="2485" spans="1:2" ht="15">
      <c r="A2485" s="104" t="s">
        <v>3548</v>
      </c>
      <c r="B2485" s="102" t="s">
        <v>1221</v>
      </c>
    </row>
    <row r="2486" spans="1:2" ht="15">
      <c r="A2486" s="104" t="s">
        <v>3549</v>
      </c>
      <c r="B2486" s="102" t="s">
        <v>1221</v>
      </c>
    </row>
    <row r="2487" spans="1:2" ht="15">
      <c r="A2487" s="104" t="s">
        <v>3550</v>
      </c>
      <c r="B2487" s="102" t="s">
        <v>1221</v>
      </c>
    </row>
    <row r="2488" spans="1:2" ht="15">
      <c r="A2488" s="104" t="s">
        <v>3551</v>
      </c>
      <c r="B2488" s="102" t="s">
        <v>1221</v>
      </c>
    </row>
    <row r="2489" spans="1:2" ht="15">
      <c r="A2489" s="104" t="s">
        <v>3552</v>
      </c>
      <c r="B2489" s="102" t="s">
        <v>1221</v>
      </c>
    </row>
    <row r="2490" spans="1:2" ht="15">
      <c r="A2490" s="104" t="s">
        <v>3553</v>
      </c>
      <c r="B2490" s="102" t="s">
        <v>1221</v>
      </c>
    </row>
    <row r="2491" spans="1:2" ht="15">
      <c r="A2491" s="104" t="s">
        <v>3554</v>
      </c>
      <c r="B2491" s="102" t="s">
        <v>1221</v>
      </c>
    </row>
    <row r="2492" spans="1:2" ht="15">
      <c r="A2492" s="104" t="s">
        <v>3555</v>
      </c>
      <c r="B2492" s="102" t="s">
        <v>1221</v>
      </c>
    </row>
    <row r="2493" spans="1:2" ht="15">
      <c r="A2493" s="104" t="s">
        <v>3556</v>
      </c>
      <c r="B2493" s="102" t="s">
        <v>1221</v>
      </c>
    </row>
    <row r="2494" spans="1:2" ht="15">
      <c r="A2494" s="104" t="s">
        <v>3557</v>
      </c>
      <c r="B2494" s="102" t="s">
        <v>1221</v>
      </c>
    </row>
    <row r="2495" spans="1:2" ht="15">
      <c r="A2495" s="104" t="s">
        <v>3558</v>
      </c>
      <c r="B2495" s="102" t="s">
        <v>1221</v>
      </c>
    </row>
    <row r="2496" spans="1:2" ht="15">
      <c r="A2496" s="104" t="s">
        <v>3559</v>
      </c>
      <c r="B2496" s="102" t="s">
        <v>1221</v>
      </c>
    </row>
    <row r="2497" spans="1:2" ht="15">
      <c r="A2497" s="104" t="s">
        <v>3560</v>
      </c>
      <c r="B2497" s="102" t="s">
        <v>1221</v>
      </c>
    </row>
    <row r="2498" spans="1:2" ht="15">
      <c r="A2498" s="104" t="s">
        <v>3561</v>
      </c>
      <c r="B2498" s="102" t="s">
        <v>1221</v>
      </c>
    </row>
    <row r="2499" spans="1:2" ht="15">
      <c r="A2499" s="104" t="s">
        <v>3562</v>
      </c>
      <c r="B2499" s="102" t="s">
        <v>1221</v>
      </c>
    </row>
    <row r="2500" spans="1:2" ht="15">
      <c r="A2500" s="104" t="s">
        <v>3563</v>
      </c>
      <c r="B2500" s="102" t="s">
        <v>1221</v>
      </c>
    </row>
    <row r="2501" spans="1:2" ht="15">
      <c r="A2501" s="104" t="s">
        <v>3564</v>
      </c>
      <c r="B2501" s="102" t="s">
        <v>1221</v>
      </c>
    </row>
    <row r="2502" spans="1:2" ht="15">
      <c r="A2502" s="104" t="s">
        <v>3565</v>
      </c>
      <c r="B2502" s="102" t="s">
        <v>1221</v>
      </c>
    </row>
    <row r="2503" spans="1:2" ht="15">
      <c r="A2503" s="104" t="s">
        <v>3566</v>
      </c>
      <c r="B2503" s="102" t="s">
        <v>1221</v>
      </c>
    </row>
    <row r="2504" spans="1:2" ht="15">
      <c r="A2504" s="104" t="s">
        <v>3567</v>
      </c>
      <c r="B2504" s="102" t="s">
        <v>1221</v>
      </c>
    </row>
    <row r="2505" spans="1:2" ht="15">
      <c r="A2505" s="104" t="s">
        <v>3568</v>
      </c>
      <c r="B2505" s="102" t="s">
        <v>1221</v>
      </c>
    </row>
    <row r="2506" spans="1:2" ht="15">
      <c r="A2506" s="104" t="s">
        <v>3569</v>
      </c>
      <c r="B2506" s="102" t="s">
        <v>1221</v>
      </c>
    </row>
    <row r="2507" spans="1:2" ht="15">
      <c r="A2507" s="104" t="s">
        <v>3570</v>
      </c>
      <c r="B2507" s="102" t="s">
        <v>1221</v>
      </c>
    </row>
    <row r="2508" spans="1:2" ht="15">
      <c r="A2508" s="104" t="s">
        <v>3571</v>
      </c>
      <c r="B2508" s="102" t="s">
        <v>1221</v>
      </c>
    </row>
    <row r="2509" spans="1:2" ht="15">
      <c r="A2509" s="104" t="s">
        <v>3572</v>
      </c>
      <c r="B2509" s="102" t="s">
        <v>1221</v>
      </c>
    </row>
    <row r="2510" spans="1:2" ht="15">
      <c r="A2510" s="104" t="s">
        <v>3573</v>
      </c>
      <c r="B2510" s="102" t="s">
        <v>1221</v>
      </c>
    </row>
    <row r="2511" spans="1:2" ht="15">
      <c r="A2511" s="104" t="s">
        <v>3574</v>
      </c>
      <c r="B2511" s="102" t="s">
        <v>1221</v>
      </c>
    </row>
    <row r="2512" spans="1:2" ht="15">
      <c r="A2512" s="104" t="s">
        <v>3575</v>
      </c>
      <c r="B2512" s="102" t="s">
        <v>1221</v>
      </c>
    </row>
    <row r="2513" spans="1:2" ht="15">
      <c r="A2513" s="104" t="s">
        <v>3576</v>
      </c>
      <c r="B2513" s="102" t="s">
        <v>1221</v>
      </c>
    </row>
    <row r="2514" spans="1:2" ht="15">
      <c r="A2514" s="104" t="s">
        <v>3577</v>
      </c>
      <c r="B2514" s="102" t="s">
        <v>1221</v>
      </c>
    </row>
    <row r="2515" spans="1:2" ht="15">
      <c r="A2515" s="104" t="s">
        <v>3578</v>
      </c>
      <c r="B2515" s="102" t="s">
        <v>1221</v>
      </c>
    </row>
    <row r="2516" spans="1:2" ht="15">
      <c r="A2516" s="104" t="s">
        <v>3579</v>
      </c>
      <c r="B2516" s="102" t="s">
        <v>1221</v>
      </c>
    </row>
    <row r="2517" spans="1:2" ht="15">
      <c r="A2517" s="104" t="s">
        <v>3580</v>
      </c>
      <c r="B2517" s="102" t="s">
        <v>1221</v>
      </c>
    </row>
    <row r="2518" spans="1:2" ht="15">
      <c r="A2518" s="104" t="s">
        <v>3581</v>
      </c>
      <c r="B2518" s="102" t="s">
        <v>1221</v>
      </c>
    </row>
    <row r="2519" spans="1:2" ht="15">
      <c r="A2519" s="104" t="s">
        <v>3582</v>
      </c>
      <c r="B2519" s="102" t="s">
        <v>1221</v>
      </c>
    </row>
    <row r="2520" spans="1:2" ht="15">
      <c r="A2520" s="104" t="s">
        <v>3583</v>
      </c>
      <c r="B2520" s="102" t="s">
        <v>1221</v>
      </c>
    </row>
    <row r="2521" spans="1:2" ht="15">
      <c r="A2521" s="104" t="s">
        <v>3584</v>
      </c>
      <c r="B2521" s="102" t="s">
        <v>1221</v>
      </c>
    </row>
    <row r="2522" spans="1:2" ht="15">
      <c r="A2522" s="104" t="s">
        <v>3585</v>
      </c>
      <c r="B2522" s="102" t="s">
        <v>1221</v>
      </c>
    </row>
    <row r="2523" spans="1:2" ht="15">
      <c r="A2523" s="104" t="s">
        <v>3586</v>
      </c>
      <c r="B2523" s="102" t="s">
        <v>1221</v>
      </c>
    </row>
    <row r="2524" spans="1:2" ht="15">
      <c r="A2524" s="104" t="s">
        <v>3587</v>
      </c>
      <c r="B2524" s="102" t="s">
        <v>1221</v>
      </c>
    </row>
    <row r="2525" spans="1:2" ht="15">
      <c r="A2525" s="104" t="s">
        <v>3588</v>
      </c>
      <c r="B2525" s="102" t="s">
        <v>1221</v>
      </c>
    </row>
    <row r="2526" spans="1:2" ht="15">
      <c r="A2526" s="104" t="s">
        <v>3589</v>
      </c>
      <c r="B2526" s="102" t="s">
        <v>1221</v>
      </c>
    </row>
    <row r="2527" spans="1:2" ht="15">
      <c r="A2527" s="104" t="s">
        <v>3590</v>
      </c>
      <c r="B2527" s="102" t="s">
        <v>1221</v>
      </c>
    </row>
    <row r="2528" spans="1:2" ht="15">
      <c r="A2528" s="104" t="s">
        <v>3591</v>
      </c>
      <c r="B2528" s="102" t="s">
        <v>1221</v>
      </c>
    </row>
    <row r="2529" spans="1:2" ht="15">
      <c r="A2529" s="104" t="s">
        <v>3592</v>
      </c>
      <c r="B2529" s="102" t="s">
        <v>1221</v>
      </c>
    </row>
    <row r="2530" spans="1:2" ht="15">
      <c r="A2530" s="104" t="s">
        <v>3593</v>
      </c>
      <c r="B2530" s="102" t="s">
        <v>1221</v>
      </c>
    </row>
    <row r="2531" spans="1:2" ht="15">
      <c r="A2531" s="104" t="s">
        <v>3594</v>
      </c>
      <c r="B2531" s="102" t="s">
        <v>1221</v>
      </c>
    </row>
    <row r="2532" spans="1:2" ht="15">
      <c r="A2532" s="104" t="s">
        <v>3595</v>
      </c>
      <c r="B2532" s="102" t="s">
        <v>1221</v>
      </c>
    </row>
    <row r="2533" spans="1:2" ht="15">
      <c r="A2533" s="104" t="s">
        <v>3596</v>
      </c>
      <c r="B2533" s="102" t="s">
        <v>1221</v>
      </c>
    </row>
    <row r="2534" spans="1:2" ht="15">
      <c r="A2534" s="104" t="s">
        <v>3597</v>
      </c>
      <c r="B2534" s="102" t="s">
        <v>1221</v>
      </c>
    </row>
    <row r="2535" spans="1:2" ht="15">
      <c r="A2535" s="104" t="s">
        <v>1078</v>
      </c>
      <c r="B2535" s="102" t="s">
        <v>1221</v>
      </c>
    </row>
    <row r="2536" spans="1:2" ht="15">
      <c r="A2536" s="104" t="s">
        <v>3598</v>
      </c>
      <c r="B2536" s="102" t="s">
        <v>1221</v>
      </c>
    </row>
    <row r="2537" spans="1:2" ht="15">
      <c r="A2537" s="104" t="s">
        <v>3599</v>
      </c>
      <c r="B2537" s="102" t="s">
        <v>1221</v>
      </c>
    </row>
    <row r="2538" spans="1:2" ht="15">
      <c r="A2538" s="104" t="s">
        <v>3600</v>
      </c>
      <c r="B2538" s="102" t="s">
        <v>1221</v>
      </c>
    </row>
    <row r="2539" spans="1:2" ht="15">
      <c r="A2539" s="104" t="s">
        <v>3601</v>
      </c>
      <c r="B2539" s="102" t="s">
        <v>1221</v>
      </c>
    </row>
    <row r="2540" spans="1:2" ht="15">
      <c r="A2540" s="104" t="s">
        <v>3602</v>
      </c>
      <c r="B2540" s="102" t="s">
        <v>1221</v>
      </c>
    </row>
    <row r="2541" spans="1:2" ht="15">
      <c r="A2541" s="104" t="s">
        <v>3603</v>
      </c>
      <c r="B2541" s="102" t="s">
        <v>1221</v>
      </c>
    </row>
    <row r="2542" spans="1:2" ht="15">
      <c r="A2542" s="104" t="s">
        <v>3604</v>
      </c>
      <c r="B2542" s="102" t="s">
        <v>1221</v>
      </c>
    </row>
    <row r="2543" spans="1:2" ht="15">
      <c r="A2543" s="104" t="s">
        <v>3605</v>
      </c>
      <c r="B2543" s="102" t="s">
        <v>1221</v>
      </c>
    </row>
    <row r="2544" spans="1:2" ht="15">
      <c r="A2544" s="104" t="s">
        <v>3606</v>
      </c>
      <c r="B2544" s="102" t="s">
        <v>1221</v>
      </c>
    </row>
    <row r="2545" spans="1:2" ht="15">
      <c r="A2545" s="104" t="s">
        <v>3607</v>
      </c>
      <c r="B2545" s="102" t="s">
        <v>1221</v>
      </c>
    </row>
    <row r="2546" spans="1:2" ht="15">
      <c r="A2546" s="104" t="s">
        <v>1079</v>
      </c>
      <c r="B2546" s="102" t="s">
        <v>1221</v>
      </c>
    </row>
    <row r="2547" spans="1:2" ht="15">
      <c r="A2547" s="104" t="s">
        <v>3608</v>
      </c>
      <c r="B2547" s="102" t="s">
        <v>1221</v>
      </c>
    </row>
    <row r="2548" spans="1:2" ht="15">
      <c r="A2548" s="104" t="s">
        <v>3609</v>
      </c>
      <c r="B2548" s="102" t="s">
        <v>1221</v>
      </c>
    </row>
    <row r="2549" spans="1:2" ht="15">
      <c r="A2549" s="104" t="s">
        <v>3610</v>
      </c>
      <c r="B2549" s="102" t="s">
        <v>1221</v>
      </c>
    </row>
    <row r="2550" spans="1:2" ht="15">
      <c r="A2550" s="104" t="s">
        <v>3611</v>
      </c>
      <c r="B2550" s="102" t="s">
        <v>1221</v>
      </c>
    </row>
    <row r="2551" spans="1:2" ht="15">
      <c r="A2551" s="104" t="s">
        <v>1080</v>
      </c>
      <c r="B2551" s="102" t="s">
        <v>1221</v>
      </c>
    </row>
    <row r="2552" spans="1:2" ht="15">
      <c r="A2552" s="104" t="s">
        <v>3612</v>
      </c>
      <c r="B2552" s="102" t="s">
        <v>1221</v>
      </c>
    </row>
    <row r="2553" spans="1:2" ht="15">
      <c r="A2553" s="104" t="s">
        <v>3613</v>
      </c>
      <c r="B2553" s="102" t="s">
        <v>1221</v>
      </c>
    </row>
    <row r="2554" spans="1:2" ht="15">
      <c r="A2554" s="104" t="s">
        <v>3614</v>
      </c>
      <c r="B2554" s="102" t="s">
        <v>1221</v>
      </c>
    </row>
    <row r="2555" spans="1:2" ht="15">
      <c r="A2555" s="104" t="s">
        <v>3615</v>
      </c>
      <c r="B2555" s="102" t="s">
        <v>1221</v>
      </c>
    </row>
    <row r="2556" spans="1:2" ht="15">
      <c r="A2556" s="104" t="s">
        <v>1081</v>
      </c>
      <c r="B2556" s="102" t="s">
        <v>1221</v>
      </c>
    </row>
    <row r="2557" spans="1:2" ht="15">
      <c r="A2557" s="104" t="s">
        <v>3616</v>
      </c>
      <c r="B2557" s="102" t="s">
        <v>1221</v>
      </c>
    </row>
    <row r="2558" spans="1:2" ht="15">
      <c r="A2558" s="104" t="s">
        <v>3617</v>
      </c>
      <c r="B2558" s="102" t="s">
        <v>1221</v>
      </c>
    </row>
    <row r="2559" spans="1:2" ht="15">
      <c r="A2559" s="104" t="s">
        <v>3618</v>
      </c>
      <c r="B2559" s="102" t="s">
        <v>1221</v>
      </c>
    </row>
    <row r="2560" spans="1:2" ht="15">
      <c r="A2560" s="104" t="s">
        <v>3619</v>
      </c>
      <c r="B2560" s="102" t="s">
        <v>1221</v>
      </c>
    </row>
    <row r="2561" spans="1:2" ht="15">
      <c r="A2561" s="104" t="s">
        <v>3620</v>
      </c>
      <c r="B2561" s="102" t="s">
        <v>1221</v>
      </c>
    </row>
    <row r="2562" spans="1:2" ht="15">
      <c r="A2562" s="104" t="s">
        <v>3621</v>
      </c>
      <c r="B2562" s="102" t="s">
        <v>1221</v>
      </c>
    </row>
    <row r="2563" spans="1:2" ht="15">
      <c r="A2563" s="104" t="s">
        <v>3622</v>
      </c>
      <c r="B2563" s="102" t="s">
        <v>1221</v>
      </c>
    </row>
    <row r="2564" spans="1:2" ht="15">
      <c r="A2564" s="104" t="s">
        <v>3623</v>
      </c>
      <c r="B2564" s="102" t="s">
        <v>1221</v>
      </c>
    </row>
    <row r="2565" spans="1:2" ht="15">
      <c r="A2565" s="104" t="s">
        <v>3624</v>
      </c>
      <c r="B2565" s="102" t="s">
        <v>1221</v>
      </c>
    </row>
    <row r="2566" spans="1:2" ht="15">
      <c r="A2566" s="104" t="s">
        <v>3625</v>
      </c>
      <c r="B2566" s="102" t="s">
        <v>1221</v>
      </c>
    </row>
    <row r="2567" spans="1:2" ht="15">
      <c r="A2567" s="104" t="s">
        <v>3626</v>
      </c>
      <c r="B2567" s="102" t="s">
        <v>1221</v>
      </c>
    </row>
    <row r="2568" spans="1:2" ht="15">
      <c r="A2568" s="104" t="s">
        <v>3627</v>
      </c>
      <c r="B2568" s="102" t="s">
        <v>1221</v>
      </c>
    </row>
    <row r="2569" spans="1:2" ht="15">
      <c r="A2569" s="104" t="s">
        <v>3628</v>
      </c>
      <c r="B2569" s="102" t="s">
        <v>1221</v>
      </c>
    </row>
    <row r="2570" spans="1:2" ht="15">
      <c r="A2570" s="104" t="s">
        <v>3629</v>
      </c>
      <c r="B2570" s="102" t="s">
        <v>1221</v>
      </c>
    </row>
    <row r="2571" spans="1:2" ht="15">
      <c r="A2571" s="104" t="s">
        <v>3630</v>
      </c>
      <c r="B2571" s="102" t="s">
        <v>1221</v>
      </c>
    </row>
    <row r="2572" spans="1:2" ht="15">
      <c r="A2572" s="104" t="s">
        <v>3631</v>
      </c>
      <c r="B2572" s="102" t="s">
        <v>1221</v>
      </c>
    </row>
    <row r="2573" spans="1:2" ht="15">
      <c r="A2573" s="104" t="s">
        <v>3632</v>
      </c>
      <c r="B2573" s="102" t="s">
        <v>1221</v>
      </c>
    </row>
    <row r="2574" spans="1:2" ht="15">
      <c r="A2574" s="104" t="s">
        <v>3633</v>
      </c>
      <c r="B2574" s="102" t="s">
        <v>1221</v>
      </c>
    </row>
    <row r="2575" spans="1:2" ht="15">
      <c r="A2575" s="104" t="s">
        <v>3634</v>
      </c>
      <c r="B2575" s="102" t="s">
        <v>1221</v>
      </c>
    </row>
    <row r="2576" spans="1:2" ht="15">
      <c r="A2576" s="104" t="s">
        <v>3635</v>
      </c>
      <c r="B2576" s="102" t="s">
        <v>1221</v>
      </c>
    </row>
    <row r="2577" spans="1:2" ht="15">
      <c r="A2577" s="104" t="s">
        <v>3636</v>
      </c>
      <c r="B2577" s="102" t="s">
        <v>1221</v>
      </c>
    </row>
    <row r="2578" spans="1:2" ht="15">
      <c r="A2578" s="104" t="s">
        <v>3637</v>
      </c>
      <c r="B2578" s="102" t="s">
        <v>1221</v>
      </c>
    </row>
    <row r="2579" spans="1:2" ht="15">
      <c r="A2579" s="104" t="s">
        <v>3638</v>
      </c>
      <c r="B2579" s="102" t="s">
        <v>1221</v>
      </c>
    </row>
    <row r="2580" spans="1:2" ht="15">
      <c r="A2580" s="104" t="s">
        <v>3639</v>
      </c>
      <c r="B2580" s="102" t="s">
        <v>1221</v>
      </c>
    </row>
    <row r="2581" spans="1:2" ht="15">
      <c r="A2581" s="104" t="s">
        <v>3640</v>
      </c>
      <c r="B2581" s="102" t="s">
        <v>1221</v>
      </c>
    </row>
    <row r="2582" spans="1:2" ht="15">
      <c r="A2582" s="104" t="s">
        <v>3641</v>
      </c>
      <c r="B2582" s="102" t="s">
        <v>1221</v>
      </c>
    </row>
    <row r="2583" spans="1:2" ht="15">
      <c r="A2583" s="104" t="s">
        <v>3642</v>
      </c>
      <c r="B2583" s="102" t="s">
        <v>1221</v>
      </c>
    </row>
    <row r="2584" spans="1:2" ht="15">
      <c r="A2584" s="104" t="s">
        <v>3643</v>
      </c>
      <c r="B2584" s="102" t="s">
        <v>1221</v>
      </c>
    </row>
    <row r="2585" spans="1:2" ht="15">
      <c r="A2585" s="104" t="s">
        <v>3644</v>
      </c>
      <c r="B2585" s="102" t="s">
        <v>1221</v>
      </c>
    </row>
    <row r="2586" spans="1:2" ht="15">
      <c r="A2586" s="104" t="s">
        <v>3645</v>
      </c>
      <c r="B2586" s="102" t="s">
        <v>1221</v>
      </c>
    </row>
    <row r="2587" spans="1:2" ht="15">
      <c r="A2587" s="104" t="s">
        <v>3646</v>
      </c>
      <c r="B2587" s="102" t="s">
        <v>1221</v>
      </c>
    </row>
    <row r="2588" spans="1:2" ht="15">
      <c r="A2588" s="104" t="s">
        <v>3647</v>
      </c>
      <c r="B2588" s="102" t="s">
        <v>1221</v>
      </c>
    </row>
    <row r="2589" spans="1:2" ht="15">
      <c r="A2589" s="104" t="s">
        <v>3648</v>
      </c>
      <c r="B2589" s="102" t="s">
        <v>1221</v>
      </c>
    </row>
    <row r="2590" spans="1:2" ht="15">
      <c r="A2590" s="104" t="s">
        <v>3649</v>
      </c>
      <c r="B2590" s="102" t="s">
        <v>1221</v>
      </c>
    </row>
    <row r="2591" spans="1:2" ht="15">
      <c r="A2591" s="104" t="s">
        <v>1082</v>
      </c>
      <c r="B2591" s="102" t="s">
        <v>1221</v>
      </c>
    </row>
    <row r="2592" spans="1:2" ht="15">
      <c r="A2592" s="104" t="s">
        <v>3650</v>
      </c>
      <c r="B2592" s="102" t="s">
        <v>1221</v>
      </c>
    </row>
    <row r="2593" spans="1:2" ht="15">
      <c r="A2593" s="104" t="s">
        <v>3651</v>
      </c>
      <c r="B2593" s="102" t="s">
        <v>1221</v>
      </c>
    </row>
    <row r="2594" spans="1:2" ht="15">
      <c r="A2594" s="104" t="s">
        <v>3652</v>
      </c>
      <c r="B2594" s="102" t="s">
        <v>1221</v>
      </c>
    </row>
    <row r="2595" spans="1:2" ht="15">
      <c r="A2595" s="104" t="s">
        <v>3653</v>
      </c>
      <c r="B2595" s="102" t="s">
        <v>1221</v>
      </c>
    </row>
    <row r="2596" spans="1:2" ht="15">
      <c r="A2596" s="104" t="s">
        <v>3654</v>
      </c>
      <c r="B2596" s="102" t="s">
        <v>1221</v>
      </c>
    </row>
    <row r="2597" spans="1:2" ht="15">
      <c r="A2597" s="104" t="s">
        <v>3655</v>
      </c>
      <c r="B2597" s="102" t="s">
        <v>1221</v>
      </c>
    </row>
    <row r="2598" spans="1:2" ht="15">
      <c r="A2598" s="104" t="s">
        <v>1083</v>
      </c>
      <c r="B2598" s="102" t="s">
        <v>1221</v>
      </c>
    </row>
    <row r="2599" spans="1:2" ht="15">
      <c r="A2599" s="104" t="s">
        <v>1084</v>
      </c>
      <c r="B2599" s="102" t="s">
        <v>1221</v>
      </c>
    </row>
    <row r="2600" spans="1:2" ht="15">
      <c r="A2600" s="104" t="s">
        <v>3656</v>
      </c>
      <c r="B2600" s="102" t="s">
        <v>1221</v>
      </c>
    </row>
    <row r="2601" spans="1:2" ht="15">
      <c r="A2601" s="104" t="s">
        <v>3657</v>
      </c>
      <c r="B2601" s="102" t="s">
        <v>1221</v>
      </c>
    </row>
    <row r="2602" spans="1:2" ht="15">
      <c r="A2602" s="104" t="s">
        <v>3658</v>
      </c>
      <c r="B2602" s="102" t="s">
        <v>1221</v>
      </c>
    </row>
    <row r="2603" spans="1:2" ht="15">
      <c r="A2603" s="104" t="s">
        <v>3659</v>
      </c>
      <c r="B2603" s="102" t="s">
        <v>1221</v>
      </c>
    </row>
    <row r="2604" spans="1:2" ht="15">
      <c r="A2604" s="104" t="s">
        <v>3660</v>
      </c>
      <c r="B2604" s="102" t="s">
        <v>1221</v>
      </c>
    </row>
    <row r="2605" spans="1:2" ht="15">
      <c r="A2605" s="104" t="s">
        <v>3661</v>
      </c>
      <c r="B2605" s="102" t="s">
        <v>1221</v>
      </c>
    </row>
    <row r="2606" spans="1:2" ht="15">
      <c r="A2606" s="104" t="s">
        <v>3662</v>
      </c>
      <c r="B2606" s="102" t="s">
        <v>1221</v>
      </c>
    </row>
    <row r="2607" spans="1:2" ht="15">
      <c r="A2607" s="104" t="s">
        <v>3663</v>
      </c>
      <c r="B2607" s="102" t="s">
        <v>1221</v>
      </c>
    </row>
    <row r="2608" spans="1:2" ht="15">
      <c r="A2608" s="104" t="s">
        <v>1085</v>
      </c>
      <c r="B2608" s="102" t="s">
        <v>1221</v>
      </c>
    </row>
    <row r="2609" spans="1:2" ht="15">
      <c r="A2609" s="104" t="s">
        <v>3664</v>
      </c>
      <c r="B2609" s="102" t="s">
        <v>1221</v>
      </c>
    </row>
    <row r="2610" spans="1:2" ht="15">
      <c r="A2610" s="104" t="s">
        <v>3665</v>
      </c>
      <c r="B2610" s="102" t="s">
        <v>1221</v>
      </c>
    </row>
    <row r="2611" spans="1:2" ht="15">
      <c r="A2611" s="104" t="s">
        <v>3666</v>
      </c>
      <c r="B2611" s="102" t="s">
        <v>1221</v>
      </c>
    </row>
    <row r="2612" spans="1:2" ht="15">
      <c r="A2612" s="104" t="s">
        <v>3667</v>
      </c>
      <c r="B2612" s="102" t="s">
        <v>1221</v>
      </c>
    </row>
    <row r="2613" spans="1:2" ht="15">
      <c r="A2613" s="104" t="s">
        <v>1086</v>
      </c>
      <c r="B2613" s="102" t="s">
        <v>1221</v>
      </c>
    </row>
    <row r="2614" spans="1:2" ht="15">
      <c r="A2614" s="104" t="s">
        <v>1087</v>
      </c>
      <c r="B2614" s="102" t="s">
        <v>1221</v>
      </c>
    </row>
    <row r="2615" spans="1:2" ht="15">
      <c r="A2615" s="104" t="s">
        <v>3668</v>
      </c>
      <c r="B2615" s="102" t="s">
        <v>1221</v>
      </c>
    </row>
    <row r="2616" spans="1:2" ht="15">
      <c r="A2616" s="104" t="s">
        <v>1088</v>
      </c>
      <c r="B2616" s="102" t="s">
        <v>1221</v>
      </c>
    </row>
    <row r="2617" spans="1:2" ht="15">
      <c r="A2617" s="104" t="s">
        <v>3669</v>
      </c>
      <c r="B2617" s="102" t="s">
        <v>1221</v>
      </c>
    </row>
    <row r="2618" spans="1:2" ht="15">
      <c r="A2618" s="104" t="s">
        <v>3670</v>
      </c>
      <c r="B2618" s="102" t="s">
        <v>1221</v>
      </c>
    </row>
    <row r="2619" spans="1:2" ht="15">
      <c r="A2619" s="104" t="s">
        <v>3671</v>
      </c>
      <c r="B2619" s="102" t="s">
        <v>1221</v>
      </c>
    </row>
    <row r="2620" spans="1:2" ht="15">
      <c r="A2620" s="104" t="s">
        <v>3672</v>
      </c>
      <c r="B2620" s="102" t="s">
        <v>1221</v>
      </c>
    </row>
    <row r="2621" spans="1:2" ht="15">
      <c r="A2621" s="104" t="s">
        <v>3673</v>
      </c>
      <c r="B2621" s="102" t="s">
        <v>1221</v>
      </c>
    </row>
    <row r="2622" spans="1:2" ht="15">
      <c r="A2622" s="104" t="s">
        <v>3674</v>
      </c>
      <c r="B2622" s="102" t="s">
        <v>1221</v>
      </c>
    </row>
    <row r="2623" spans="1:2" ht="15">
      <c r="A2623" s="104" t="s">
        <v>3675</v>
      </c>
      <c r="B2623" s="102" t="s">
        <v>1221</v>
      </c>
    </row>
    <row r="2624" spans="1:2" ht="15">
      <c r="A2624" s="104" t="s">
        <v>3676</v>
      </c>
      <c r="B2624" s="102" t="s">
        <v>1221</v>
      </c>
    </row>
    <row r="2625" spans="1:2" ht="15">
      <c r="A2625" s="104" t="s">
        <v>3677</v>
      </c>
      <c r="B2625" s="102" t="s">
        <v>1221</v>
      </c>
    </row>
    <row r="2626" spans="1:2" ht="15">
      <c r="A2626" s="104" t="s">
        <v>3678</v>
      </c>
      <c r="B2626" s="102" t="s">
        <v>1221</v>
      </c>
    </row>
    <row r="2627" spans="1:2" ht="15">
      <c r="A2627" s="104" t="s">
        <v>3679</v>
      </c>
      <c r="B2627" s="102" t="s">
        <v>1221</v>
      </c>
    </row>
    <row r="2628" spans="1:2" ht="15">
      <c r="A2628" s="104" t="s">
        <v>3680</v>
      </c>
      <c r="B2628" s="102" t="s">
        <v>1221</v>
      </c>
    </row>
    <row r="2629" spans="1:2" ht="15">
      <c r="A2629" s="104" t="s">
        <v>3681</v>
      </c>
      <c r="B2629" s="102" t="s">
        <v>1221</v>
      </c>
    </row>
    <row r="2630" spans="1:2" ht="15">
      <c r="A2630" s="104" t="s">
        <v>3682</v>
      </c>
      <c r="B2630" s="102" t="s">
        <v>1221</v>
      </c>
    </row>
    <row r="2631" spans="1:2" ht="15">
      <c r="A2631" s="104" t="s">
        <v>3683</v>
      </c>
      <c r="B2631" s="102" t="s">
        <v>1221</v>
      </c>
    </row>
    <row r="2632" spans="1:2" ht="15">
      <c r="A2632" s="104" t="s">
        <v>3684</v>
      </c>
      <c r="B2632" s="102" t="s">
        <v>1221</v>
      </c>
    </row>
    <row r="2633" spans="1:2" ht="15">
      <c r="A2633" s="104" t="s">
        <v>3685</v>
      </c>
      <c r="B2633" s="102" t="s">
        <v>1221</v>
      </c>
    </row>
    <row r="2634" spans="1:2" ht="15">
      <c r="A2634" s="104" t="s">
        <v>3686</v>
      </c>
      <c r="B2634" s="102" t="s">
        <v>1221</v>
      </c>
    </row>
    <row r="2635" spans="1:2" ht="15">
      <c r="A2635" s="104" t="s">
        <v>3687</v>
      </c>
      <c r="B2635" s="102" t="s">
        <v>1221</v>
      </c>
    </row>
    <row r="2636" spans="1:2" ht="15">
      <c r="A2636" s="104" t="s">
        <v>3688</v>
      </c>
      <c r="B2636" s="102" t="s">
        <v>1221</v>
      </c>
    </row>
    <row r="2637" spans="1:2" ht="15">
      <c r="A2637" s="104" t="s">
        <v>3689</v>
      </c>
      <c r="B2637" s="102" t="s">
        <v>1221</v>
      </c>
    </row>
    <row r="2638" spans="1:2" ht="15">
      <c r="A2638" s="104" t="s">
        <v>3690</v>
      </c>
      <c r="B2638" s="102" t="s">
        <v>1221</v>
      </c>
    </row>
    <row r="2639" spans="1:2" ht="15">
      <c r="A2639" s="104" t="s">
        <v>3691</v>
      </c>
      <c r="B2639" s="102" t="s">
        <v>1221</v>
      </c>
    </row>
    <row r="2640" spans="1:2" ht="15">
      <c r="A2640" s="104" t="s">
        <v>3692</v>
      </c>
      <c r="B2640" s="102" t="s">
        <v>1221</v>
      </c>
    </row>
    <row r="2641" spans="1:2" ht="15">
      <c r="A2641" s="104" t="s">
        <v>3693</v>
      </c>
      <c r="B2641" s="102" t="s">
        <v>1221</v>
      </c>
    </row>
    <row r="2642" spans="1:2" ht="15">
      <c r="A2642" s="104" t="s">
        <v>3694</v>
      </c>
      <c r="B2642" s="102" t="s">
        <v>1221</v>
      </c>
    </row>
    <row r="2643" spans="1:2" ht="15">
      <c r="A2643" s="104" t="s">
        <v>3695</v>
      </c>
      <c r="B2643" s="102" t="s">
        <v>1221</v>
      </c>
    </row>
    <row r="2644" spans="1:2" ht="15">
      <c r="A2644" s="104" t="s">
        <v>3696</v>
      </c>
      <c r="B2644" s="102" t="s">
        <v>1221</v>
      </c>
    </row>
    <row r="2645" spans="1:2" ht="15">
      <c r="A2645" s="104" t="s">
        <v>3697</v>
      </c>
      <c r="B2645" s="102" t="s">
        <v>1221</v>
      </c>
    </row>
    <row r="2646" spans="1:2" ht="15">
      <c r="A2646" s="104" t="s">
        <v>1089</v>
      </c>
      <c r="B2646" s="102" t="s">
        <v>1221</v>
      </c>
    </row>
    <row r="2647" spans="1:2" ht="15">
      <c r="A2647" s="104" t="s">
        <v>3698</v>
      </c>
      <c r="B2647" s="102" t="s">
        <v>1221</v>
      </c>
    </row>
    <row r="2648" spans="1:2" ht="15">
      <c r="A2648" s="104" t="s">
        <v>3699</v>
      </c>
      <c r="B2648" s="102" t="s">
        <v>1221</v>
      </c>
    </row>
    <row r="2649" spans="1:2" ht="15">
      <c r="A2649" s="104" t="s">
        <v>3700</v>
      </c>
      <c r="B2649" s="102" t="s">
        <v>1221</v>
      </c>
    </row>
    <row r="2650" spans="1:2" ht="15">
      <c r="A2650" s="104" t="s">
        <v>3701</v>
      </c>
      <c r="B2650" s="102" t="s">
        <v>1221</v>
      </c>
    </row>
    <row r="2651" spans="1:2" ht="15">
      <c r="A2651" s="104" t="s">
        <v>3702</v>
      </c>
      <c r="B2651" s="102" t="s">
        <v>1221</v>
      </c>
    </row>
    <row r="2652" spans="1:2" ht="15">
      <c r="A2652" s="104" t="s">
        <v>3703</v>
      </c>
      <c r="B2652" s="102" t="s">
        <v>1221</v>
      </c>
    </row>
    <row r="2653" spans="1:2" ht="15">
      <c r="A2653" s="104" t="s">
        <v>3704</v>
      </c>
      <c r="B2653" s="102" t="s">
        <v>1221</v>
      </c>
    </row>
    <row r="2654" spans="1:2" ht="15">
      <c r="A2654" s="104" t="s">
        <v>3705</v>
      </c>
      <c r="B2654" s="102" t="s">
        <v>1221</v>
      </c>
    </row>
    <row r="2655" spans="1:2" ht="15">
      <c r="A2655" s="104" t="s">
        <v>3706</v>
      </c>
      <c r="B2655" s="102" t="s">
        <v>1221</v>
      </c>
    </row>
    <row r="2656" spans="1:2" ht="15">
      <c r="A2656" s="104" t="s">
        <v>3707</v>
      </c>
      <c r="B2656" s="102" t="s">
        <v>1221</v>
      </c>
    </row>
    <row r="2657" spans="1:2" ht="15">
      <c r="A2657" s="104" t="s">
        <v>3708</v>
      </c>
      <c r="B2657" s="102" t="s">
        <v>1221</v>
      </c>
    </row>
    <row r="2658" spans="1:2" ht="15">
      <c r="A2658" s="104" t="s">
        <v>3709</v>
      </c>
      <c r="B2658" s="102" t="s">
        <v>1221</v>
      </c>
    </row>
    <row r="2659" spans="1:2" ht="15">
      <c r="A2659" s="104" t="s">
        <v>3710</v>
      </c>
      <c r="B2659" s="102" t="s">
        <v>1221</v>
      </c>
    </row>
    <row r="2660" spans="1:2" ht="15">
      <c r="A2660" s="104" t="s">
        <v>3711</v>
      </c>
      <c r="B2660" s="102" t="s">
        <v>1221</v>
      </c>
    </row>
    <row r="2661" spans="1:2" ht="15">
      <c r="A2661" s="104" t="s">
        <v>3712</v>
      </c>
      <c r="B2661" s="102" t="s">
        <v>1221</v>
      </c>
    </row>
    <row r="2662" spans="1:2" ht="15">
      <c r="A2662" s="104" t="s">
        <v>3713</v>
      </c>
      <c r="B2662" s="102" t="s">
        <v>1221</v>
      </c>
    </row>
    <row r="2663" spans="1:2" ht="15">
      <c r="A2663" s="104" t="s">
        <v>3714</v>
      </c>
      <c r="B2663" s="102" t="s">
        <v>1221</v>
      </c>
    </row>
    <row r="2664" spans="1:2" ht="15">
      <c r="A2664" s="104" t="s">
        <v>3715</v>
      </c>
      <c r="B2664" s="102" t="s">
        <v>1221</v>
      </c>
    </row>
    <row r="2665" spans="1:2" ht="15">
      <c r="A2665" s="104" t="s">
        <v>3716</v>
      </c>
      <c r="B2665" s="102" t="s">
        <v>1221</v>
      </c>
    </row>
    <row r="2666" spans="1:2" ht="15">
      <c r="A2666" s="104" t="s">
        <v>3717</v>
      </c>
      <c r="B2666" s="102" t="s">
        <v>1221</v>
      </c>
    </row>
    <row r="2667" spans="1:2" ht="15">
      <c r="A2667" s="104" t="s">
        <v>3718</v>
      </c>
      <c r="B2667" s="102" t="s">
        <v>1221</v>
      </c>
    </row>
    <row r="2668" spans="1:2" ht="15">
      <c r="A2668" s="104" t="s">
        <v>3719</v>
      </c>
      <c r="B2668" s="102" t="s">
        <v>1221</v>
      </c>
    </row>
    <row r="2669" spans="1:2" ht="15">
      <c r="A2669" s="104" t="s">
        <v>3720</v>
      </c>
      <c r="B2669" s="102" t="s">
        <v>1221</v>
      </c>
    </row>
    <row r="2670" spans="1:2" ht="15">
      <c r="A2670" s="104" t="s">
        <v>3721</v>
      </c>
      <c r="B2670" s="102" t="s">
        <v>1221</v>
      </c>
    </row>
    <row r="2671" spans="1:2" ht="15">
      <c r="A2671" s="104" t="s">
        <v>3722</v>
      </c>
      <c r="B2671" s="102" t="s">
        <v>1221</v>
      </c>
    </row>
    <row r="2672" spans="1:2" ht="15">
      <c r="A2672" s="104" t="s">
        <v>3723</v>
      </c>
      <c r="B2672" s="102" t="s">
        <v>1221</v>
      </c>
    </row>
    <row r="2673" spans="1:2" ht="15">
      <c r="A2673" s="104" t="s">
        <v>3724</v>
      </c>
      <c r="B2673" s="102" t="s">
        <v>1221</v>
      </c>
    </row>
    <row r="2674" spans="1:2" ht="15">
      <c r="A2674" s="104" t="s">
        <v>3725</v>
      </c>
      <c r="B2674" s="102" t="s">
        <v>1221</v>
      </c>
    </row>
    <row r="2675" spans="1:2" ht="15">
      <c r="A2675" s="104" t="s">
        <v>3726</v>
      </c>
      <c r="B2675" s="102" t="s">
        <v>1221</v>
      </c>
    </row>
    <row r="2676" spans="1:2" ht="15">
      <c r="A2676" s="104" t="s">
        <v>3727</v>
      </c>
      <c r="B2676" s="102" t="s">
        <v>1221</v>
      </c>
    </row>
    <row r="2677" spans="1:2" ht="15">
      <c r="A2677" s="104" t="s">
        <v>3728</v>
      </c>
      <c r="B2677" s="102" t="s">
        <v>1221</v>
      </c>
    </row>
    <row r="2678" spans="1:2" ht="15">
      <c r="A2678" s="104" t="s">
        <v>3729</v>
      </c>
      <c r="B2678" s="102" t="s">
        <v>1221</v>
      </c>
    </row>
    <row r="2679" spans="1:2" ht="15">
      <c r="A2679" s="104" t="s">
        <v>3730</v>
      </c>
      <c r="B2679" s="102" t="s">
        <v>1221</v>
      </c>
    </row>
    <row r="2680" spans="1:2" ht="15">
      <c r="A2680" s="104" t="s">
        <v>3731</v>
      </c>
      <c r="B2680" s="102" t="s">
        <v>1221</v>
      </c>
    </row>
    <row r="2681" spans="1:2" ht="15">
      <c r="A2681" s="104" t="s">
        <v>3732</v>
      </c>
      <c r="B2681" s="102" t="s">
        <v>1221</v>
      </c>
    </row>
    <row r="2682" spans="1:2" ht="15">
      <c r="A2682" s="104" t="s">
        <v>3733</v>
      </c>
      <c r="B2682" s="102" t="s">
        <v>1221</v>
      </c>
    </row>
    <row r="2683" spans="1:2" ht="15">
      <c r="A2683" s="104" t="s">
        <v>3734</v>
      </c>
      <c r="B2683" s="102" t="s">
        <v>1221</v>
      </c>
    </row>
    <row r="2684" spans="1:2" ht="15">
      <c r="A2684" s="104" t="s">
        <v>3735</v>
      </c>
      <c r="B2684" s="102" t="s">
        <v>1221</v>
      </c>
    </row>
    <row r="2685" spans="1:2" ht="15">
      <c r="A2685" s="104" t="s">
        <v>3736</v>
      </c>
      <c r="B2685" s="102" t="s">
        <v>1221</v>
      </c>
    </row>
    <row r="2686" spans="1:2" ht="15">
      <c r="A2686" s="104" t="s">
        <v>3737</v>
      </c>
      <c r="B2686" s="102" t="s">
        <v>1221</v>
      </c>
    </row>
    <row r="2687" spans="1:2" ht="15">
      <c r="A2687" s="104" t="s">
        <v>3738</v>
      </c>
      <c r="B2687" s="102" t="s">
        <v>1221</v>
      </c>
    </row>
    <row r="2688" spans="1:2" ht="15">
      <c r="A2688" s="104" t="s">
        <v>3739</v>
      </c>
      <c r="B2688" s="102" t="s">
        <v>1221</v>
      </c>
    </row>
    <row r="2689" spans="1:2" ht="15">
      <c r="A2689" s="104" t="s">
        <v>3740</v>
      </c>
      <c r="B2689" s="102" t="s">
        <v>1221</v>
      </c>
    </row>
    <row r="2690" spans="1:2" ht="15">
      <c r="A2690" s="104" t="s">
        <v>3741</v>
      </c>
      <c r="B2690" s="102" t="s">
        <v>1221</v>
      </c>
    </row>
    <row r="2691" spans="1:2" ht="15">
      <c r="A2691" s="104" t="s">
        <v>3742</v>
      </c>
      <c r="B2691" s="102" t="s">
        <v>1221</v>
      </c>
    </row>
    <row r="2692" spans="1:2" ht="15">
      <c r="A2692" s="104" t="s">
        <v>3743</v>
      </c>
      <c r="B2692" s="102" t="s">
        <v>1221</v>
      </c>
    </row>
    <row r="2693" spans="1:2" ht="15">
      <c r="A2693" s="104" t="s">
        <v>3744</v>
      </c>
      <c r="B2693" s="102" t="s">
        <v>1221</v>
      </c>
    </row>
    <row r="2694" spans="1:2" ht="15">
      <c r="A2694" s="104" t="s">
        <v>3745</v>
      </c>
      <c r="B2694" s="102" t="s">
        <v>1221</v>
      </c>
    </row>
    <row r="2695" spans="1:2" ht="15">
      <c r="A2695" s="104" t="s">
        <v>3746</v>
      </c>
      <c r="B2695" s="102" t="s">
        <v>1221</v>
      </c>
    </row>
    <row r="2696" spans="1:2" ht="15">
      <c r="A2696" s="104" t="s">
        <v>3747</v>
      </c>
      <c r="B2696" s="102" t="s">
        <v>1221</v>
      </c>
    </row>
    <row r="2697" spans="1:2" ht="15">
      <c r="A2697" s="104" t="s">
        <v>3748</v>
      </c>
      <c r="B2697" s="102" t="s">
        <v>1221</v>
      </c>
    </row>
    <row r="2698" spans="1:2" ht="15">
      <c r="A2698" s="104" t="s">
        <v>3749</v>
      </c>
      <c r="B2698" s="102" t="s">
        <v>1221</v>
      </c>
    </row>
    <row r="2699" spans="1:2" ht="15">
      <c r="A2699" s="104" t="s">
        <v>3750</v>
      </c>
      <c r="B2699" s="102" t="s">
        <v>1221</v>
      </c>
    </row>
    <row r="2700" spans="1:2" ht="15">
      <c r="A2700" s="104" t="s">
        <v>3751</v>
      </c>
      <c r="B2700" s="102" t="s">
        <v>1221</v>
      </c>
    </row>
    <row r="2701" spans="1:2" ht="15">
      <c r="A2701" s="104" t="s">
        <v>3752</v>
      </c>
      <c r="B2701" s="102" t="s">
        <v>1221</v>
      </c>
    </row>
    <row r="2702" spans="1:2" ht="15">
      <c r="A2702" s="104" t="s">
        <v>3753</v>
      </c>
      <c r="B2702" s="102" t="s">
        <v>1221</v>
      </c>
    </row>
    <row r="2703" spans="1:2" ht="15">
      <c r="A2703" s="104" t="s">
        <v>3754</v>
      </c>
      <c r="B2703" s="102" t="s">
        <v>1221</v>
      </c>
    </row>
    <row r="2704" spans="1:2" ht="15">
      <c r="A2704" s="104" t="s">
        <v>3755</v>
      </c>
      <c r="B2704" s="102" t="s">
        <v>1221</v>
      </c>
    </row>
    <row r="2705" spans="1:2" ht="15">
      <c r="A2705" s="104" t="s">
        <v>3756</v>
      </c>
      <c r="B2705" s="102" t="s">
        <v>1221</v>
      </c>
    </row>
    <row r="2706" spans="1:2" ht="15">
      <c r="A2706" s="104" t="s">
        <v>3757</v>
      </c>
      <c r="B2706" s="102" t="s">
        <v>1221</v>
      </c>
    </row>
    <row r="2707" spans="1:2" ht="15">
      <c r="A2707" s="104" t="s">
        <v>3758</v>
      </c>
      <c r="B2707" s="102" t="s">
        <v>1221</v>
      </c>
    </row>
    <row r="2708" spans="1:2" ht="15">
      <c r="A2708" s="104" t="s">
        <v>3759</v>
      </c>
      <c r="B2708" s="102" t="s">
        <v>1221</v>
      </c>
    </row>
    <row r="2709" spans="1:2" ht="15">
      <c r="A2709" s="104" t="s">
        <v>3760</v>
      </c>
      <c r="B2709" s="102" t="s">
        <v>1221</v>
      </c>
    </row>
    <row r="2710" spans="1:2" ht="15">
      <c r="A2710" s="104" t="s">
        <v>3761</v>
      </c>
      <c r="B2710" s="102" t="s">
        <v>1221</v>
      </c>
    </row>
    <row r="2711" spans="1:2" ht="15">
      <c r="A2711" s="104" t="s">
        <v>3762</v>
      </c>
      <c r="B2711" s="102" t="s">
        <v>1221</v>
      </c>
    </row>
    <row r="2712" spans="1:2" ht="15">
      <c r="A2712" s="104" t="s">
        <v>3763</v>
      </c>
      <c r="B2712" s="102" t="s">
        <v>1221</v>
      </c>
    </row>
    <row r="2713" spans="1:2" ht="15">
      <c r="A2713" s="104" t="s">
        <v>3764</v>
      </c>
      <c r="B2713" s="102" t="s">
        <v>1221</v>
      </c>
    </row>
    <row r="2714" spans="1:2" ht="15">
      <c r="A2714" s="104" t="s">
        <v>3765</v>
      </c>
      <c r="B2714" s="102" t="s">
        <v>1221</v>
      </c>
    </row>
    <row r="2715" spans="1:2" ht="15">
      <c r="A2715" s="104" t="s">
        <v>3766</v>
      </c>
      <c r="B2715" s="102" t="s">
        <v>1221</v>
      </c>
    </row>
    <row r="2716" spans="1:2" ht="15">
      <c r="A2716" s="104" t="s">
        <v>3767</v>
      </c>
      <c r="B2716" s="102" t="s">
        <v>1221</v>
      </c>
    </row>
    <row r="2717" spans="1:2" ht="15">
      <c r="A2717" s="104" t="s">
        <v>3768</v>
      </c>
      <c r="B2717" s="102" t="s">
        <v>1221</v>
      </c>
    </row>
    <row r="2718" spans="1:2" ht="15">
      <c r="A2718" s="104" t="s">
        <v>3769</v>
      </c>
      <c r="B2718" s="102" t="s">
        <v>1221</v>
      </c>
    </row>
    <row r="2719" spans="1:2" ht="15">
      <c r="A2719" s="104" t="s">
        <v>3770</v>
      </c>
      <c r="B2719" s="102" t="s">
        <v>1221</v>
      </c>
    </row>
    <row r="2720" spans="1:2" ht="15">
      <c r="A2720" s="104" t="s">
        <v>3771</v>
      </c>
      <c r="B2720" s="102" t="s">
        <v>1221</v>
      </c>
    </row>
    <row r="2721" spans="1:2" ht="15">
      <c r="A2721" s="104" t="s">
        <v>3772</v>
      </c>
      <c r="B2721" s="102" t="s">
        <v>1221</v>
      </c>
    </row>
    <row r="2722" spans="1:2" ht="15">
      <c r="A2722" s="104" t="s">
        <v>3773</v>
      </c>
      <c r="B2722" s="102" t="s">
        <v>1221</v>
      </c>
    </row>
    <row r="2723" spans="1:2" ht="15">
      <c r="A2723" s="104" t="s">
        <v>3774</v>
      </c>
      <c r="B2723" s="102" t="s">
        <v>1221</v>
      </c>
    </row>
    <row r="2724" spans="1:2" ht="15">
      <c r="A2724" s="104" t="s">
        <v>3775</v>
      </c>
      <c r="B2724" s="102" t="s">
        <v>1221</v>
      </c>
    </row>
    <row r="2725" spans="1:2" ht="15">
      <c r="A2725" s="104" t="s">
        <v>3776</v>
      </c>
      <c r="B2725" s="102" t="s">
        <v>1221</v>
      </c>
    </row>
    <row r="2726" spans="1:2" ht="15">
      <c r="A2726" s="104" t="s">
        <v>3777</v>
      </c>
      <c r="B2726" s="102" t="s">
        <v>1221</v>
      </c>
    </row>
    <row r="2727" spans="1:2" ht="15">
      <c r="A2727" s="104" t="s">
        <v>3778</v>
      </c>
      <c r="B2727" s="102" t="s">
        <v>1221</v>
      </c>
    </row>
    <row r="2728" spans="1:2" ht="15">
      <c r="A2728" s="104" t="s">
        <v>3779</v>
      </c>
      <c r="B2728" s="102" t="s">
        <v>1221</v>
      </c>
    </row>
    <row r="2729" spans="1:2" ht="15">
      <c r="A2729" s="104" t="s">
        <v>3780</v>
      </c>
      <c r="B2729" s="102" t="s">
        <v>1221</v>
      </c>
    </row>
    <row r="2730" spans="1:2" ht="15">
      <c r="A2730" s="104" t="s">
        <v>3781</v>
      </c>
      <c r="B2730" s="102" t="s">
        <v>1221</v>
      </c>
    </row>
    <row r="2731" spans="1:2" ht="15">
      <c r="A2731" s="104" t="s">
        <v>3782</v>
      </c>
      <c r="B2731" s="102" t="s">
        <v>1221</v>
      </c>
    </row>
    <row r="2732" spans="1:2" ht="15">
      <c r="A2732" s="104" t="s">
        <v>3783</v>
      </c>
      <c r="B2732" s="102" t="s">
        <v>1221</v>
      </c>
    </row>
    <row r="2733" spans="1:2" ht="15">
      <c r="A2733" s="104" t="s">
        <v>3784</v>
      </c>
      <c r="B2733" s="102" t="s">
        <v>1221</v>
      </c>
    </row>
    <row r="2734" spans="1:2" ht="15">
      <c r="A2734" s="104" t="s">
        <v>1090</v>
      </c>
      <c r="B2734" s="102" t="s">
        <v>1221</v>
      </c>
    </row>
    <row r="2735" spans="1:2" ht="15">
      <c r="A2735" s="104" t="s">
        <v>3785</v>
      </c>
      <c r="B2735" s="102" t="s">
        <v>1221</v>
      </c>
    </row>
    <row r="2736" spans="1:2" ht="15">
      <c r="A2736" s="104" t="s">
        <v>3786</v>
      </c>
      <c r="B2736" s="102" t="s">
        <v>1221</v>
      </c>
    </row>
    <row r="2737" spans="1:2" ht="15">
      <c r="A2737" s="104" t="s">
        <v>3787</v>
      </c>
      <c r="B2737" s="102" t="s">
        <v>1221</v>
      </c>
    </row>
    <row r="2738" spans="1:2" ht="15">
      <c r="A2738" s="104" t="s">
        <v>3788</v>
      </c>
      <c r="B2738" s="102" t="s">
        <v>1221</v>
      </c>
    </row>
    <row r="2739" spans="1:2" ht="15">
      <c r="A2739" s="104" t="s">
        <v>3789</v>
      </c>
      <c r="B2739" s="102" t="s">
        <v>1221</v>
      </c>
    </row>
    <row r="2740" spans="1:2" ht="15">
      <c r="A2740" s="104" t="s">
        <v>3790</v>
      </c>
      <c r="B2740" s="102" t="s">
        <v>1221</v>
      </c>
    </row>
    <row r="2741" spans="1:2" ht="15">
      <c r="A2741" s="104" t="s">
        <v>3791</v>
      </c>
      <c r="B2741" s="102" t="s">
        <v>1221</v>
      </c>
    </row>
    <row r="2742" spans="1:2" ht="15">
      <c r="A2742" s="104" t="s">
        <v>3792</v>
      </c>
      <c r="B2742" s="102" t="s">
        <v>1221</v>
      </c>
    </row>
    <row r="2743" spans="1:2" ht="15">
      <c r="A2743" s="104" t="s">
        <v>3793</v>
      </c>
      <c r="B2743" s="102" t="s">
        <v>1221</v>
      </c>
    </row>
    <row r="2744" spans="1:2" ht="15">
      <c r="A2744" s="104" t="s">
        <v>3794</v>
      </c>
      <c r="B2744" s="102" t="s">
        <v>1221</v>
      </c>
    </row>
    <row r="2745" spans="1:2" ht="15">
      <c r="A2745" s="104" t="s">
        <v>3795</v>
      </c>
      <c r="B2745" s="102" t="s">
        <v>1221</v>
      </c>
    </row>
    <row r="2746" spans="1:2" ht="15">
      <c r="A2746" s="104" t="s">
        <v>3796</v>
      </c>
      <c r="B2746" s="102" t="s">
        <v>1221</v>
      </c>
    </row>
    <row r="2747" spans="1:2" ht="15">
      <c r="A2747" s="104" t="s">
        <v>3797</v>
      </c>
      <c r="B2747" s="102" t="s">
        <v>1221</v>
      </c>
    </row>
    <row r="2748" spans="1:2" ht="15">
      <c r="A2748" s="104" t="s">
        <v>3798</v>
      </c>
      <c r="B2748" s="102" t="s">
        <v>1221</v>
      </c>
    </row>
    <row r="2749" spans="1:2" ht="15">
      <c r="A2749" s="104" t="s">
        <v>3799</v>
      </c>
      <c r="B2749" s="102" t="s">
        <v>1221</v>
      </c>
    </row>
    <row r="2750" spans="1:2" ht="15">
      <c r="A2750" s="104" t="s">
        <v>3800</v>
      </c>
      <c r="B2750" s="102" t="s">
        <v>1221</v>
      </c>
    </row>
    <row r="2751" spans="1:2" ht="15">
      <c r="A2751" s="104" t="s">
        <v>3801</v>
      </c>
      <c r="B2751" s="102" t="s">
        <v>1221</v>
      </c>
    </row>
    <row r="2752" spans="1:2" ht="15">
      <c r="A2752" s="104" t="s">
        <v>3802</v>
      </c>
      <c r="B2752" s="102" t="s">
        <v>1221</v>
      </c>
    </row>
    <row r="2753" spans="1:2" ht="15">
      <c r="A2753" s="104" t="s">
        <v>3803</v>
      </c>
      <c r="B2753" s="102" t="s">
        <v>1221</v>
      </c>
    </row>
    <row r="2754" spans="1:2" ht="15">
      <c r="A2754" s="104" t="s">
        <v>3804</v>
      </c>
      <c r="B2754" s="102" t="s">
        <v>1221</v>
      </c>
    </row>
    <row r="2755" spans="1:2" ht="15">
      <c r="A2755" s="104" t="s">
        <v>3805</v>
      </c>
      <c r="B2755" s="102" t="s">
        <v>1221</v>
      </c>
    </row>
    <row r="2756" spans="1:2" ht="15">
      <c r="A2756" s="104" t="s">
        <v>3806</v>
      </c>
      <c r="B2756" s="102" t="s">
        <v>1221</v>
      </c>
    </row>
    <row r="2757" spans="1:2" ht="15">
      <c r="A2757" s="104" t="s">
        <v>3807</v>
      </c>
      <c r="B2757" s="102" t="s">
        <v>1221</v>
      </c>
    </row>
    <row r="2758" spans="1:2" ht="15">
      <c r="A2758" s="104" t="s">
        <v>1091</v>
      </c>
      <c r="B2758" s="102" t="s">
        <v>1221</v>
      </c>
    </row>
    <row r="2759" spans="1:2" ht="15">
      <c r="A2759" s="104" t="s">
        <v>3808</v>
      </c>
      <c r="B2759" s="102" t="s">
        <v>1221</v>
      </c>
    </row>
    <row r="2760" spans="1:2" ht="15">
      <c r="A2760" s="104" t="s">
        <v>3809</v>
      </c>
      <c r="B2760" s="102" t="s">
        <v>1221</v>
      </c>
    </row>
    <row r="2761" spans="1:2" ht="15">
      <c r="A2761" s="104" t="s">
        <v>3810</v>
      </c>
      <c r="B2761" s="102" t="s">
        <v>1221</v>
      </c>
    </row>
    <row r="2762" spans="1:2" ht="15">
      <c r="A2762" s="104" t="s">
        <v>3811</v>
      </c>
      <c r="B2762" s="102" t="s">
        <v>1221</v>
      </c>
    </row>
    <row r="2763" spans="1:2" ht="15">
      <c r="A2763" s="104" t="s">
        <v>3812</v>
      </c>
      <c r="B2763" s="102" t="s">
        <v>1221</v>
      </c>
    </row>
    <row r="2764" spans="1:2" ht="15">
      <c r="A2764" s="104" t="s">
        <v>3813</v>
      </c>
      <c r="B2764" s="102" t="s">
        <v>1221</v>
      </c>
    </row>
    <row r="2765" spans="1:2" ht="15">
      <c r="A2765" s="104" t="s">
        <v>1092</v>
      </c>
      <c r="B2765" s="102" t="s">
        <v>1221</v>
      </c>
    </row>
    <row r="2766" spans="1:2" ht="15">
      <c r="A2766" s="104" t="s">
        <v>3814</v>
      </c>
      <c r="B2766" s="102" t="s">
        <v>1221</v>
      </c>
    </row>
    <row r="2767" spans="1:2" ht="15">
      <c r="A2767" s="104" t="s">
        <v>3815</v>
      </c>
      <c r="B2767" s="102" t="s">
        <v>1221</v>
      </c>
    </row>
    <row r="2768" spans="1:2" ht="15">
      <c r="A2768" s="104" t="s">
        <v>3816</v>
      </c>
      <c r="B2768" s="102" t="s">
        <v>1221</v>
      </c>
    </row>
    <row r="2769" spans="1:2" ht="15">
      <c r="A2769" s="104" t="s">
        <v>3817</v>
      </c>
      <c r="B2769" s="102" t="s">
        <v>1221</v>
      </c>
    </row>
    <row r="2770" spans="1:2" ht="15">
      <c r="A2770" s="104" t="s">
        <v>1093</v>
      </c>
      <c r="B2770" s="102" t="s">
        <v>1221</v>
      </c>
    </row>
    <row r="2771" spans="1:2" ht="15">
      <c r="A2771" s="104" t="s">
        <v>3818</v>
      </c>
      <c r="B2771" s="102" t="s">
        <v>1221</v>
      </c>
    </row>
    <row r="2772" spans="1:2" ht="15">
      <c r="A2772" s="104" t="s">
        <v>3819</v>
      </c>
      <c r="B2772" s="102" t="s">
        <v>1221</v>
      </c>
    </row>
    <row r="2773" spans="1:2" ht="15">
      <c r="A2773" s="104" t="s">
        <v>3820</v>
      </c>
      <c r="B2773" s="102" t="s">
        <v>1221</v>
      </c>
    </row>
    <row r="2774" spans="1:2" ht="15">
      <c r="A2774" s="104" t="s">
        <v>3821</v>
      </c>
      <c r="B2774" s="102" t="s">
        <v>1221</v>
      </c>
    </row>
    <row r="2775" spans="1:2" ht="15">
      <c r="A2775" s="104" t="s">
        <v>3822</v>
      </c>
      <c r="B2775" s="102" t="s">
        <v>1221</v>
      </c>
    </row>
    <row r="2776" spans="1:2" ht="15">
      <c r="A2776" s="104" t="s">
        <v>3823</v>
      </c>
      <c r="B2776" s="102" t="s">
        <v>1221</v>
      </c>
    </row>
    <row r="2777" spans="1:2" ht="15">
      <c r="A2777" s="104" t="s">
        <v>3824</v>
      </c>
      <c r="B2777" s="102" t="s">
        <v>1221</v>
      </c>
    </row>
    <row r="2778" spans="1:2" ht="15">
      <c r="A2778" s="104" t="s">
        <v>3825</v>
      </c>
      <c r="B2778" s="102" t="s">
        <v>1221</v>
      </c>
    </row>
    <row r="2779" spans="1:2" ht="15">
      <c r="A2779" s="104" t="s">
        <v>3826</v>
      </c>
      <c r="B2779" s="102" t="s">
        <v>1221</v>
      </c>
    </row>
    <row r="2780" spans="1:2" ht="15">
      <c r="A2780" s="104" t="s">
        <v>3827</v>
      </c>
      <c r="B2780" s="102" t="s">
        <v>1221</v>
      </c>
    </row>
    <row r="2781" spans="1:2" ht="15">
      <c r="A2781" s="104" t="s">
        <v>3828</v>
      </c>
      <c r="B2781" s="102" t="s">
        <v>1221</v>
      </c>
    </row>
    <row r="2782" spans="1:2" ht="15">
      <c r="A2782" s="104" t="s">
        <v>3829</v>
      </c>
      <c r="B2782" s="102" t="s">
        <v>1221</v>
      </c>
    </row>
    <row r="2783" spans="1:2" ht="15">
      <c r="A2783" s="104" t="s">
        <v>3830</v>
      </c>
      <c r="B2783" s="102" t="s">
        <v>1221</v>
      </c>
    </row>
    <row r="2784" spans="1:2" ht="15">
      <c r="A2784" s="104" t="s">
        <v>3831</v>
      </c>
      <c r="B2784" s="102" t="s">
        <v>1221</v>
      </c>
    </row>
    <row r="2785" spans="1:2" ht="15">
      <c r="A2785" s="104" t="s">
        <v>3832</v>
      </c>
      <c r="B2785" s="102" t="s">
        <v>1221</v>
      </c>
    </row>
    <row r="2786" spans="1:2" ht="15">
      <c r="A2786" s="104" t="s">
        <v>3833</v>
      </c>
      <c r="B2786" s="102" t="s">
        <v>1221</v>
      </c>
    </row>
    <row r="2787" spans="1:2" ht="15">
      <c r="A2787" s="104" t="s">
        <v>3834</v>
      </c>
      <c r="B2787" s="102" t="s">
        <v>1221</v>
      </c>
    </row>
    <row r="2788" spans="1:2" ht="15">
      <c r="A2788" s="104" t="s">
        <v>3835</v>
      </c>
      <c r="B2788" s="102" t="s">
        <v>1221</v>
      </c>
    </row>
    <row r="2789" spans="1:2" ht="15">
      <c r="A2789" s="104" t="s">
        <v>3836</v>
      </c>
      <c r="B2789" s="102" t="s">
        <v>1221</v>
      </c>
    </row>
    <row r="2790" spans="1:2" ht="15">
      <c r="A2790" s="104" t="s">
        <v>3837</v>
      </c>
      <c r="B2790" s="102" t="s">
        <v>1221</v>
      </c>
    </row>
    <row r="2791" spans="1:2" ht="15">
      <c r="A2791" s="104" t="s">
        <v>3838</v>
      </c>
      <c r="B2791" s="102" t="s">
        <v>1221</v>
      </c>
    </row>
    <row r="2792" spans="1:2" ht="15">
      <c r="A2792" s="104" t="s">
        <v>3839</v>
      </c>
      <c r="B2792" s="102" t="s">
        <v>1221</v>
      </c>
    </row>
    <row r="2793" spans="1:2" ht="15">
      <c r="A2793" s="104" t="s">
        <v>3840</v>
      </c>
      <c r="B2793" s="102" t="s">
        <v>1221</v>
      </c>
    </row>
    <row r="2794" spans="1:2" ht="15">
      <c r="A2794" s="104" t="s">
        <v>3841</v>
      </c>
      <c r="B2794" s="102" t="s">
        <v>1221</v>
      </c>
    </row>
    <row r="2795" spans="1:2" ht="15">
      <c r="A2795" s="104" t="s">
        <v>3842</v>
      </c>
      <c r="B2795" s="102" t="s">
        <v>1221</v>
      </c>
    </row>
    <row r="2796" spans="1:2" ht="15">
      <c r="A2796" s="104" t="s">
        <v>3843</v>
      </c>
      <c r="B2796" s="102" t="s">
        <v>1221</v>
      </c>
    </row>
    <row r="2797" spans="1:2" ht="15">
      <c r="A2797" s="104" t="s">
        <v>3844</v>
      </c>
      <c r="B2797" s="102" t="s">
        <v>1221</v>
      </c>
    </row>
    <row r="2798" spans="1:2" ht="15">
      <c r="A2798" s="104" t="s">
        <v>3845</v>
      </c>
      <c r="B2798" s="102" t="s">
        <v>1221</v>
      </c>
    </row>
    <row r="2799" spans="1:2" ht="15">
      <c r="A2799" s="104" t="s">
        <v>3846</v>
      </c>
      <c r="B2799" s="102" t="s">
        <v>1221</v>
      </c>
    </row>
    <row r="2800" spans="1:2" ht="15">
      <c r="A2800" s="104" t="s">
        <v>3847</v>
      </c>
      <c r="B2800" s="102" t="s">
        <v>1221</v>
      </c>
    </row>
    <row r="2801" spans="1:2" ht="15">
      <c r="A2801" s="104" t="s">
        <v>3848</v>
      </c>
      <c r="B2801" s="102" t="s">
        <v>1221</v>
      </c>
    </row>
    <row r="2802" spans="1:2" ht="15">
      <c r="A2802" s="104" t="s">
        <v>3849</v>
      </c>
      <c r="B2802" s="102" t="s">
        <v>1221</v>
      </c>
    </row>
    <row r="2803" spans="1:2" ht="15">
      <c r="A2803" s="104" t="s">
        <v>3850</v>
      </c>
      <c r="B2803" s="102" t="s">
        <v>1221</v>
      </c>
    </row>
    <row r="2804" spans="1:2" ht="15">
      <c r="A2804" s="104" t="s">
        <v>3851</v>
      </c>
      <c r="B2804" s="102" t="s">
        <v>1221</v>
      </c>
    </row>
    <row r="2805" spans="1:2" ht="15">
      <c r="A2805" s="104" t="s">
        <v>3852</v>
      </c>
      <c r="B2805" s="102" t="s">
        <v>1221</v>
      </c>
    </row>
    <row r="2806" spans="1:2" ht="15">
      <c r="A2806" s="104" t="s">
        <v>3853</v>
      </c>
      <c r="B2806" s="102" t="s">
        <v>1221</v>
      </c>
    </row>
    <row r="2807" spans="1:2" ht="15">
      <c r="A2807" s="104" t="s">
        <v>3854</v>
      </c>
      <c r="B2807" s="102" t="s">
        <v>1221</v>
      </c>
    </row>
    <row r="2808" spans="1:2" ht="15">
      <c r="A2808" s="104" t="s">
        <v>3855</v>
      </c>
      <c r="B2808" s="102" t="s">
        <v>1221</v>
      </c>
    </row>
    <row r="2809" spans="1:2" ht="15">
      <c r="A2809" s="104" t="s">
        <v>3856</v>
      </c>
      <c r="B2809" s="102" t="s">
        <v>1221</v>
      </c>
    </row>
    <row r="2810" spans="1:2" ht="15">
      <c r="A2810" s="104" t="s">
        <v>3857</v>
      </c>
      <c r="B2810" s="102" t="s">
        <v>1221</v>
      </c>
    </row>
    <row r="2811" spans="1:2" ht="15">
      <c r="A2811" s="104" t="s">
        <v>3858</v>
      </c>
      <c r="B2811" s="102" t="s">
        <v>1221</v>
      </c>
    </row>
    <row r="2812" spans="1:2" ht="15">
      <c r="A2812" s="104" t="s">
        <v>3859</v>
      </c>
      <c r="B2812" s="102" t="s">
        <v>1221</v>
      </c>
    </row>
    <row r="2813" spans="1:2" ht="15">
      <c r="A2813" s="104" t="s">
        <v>3860</v>
      </c>
      <c r="B2813" s="102" t="s">
        <v>1221</v>
      </c>
    </row>
    <row r="2814" spans="1:2" ht="15">
      <c r="A2814" s="104" t="s">
        <v>3861</v>
      </c>
      <c r="B2814" s="102" t="s">
        <v>1221</v>
      </c>
    </row>
    <row r="2815" spans="1:2" ht="15">
      <c r="A2815" s="104" t="s">
        <v>3862</v>
      </c>
      <c r="B2815" s="102" t="s">
        <v>1221</v>
      </c>
    </row>
    <row r="2816" spans="1:2" ht="15">
      <c r="A2816" s="104" t="s">
        <v>3863</v>
      </c>
      <c r="B2816" s="102" t="s">
        <v>1221</v>
      </c>
    </row>
    <row r="2817" spans="1:2" ht="15">
      <c r="A2817" s="104" t="s">
        <v>3864</v>
      </c>
      <c r="B2817" s="102" t="s">
        <v>1221</v>
      </c>
    </row>
    <row r="2818" spans="1:2" ht="15">
      <c r="A2818" s="104" t="s">
        <v>3865</v>
      </c>
      <c r="B2818" s="102" t="s">
        <v>1221</v>
      </c>
    </row>
    <row r="2819" spans="1:2" ht="15">
      <c r="A2819" s="104" t="s">
        <v>3866</v>
      </c>
      <c r="B2819" s="102" t="s">
        <v>1221</v>
      </c>
    </row>
    <row r="2820" spans="1:2" ht="15">
      <c r="A2820" s="104" t="s">
        <v>3867</v>
      </c>
      <c r="B2820" s="102" t="s">
        <v>1221</v>
      </c>
    </row>
    <row r="2821" spans="1:2" ht="15">
      <c r="A2821" s="104" t="s">
        <v>3868</v>
      </c>
      <c r="B2821" s="102" t="s">
        <v>1221</v>
      </c>
    </row>
    <row r="2822" spans="1:2" ht="15">
      <c r="A2822" s="104" t="s">
        <v>3869</v>
      </c>
      <c r="B2822" s="102" t="s">
        <v>1221</v>
      </c>
    </row>
    <row r="2823" spans="1:2" ht="15">
      <c r="A2823" s="104" t="s">
        <v>3870</v>
      </c>
      <c r="B2823" s="102" t="s">
        <v>1221</v>
      </c>
    </row>
    <row r="2824" spans="1:2" ht="15">
      <c r="A2824" s="104" t="s">
        <v>3871</v>
      </c>
      <c r="B2824" s="102" t="s">
        <v>1221</v>
      </c>
    </row>
    <row r="2825" spans="1:2" ht="15">
      <c r="A2825" s="104" t="s">
        <v>3872</v>
      </c>
      <c r="B2825" s="102" t="s">
        <v>1221</v>
      </c>
    </row>
    <row r="2826" spans="1:2" ht="15">
      <c r="A2826" s="104" t="s">
        <v>3873</v>
      </c>
      <c r="B2826" s="102" t="s">
        <v>1221</v>
      </c>
    </row>
    <row r="2827" spans="1:2" ht="15">
      <c r="A2827" s="104" t="s">
        <v>3874</v>
      </c>
      <c r="B2827" s="102" t="s">
        <v>1221</v>
      </c>
    </row>
    <row r="2828" spans="1:2" ht="15">
      <c r="A2828" s="104" t="s">
        <v>3875</v>
      </c>
      <c r="B2828" s="102" t="s">
        <v>1221</v>
      </c>
    </row>
    <row r="2829" spans="1:2" ht="15">
      <c r="A2829" s="104" t="s">
        <v>3876</v>
      </c>
      <c r="B2829" s="102" t="s">
        <v>1221</v>
      </c>
    </row>
    <row r="2830" spans="1:2" ht="15">
      <c r="A2830" s="104" t="s">
        <v>1094</v>
      </c>
      <c r="B2830" s="102" t="s">
        <v>1221</v>
      </c>
    </row>
    <row r="2831" spans="1:2" ht="15">
      <c r="A2831" s="104" t="s">
        <v>3877</v>
      </c>
      <c r="B2831" s="102" t="s">
        <v>1221</v>
      </c>
    </row>
    <row r="2832" spans="1:2" ht="15">
      <c r="A2832" s="104" t="s">
        <v>3878</v>
      </c>
      <c r="B2832" s="102" t="s">
        <v>1221</v>
      </c>
    </row>
    <row r="2833" spans="1:2" ht="15">
      <c r="A2833" s="104" t="s">
        <v>3879</v>
      </c>
      <c r="B2833" s="102" t="s">
        <v>1221</v>
      </c>
    </row>
    <row r="2834" spans="1:2" ht="15">
      <c r="A2834" s="104" t="s">
        <v>3880</v>
      </c>
      <c r="B2834" s="102" t="s">
        <v>1221</v>
      </c>
    </row>
    <row r="2835" spans="1:2" ht="15">
      <c r="A2835" s="104" t="s">
        <v>3881</v>
      </c>
      <c r="B2835" s="102" t="s">
        <v>1221</v>
      </c>
    </row>
    <row r="2836" spans="1:2" ht="15">
      <c r="A2836" s="104" t="s">
        <v>3882</v>
      </c>
      <c r="B2836" s="102" t="s">
        <v>1221</v>
      </c>
    </row>
    <row r="2837" spans="1:2" ht="15">
      <c r="A2837" s="104" t="s">
        <v>3883</v>
      </c>
      <c r="B2837" s="102" t="s">
        <v>1221</v>
      </c>
    </row>
    <row r="2838" spans="1:2" ht="15">
      <c r="A2838" s="104" t="s">
        <v>3884</v>
      </c>
      <c r="B2838" s="102" t="s">
        <v>1221</v>
      </c>
    </row>
    <row r="2839" spans="1:2" ht="15">
      <c r="A2839" s="104" t="s">
        <v>3885</v>
      </c>
      <c r="B2839" s="102" t="s">
        <v>1221</v>
      </c>
    </row>
    <row r="2840" spans="1:2" ht="15">
      <c r="A2840" s="104" t="s">
        <v>3886</v>
      </c>
      <c r="B2840" s="102" t="s">
        <v>1221</v>
      </c>
    </row>
    <row r="2841" spans="1:2" ht="15">
      <c r="A2841" s="104" t="s">
        <v>3887</v>
      </c>
      <c r="B2841" s="102" t="s">
        <v>1221</v>
      </c>
    </row>
    <row r="2842" spans="1:2" ht="15">
      <c r="A2842" s="104" t="s">
        <v>3888</v>
      </c>
      <c r="B2842" s="102" t="s">
        <v>1221</v>
      </c>
    </row>
    <row r="2843" spans="1:2" ht="15">
      <c r="A2843" s="104" t="s">
        <v>3889</v>
      </c>
      <c r="B2843" s="102" t="s">
        <v>1221</v>
      </c>
    </row>
    <row r="2844" spans="1:2" ht="15">
      <c r="A2844" s="104" t="s">
        <v>3890</v>
      </c>
      <c r="B2844" s="102" t="s">
        <v>1221</v>
      </c>
    </row>
    <row r="2845" spans="1:2" ht="15">
      <c r="A2845" s="104" t="s">
        <v>3891</v>
      </c>
      <c r="B2845" s="102" t="s">
        <v>1221</v>
      </c>
    </row>
    <row r="2846" spans="1:2" ht="15">
      <c r="A2846" s="104" t="s">
        <v>3892</v>
      </c>
      <c r="B2846" s="102" t="s">
        <v>1221</v>
      </c>
    </row>
    <row r="2847" spans="1:2" ht="15">
      <c r="A2847" s="104" t="s">
        <v>3893</v>
      </c>
      <c r="B2847" s="102" t="s">
        <v>1221</v>
      </c>
    </row>
    <row r="2848" spans="1:2" ht="15">
      <c r="A2848" s="104" t="s">
        <v>3894</v>
      </c>
      <c r="B2848" s="102" t="s">
        <v>1221</v>
      </c>
    </row>
    <row r="2849" spans="1:2" ht="15">
      <c r="A2849" s="104" t="s">
        <v>3895</v>
      </c>
      <c r="B2849" s="102" t="s">
        <v>1221</v>
      </c>
    </row>
    <row r="2850" spans="1:2" ht="15">
      <c r="A2850" s="104" t="s">
        <v>1095</v>
      </c>
      <c r="B2850" s="102" t="s">
        <v>1221</v>
      </c>
    </row>
    <row r="2851" spans="1:2" ht="15">
      <c r="A2851" s="104" t="s">
        <v>1096</v>
      </c>
      <c r="B2851" s="102" t="s">
        <v>1221</v>
      </c>
    </row>
    <row r="2852" spans="1:2" ht="15">
      <c r="A2852" s="104" t="s">
        <v>3896</v>
      </c>
      <c r="B2852" s="102" t="s">
        <v>1221</v>
      </c>
    </row>
    <row r="2853" spans="1:2" ht="15">
      <c r="A2853" s="104" t="s">
        <v>3897</v>
      </c>
      <c r="B2853" s="102" t="s">
        <v>1221</v>
      </c>
    </row>
    <row r="2854" spans="1:2" ht="15">
      <c r="A2854" s="104" t="s">
        <v>3898</v>
      </c>
      <c r="B2854" s="102" t="s">
        <v>1221</v>
      </c>
    </row>
    <row r="2855" spans="1:2" ht="15">
      <c r="A2855" s="104" t="s">
        <v>3899</v>
      </c>
      <c r="B2855" s="102" t="s">
        <v>1221</v>
      </c>
    </row>
    <row r="2856" spans="1:2" ht="15">
      <c r="A2856" s="104" t="s">
        <v>3900</v>
      </c>
      <c r="B2856" s="102" t="s">
        <v>1221</v>
      </c>
    </row>
    <row r="2857" spans="1:2" ht="15">
      <c r="A2857" s="104" t="s">
        <v>1097</v>
      </c>
      <c r="B2857" s="102" t="s">
        <v>1221</v>
      </c>
    </row>
    <row r="2858" spans="1:2" ht="15">
      <c r="A2858" s="104" t="s">
        <v>1098</v>
      </c>
      <c r="B2858" s="102" t="s">
        <v>1221</v>
      </c>
    </row>
    <row r="2859" spans="1:2" ht="15">
      <c r="A2859" s="104" t="s">
        <v>3901</v>
      </c>
      <c r="B2859" s="102" t="s">
        <v>1221</v>
      </c>
    </row>
    <row r="2860" spans="1:2" ht="15">
      <c r="A2860" s="104" t="s">
        <v>3902</v>
      </c>
      <c r="B2860" s="102" t="s">
        <v>1221</v>
      </c>
    </row>
    <row r="2861" spans="1:2" ht="15">
      <c r="A2861" s="104" t="s">
        <v>3903</v>
      </c>
      <c r="B2861" s="102" t="s">
        <v>1221</v>
      </c>
    </row>
    <row r="2862" spans="1:2" ht="15">
      <c r="A2862" s="104" t="s">
        <v>3904</v>
      </c>
      <c r="B2862" s="102" t="s">
        <v>1221</v>
      </c>
    </row>
    <row r="2863" spans="1:2" ht="15">
      <c r="A2863" s="104" t="s">
        <v>3905</v>
      </c>
      <c r="B2863" s="102" t="s">
        <v>1221</v>
      </c>
    </row>
    <row r="2864" spans="1:2" ht="15">
      <c r="A2864" s="104" t="s">
        <v>3906</v>
      </c>
      <c r="B2864" s="102" t="s">
        <v>1221</v>
      </c>
    </row>
    <row r="2865" spans="1:2" ht="15">
      <c r="A2865" s="104" t="s">
        <v>3907</v>
      </c>
      <c r="B2865" s="102" t="s">
        <v>1221</v>
      </c>
    </row>
    <row r="2866" spans="1:2" ht="15">
      <c r="A2866" s="104" t="s">
        <v>3908</v>
      </c>
      <c r="B2866" s="102" t="s">
        <v>1221</v>
      </c>
    </row>
    <row r="2867" spans="1:2" ht="15">
      <c r="A2867" s="104" t="s">
        <v>1099</v>
      </c>
      <c r="B2867" s="102" t="s">
        <v>1221</v>
      </c>
    </row>
    <row r="2868" spans="1:2" ht="15">
      <c r="A2868" s="104" t="s">
        <v>3909</v>
      </c>
      <c r="B2868" s="102" t="s">
        <v>1221</v>
      </c>
    </row>
    <row r="2869" spans="1:2" ht="15">
      <c r="A2869" s="104" t="s">
        <v>3910</v>
      </c>
      <c r="B2869" s="102" t="s">
        <v>1221</v>
      </c>
    </row>
    <row r="2870" spans="1:2" ht="15">
      <c r="A2870" s="104" t="s">
        <v>3911</v>
      </c>
      <c r="B2870" s="102" t="s">
        <v>1221</v>
      </c>
    </row>
    <row r="2871" spans="1:2" ht="15">
      <c r="A2871" s="104" t="s">
        <v>1100</v>
      </c>
      <c r="B2871" s="102" t="s">
        <v>1221</v>
      </c>
    </row>
    <row r="2872" spans="1:2" ht="15">
      <c r="A2872" s="104" t="s">
        <v>3912</v>
      </c>
      <c r="B2872" s="102" t="s">
        <v>1221</v>
      </c>
    </row>
    <row r="2873" spans="1:2" ht="15">
      <c r="A2873" s="104" t="s">
        <v>3913</v>
      </c>
      <c r="B2873" s="102" t="s">
        <v>1221</v>
      </c>
    </row>
    <row r="2874" spans="1:2" ht="15">
      <c r="A2874" s="104" t="s">
        <v>3914</v>
      </c>
      <c r="B2874" s="102" t="s">
        <v>1221</v>
      </c>
    </row>
    <row r="2875" spans="1:2" ht="15">
      <c r="A2875" s="104" t="s">
        <v>3915</v>
      </c>
      <c r="B2875" s="102" t="s">
        <v>1221</v>
      </c>
    </row>
    <row r="2876" spans="1:2" ht="15">
      <c r="A2876" s="104" t="s">
        <v>3916</v>
      </c>
      <c r="B2876" s="102" t="s">
        <v>1221</v>
      </c>
    </row>
    <row r="2877" spans="1:2" ht="15">
      <c r="A2877" s="104" t="s">
        <v>3917</v>
      </c>
      <c r="B2877" s="102" t="s">
        <v>1221</v>
      </c>
    </row>
    <row r="2878" spans="1:2" ht="15">
      <c r="A2878" s="104" t="s">
        <v>3918</v>
      </c>
      <c r="B2878" s="102" t="s">
        <v>1221</v>
      </c>
    </row>
    <row r="2879" spans="1:2" ht="15">
      <c r="A2879" s="104" t="s">
        <v>3919</v>
      </c>
      <c r="B2879" s="102" t="s">
        <v>1221</v>
      </c>
    </row>
    <row r="2880" spans="1:2" ht="15">
      <c r="A2880" s="104" t="s">
        <v>3920</v>
      </c>
      <c r="B2880" s="102" t="s">
        <v>1221</v>
      </c>
    </row>
    <row r="2881" spans="1:2" ht="15">
      <c r="A2881" s="104" t="s">
        <v>1101</v>
      </c>
      <c r="B2881" s="102" t="s">
        <v>1221</v>
      </c>
    </row>
    <row r="2882" spans="1:2" ht="15">
      <c r="A2882" s="104" t="s">
        <v>3921</v>
      </c>
      <c r="B2882" s="102" t="s">
        <v>1221</v>
      </c>
    </row>
    <row r="2883" spans="1:2" ht="15">
      <c r="A2883" s="104" t="s">
        <v>3922</v>
      </c>
      <c r="B2883" s="102" t="s">
        <v>1221</v>
      </c>
    </row>
    <row r="2884" spans="1:2" ht="15">
      <c r="A2884" s="104" t="s">
        <v>3923</v>
      </c>
      <c r="B2884" s="102" t="s">
        <v>1221</v>
      </c>
    </row>
    <row r="2885" spans="1:2" ht="15">
      <c r="A2885" s="104" t="s">
        <v>3924</v>
      </c>
      <c r="B2885" s="102" t="s">
        <v>1221</v>
      </c>
    </row>
    <row r="2886" spans="1:2" ht="15">
      <c r="A2886" s="104" t="s">
        <v>3925</v>
      </c>
      <c r="B2886" s="102" t="s">
        <v>1221</v>
      </c>
    </row>
    <row r="2887" spans="1:2" ht="15">
      <c r="A2887" s="104" t="s">
        <v>3926</v>
      </c>
      <c r="B2887" s="102" t="s">
        <v>1221</v>
      </c>
    </row>
    <row r="2888" spans="1:2" ht="15">
      <c r="A2888" s="104" t="s">
        <v>3927</v>
      </c>
      <c r="B2888" s="102" t="s">
        <v>1221</v>
      </c>
    </row>
    <row r="2889" spans="1:2" ht="15">
      <c r="A2889" s="104" t="s">
        <v>3928</v>
      </c>
      <c r="B2889" s="102" t="s">
        <v>1221</v>
      </c>
    </row>
    <row r="2890" spans="1:2" ht="15">
      <c r="A2890" s="104" t="s">
        <v>3929</v>
      </c>
      <c r="B2890" s="102" t="s">
        <v>1221</v>
      </c>
    </row>
    <row r="2891" spans="1:2" ht="15">
      <c r="A2891" s="104" t="s">
        <v>3930</v>
      </c>
      <c r="B2891" s="102" t="s">
        <v>1221</v>
      </c>
    </row>
    <row r="2892" spans="1:2" ht="15">
      <c r="A2892" s="104" t="s">
        <v>3931</v>
      </c>
      <c r="B2892" s="102" t="s">
        <v>1221</v>
      </c>
    </row>
    <row r="2893" spans="1:2" ht="15">
      <c r="A2893" s="104" t="s">
        <v>3932</v>
      </c>
      <c r="B2893" s="102" t="s">
        <v>1221</v>
      </c>
    </row>
    <row r="2894" spans="1:2" ht="15">
      <c r="A2894" s="104" t="s">
        <v>1102</v>
      </c>
      <c r="B2894" s="102" t="s">
        <v>1221</v>
      </c>
    </row>
    <row r="2895" spans="1:2" ht="15">
      <c r="A2895" s="104" t="s">
        <v>1103</v>
      </c>
      <c r="B2895" s="102" t="s">
        <v>1221</v>
      </c>
    </row>
    <row r="2896" spans="1:2" ht="15">
      <c r="A2896" s="104" t="s">
        <v>1104</v>
      </c>
      <c r="B2896" s="102" t="s">
        <v>1221</v>
      </c>
    </row>
    <row r="2897" spans="1:2" ht="15">
      <c r="A2897" s="104" t="s">
        <v>1105</v>
      </c>
      <c r="B2897" s="102" t="s">
        <v>1221</v>
      </c>
    </row>
    <row r="2898" spans="1:2" ht="15">
      <c r="A2898" s="104" t="s">
        <v>3933</v>
      </c>
      <c r="B2898" s="102" t="s">
        <v>1221</v>
      </c>
    </row>
    <row r="2899" spans="1:2" ht="15">
      <c r="A2899" s="104" t="s">
        <v>3934</v>
      </c>
      <c r="B2899" s="102" t="s">
        <v>1221</v>
      </c>
    </row>
    <row r="2900" spans="1:2" ht="15">
      <c r="A2900" s="104" t="s">
        <v>3935</v>
      </c>
      <c r="B2900" s="102" t="s">
        <v>1221</v>
      </c>
    </row>
    <row r="2901" spans="1:2" ht="15">
      <c r="A2901" s="104" t="s">
        <v>3936</v>
      </c>
      <c r="B2901" s="102" t="s">
        <v>1221</v>
      </c>
    </row>
    <row r="2902" spans="1:2" ht="15">
      <c r="A2902" s="104" t="s">
        <v>3937</v>
      </c>
      <c r="B2902" s="102" t="s">
        <v>1221</v>
      </c>
    </row>
    <row r="2903" spans="1:2" ht="15">
      <c r="A2903" s="104" t="s">
        <v>3938</v>
      </c>
      <c r="B2903" s="102" t="s">
        <v>1221</v>
      </c>
    </row>
    <row r="2904" spans="1:2" ht="15">
      <c r="A2904" s="104" t="s">
        <v>3939</v>
      </c>
      <c r="B2904" s="102" t="s">
        <v>1221</v>
      </c>
    </row>
    <row r="2905" spans="1:2" ht="15">
      <c r="A2905" s="104" t="s">
        <v>3940</v>
      </c>
      <c r="B2905" s="102" t="s">
        <v>1221</v>
      </c>
    </row>
    <row r="2906" spans="1:2" ht="15">
      <c r="A2906" s="104" t="s">
        <v>3941</v>
      </c>
      <c r="B2906" s="102" t="s">
        <v>1221</v>
      </c>
    </row>
    <row r="2907" spans="1:2" ht="15">
      <c r="A2907" s="104" t="s">
        <v>3942</v>
      </c>
      <c r="B2907" s="102" t="s">
        <v>1221</v>
      </c>
    </row>
    <row r="2908" spans="1:2" ht="15">
      <c r="A2908" s="104" t="s">
        <v>3943</v>
      </c>
      <c r="B2908" s="102" t="s">
        <v>1221</v>
      </c>
    </row>
    <row r="2909" spans="1:2" ht="15">
      <c r="A2909" s="104" t="s">
        <v>3944</v>
      </c>
      <c r="B2909" s="102" t="s">
        <v>1221</v>
      </c>
    </row>
    <row r="2910" spans="1:2" ht="15">
      <c r="A2910" s="104" t="s">
        <v>3945</v>
      </c>
      <c r="B2910" s="102" t="s">
        <v>1221</v>
      </c>
    </row>
    <row r="2911" spans="1:2" ht="15">
      <c r="A2911" s="104" t="s">
        <v>3946</v>
      </c>
      <c r="B2911" s="102" t="s">
        <v>1221</v>
      </c>
    </row>
    <row r="2912" spans="1:2" ht="15">
      <c r="A2912" s="104" t="s">
        <v>3947</v>
      </c>
      <c r="B2912" s="102" t="s">
        <v>1221</v>
      </c>
    </row>
    <row r="2913" spans="1:2" ht="15">
      <c r="A2913" s="104" t="s">
        <v>3948</v>
      </c>
      <c r="B2913" s="102" t="s">
        <v>1221</v>
      </c>
    </row>
    <row r="2914" spans="1:2" ht="15">
      <c r="A2914" s="104" t="s">
        <v>3949</v>
      </c>
      <c r="B2914" s="102" t="s">
        <v>1221</v>
      </c>
    </row>
    <row r="2915" spans="1:2" ht="15">
      <c r="A2915" s="104" t="s">
        <v>3950</v>
      </c>
      <c r="B2915" s="102" t="s">
        <v>1221</v>
      </c>
    </row>
    <row r="2916" spans="1:2" ht="15">
      <c r="A2916" s="104" t="s">
        <v>3951</v>
      </c>
      <c r="B2916" s="102" t="s">
        <v>1221</v>
      </c>
    </row>
    <row r="2917" spans="1:2" ht="15">
      <c r="A2917" s="104" t="s">
        <v>3952</v>
      </c>
      <c r="B2917" s="102" t="s">
        <v>1221</v>
      </c>
    </row>
    <row r="2918" spans="1:2" ht="15">
      <c r="A2918" s="104" t="s">
        <v>3953</v>
      </c>
      <c r="B2918" s="102" t="s">
        <v>1221</v>
      </c>
    </row>
    <row r="2919" spans="1:2" ht="15">
      <c r="A2919" s="104" t="s">
        <v>1106</v>
      </c>
      <c r="B2919" s="102" t="s">
        <v>1221</v>
      </c>
    </row>
    <row r="2920" spans="1:2" ht="15">
      <c r="A2920" s="104" t="s">
        <v>3954</v>
      </c>
      <c r="B2920" s="102" t="s">
        <v>1221</v>
      </c>
    </row>
    <row r="2921" spans="1:2" ht="15">
      <c r="A2921" s="104" t="s">
        <v>3955</v>
      </c>
      <c r="B2921" s="102" t="s">
        <v>1221</v>
      </c>
    </row>
    <row r="2922" spans="1:2" ht="15">
      <c r="A2922" s="104" t="s">
        <v>3956</v>
      </c>
      <c r="B2922" s="102" t="s">
        <v>1221</v>
      </c>
    </row>
    <row r="2923" spans="1:2" ht="15">
      <c r="A2923" s="104" t="s">
        <v>3957</v>
      </c>
      <c r="B2923" s="102" t="s">
        <v>1221</v>
      </c>
    </row>
    <row r="2924" spans="1:2" ht="15">
      <c r="A2924" s="104" t="s">
        <v>3958</v>
      </c>
      <c r="B2924" s="102" t="s">
        <v>1221</v>
      </c>
    </row>
    <row r="2925" spans="1:2" ht="15">
      <c r="A2925" s="104" t="s">
        <v>3959</v>
      </c>
      <c r="B2925" s="102" t="s">
        <v>1221</v>
      </c>
    </row>
    <row r="2926" spans="1:2" ht="15">
      <c r="A2926" s="104" t="s">
        <v>3960</v>
      </c>
      <c r="B2926" s="102" t="s">
        <v>1221</v>
      </c>
    </row>
    <row r="2927" spans="1:2" ht="15">
      <c r="A2927" s="104" t="s">
        <v>3961</v>
      </c>
      <c r="B2927" s="102" t="s">
        <v>1221</v>
      </c>
    </row>
    <row r="2928" spans="1:2" ht="15">
      <c r="A2928" s="104" t="s">
        <v>3962</v>
      </c>
      <c r="B2928" s="102" t="s">
        <v>1221</v>
      </c>
    </row>
    <row r="2929" spans="1:2" ht="15">
      <c r="A2929" s="104" t="s">
        <v>3963</v>
      </c>
      <c r="B2929" s="102" t="s">
        <v>1221</v>
      </c>
    </row>
    <row r="2930" spans="1:2" ht="15">
      <c r="A2930" s="104" t="s">
        <v>3964</v>
      </c>
      <c r="B2930" s="102" t="s">
        <v>1221</v>
      </c>
    </row>
    <row r="2931" spans="1:2" ht="15">
      <c r="A2931" s="104" t="s">
        <v>3965</v>
      </c>
      <c r="B2931" s="102" t="s">
        <v>1221</v>
      </c>
    </row>
    <row r="2932" spans="1:2" ht="15">
      <c r="A2932" s="104" t="s">
        <v>3966</v>
      </c>
      <c r="B2932" s="102" t="s">
        <v>1221</v>
      </c>
    </row>
    <row r="2933" spans="1:2" ht="15">
      <c r="A2933" s="104" t="s">
        <v>3967</v>
      </c>
      <c r="B2933" s="102" t="s">
        <v>1221</v>
      </c>
    </row>
    <row r="2934" spans="1:2" ht="15">
      <c r="A2934" s="104" t="s">
        <v>3968</v>
      </c>
      <c r="B2934" s="102" t="s">
        <v>1221</v>
      </c>
    </row>
    <row r="2935" spans="1:2" ht="15">
      <c r="A2935" s="104" t="s">
        <v>3969</v>
      </c>
      <c r="B2935" s="102" t="s">
        <v>1221</v>
      </c>
    </row>
    <row r="2936" spans="1:2" ht="15">
      <c r="A2936" s="104" t="s">
        <v>3970</v>
      </c>
      <c r="B2936" s="102" t="s">
        <v>1221</v>
      </c>
    </row>
    <row r="2937" spans="1:2" ht="15">
      <c r="A2937" s="104" t="s">
        <v>3971</v>
      </c>
      <c r="B2937" s="102" t="s">
        <v>1221</v>
      </c>
    </row>
    <row r="2938" spans="1:2" ht="15">
      <c r="A2938" s="104" t="s">
        <v>3972</v>
      </c>
      <c r="B2938" s="102" t="s">
        <v>1221</v>
      </c>
    </row>
    <row r="2939" spans="1:2" ht="15">
      <c r="A2939" s="104" t="s">
        <v>3973</v>
      </c>
      <c r="B2939" s="102" t="s">
        <v>1221</v>
      </c>
    </row>
    <row r="2940" spans="1:2" ht="15">
      <c r="A2940" s="104" t="s">
        <v>3974</v>
      </c>
      <c r="B2940" s="102" t="s">
        <v>1221</v>
      </c>
    </row>
    <row r="2941" spans="1:2" ht="15">
      <c r="A2941" s="104" t="s">
        <v>3975</v>
      </c>
      <c r="B2941" s="102" t="s">
        <v>1221</v>
      </c>
    </row>
    <row r="2942" spans="1:2" ht="15">
      <c r="A2942" s="104" t="s">
        <v>3976</v>
      </c>
      <c r="B2942" s="102" t="s">
        <v>1221</v>
      </c>
    </row>
    <row r="2943" spans="1:2" ht="15">
      <c r="A2943" s="104" t="s">
        <v>3977</v>
      </c>
      <c r="B2943" s="102" t="s">
        <v>1221</v>
      </c>
    </row>
    <row r="2944" spans="1:2" ht="15">
      <c r="A2944" s="104" t="s">
        <v>3978</v>
      </c>
      <c r="B2944" s="102" t="s">
        <v>1221</v>
      </c>
    </row>
    <row r="2945" spans="1:2" ht="15">
      <c r="A2945" s="104" t="s">
        <v>3979</v>
      </c>
      <c r="B2945" s="102" t="s">
        <v>1221</v>
      </c>
    </row>
    <row r="2946" spans="1:2" ht="15">
      <c r="A2946" s="104" t="s">
        <v>3980</v>
      </c>
      <c r="B2946" s="102" t="s">
        <v>1221</v>
      </c>
    </row>
    <row r="2947" spans="1:2" ht="15">
      <c r="A2947" s="104" t="s">
        <v>3981</v>
      </c>
      <c r="B2947" s="102" t="s">
        <v>1221</v>
      </c>
    </row>
    <row r="2948" spans="1:2" ht="15">
      <c r="A2948" s="104" t="s">
        <v>3982</v>
      </c>
      <c r="B2948" s="102" t="s">
        <v>1221</v>
      </c>
    </row>
    <row r="2949" spans="1:2" ht="15">
      <c r="A2949" s="104" t="s">
        <v>3983</v>
      </c>
      <c r="B2949" s="102" t="s">
        <v>1221</v>
      </c>
    </row>
    <row r="2950" spans="1:2" ht="15">
      <c r="A2950" s="104" t="s">
        <v>3984</v>
      </c>
      <c r="B2950" s="102" t="s">
        <v>1221</v>
      </c>
    </row>
    <row r="2951" spans="1:2" ht="15">
      <c r="A2951" s="104" t="s">
        <v>3985</v>
      </c>
      <c r="B2951" s="102" t="s">
        <v>1221</v>
      </c>
    </row>
    <row r="2952" spans="1:2" ht="15">
      <c r="A2952" s="104" t="s">
        <v>1107</v>
      </c>
      <c r="B2952" s="102" t="s">
        <v>1221</v>
      </c>
    </row>
    <row r="2953" spans="1:2" ht="15">
      <c r="A2953" s="104" t="s">
        <v>3986</v>
      </c>
      <c r="B2953" s="102" t="s">
        <v>1221</v>
      </c>
    </row>
    <row r="2954" spans="1:2" ht="15">
      <c r="A2954" s="104" t="s">
        <v>3987</v>
      </c>
      <c r="B2954" s="102" t="s">
        <v>1221</v>
      </c>
    </row>
    <row r="2955" spans="1:2" ht="15">
      <c r="A2955" s="104" t="s">
        <v>3988</v>
      </c>
      <c r="B2955" s="102" t="s">
        <v>1221</v>
      </c>
    </row>
    <row r="2956" spans="1:2" ht="15">
      <c r="A2956" s="104" t="s">
        <v>3989</v>
      </c>
      <c r="B2956" s="102" t="s">
        <v>1221</v>
      </c>
    </row>
    <row r="2957" spans="1:2" ht="15">
      <c r="A2957" s="104" t="s">
        <v>3990</v>
      </c>
      <c r="B2957" s="102" t="s">
        <v>1221</v>
      </c>
    </row>
    <row r="2958" spans="1:2" ht="15">
      <c r="A2958" s="104" t="s">
        <v>3991</v>
      </c>
      <c r="B2958" s="102" t="s">
        <v>1221</v>
      </c>
    </row>
    <row r="2959" spans="1:2" ht="15">
      <c r="A2959" s="104" t="s">
        <v>3992</v>
      </c>
      <c r="B2959" s="102" t="s">
        <v>1221</v>
      </c>
    </row>
    <row r="2960" spans="1:2" ht="15">
      <c r="A2960" s="104" t="s">
        <v>3993</v>
      </c>
      <c r="B2960" s="102" t="s">
        <v>1221</v>
      </c>
    </row>
    <row r="2961" spans="1:2" ht="15">
      <c r="A2961" s="104" t="s">
        <v>3994</v>
      </c>
      <c r="B2961" s="102" t="s">
        <v>1221</v>
      </c>
    </row>
    <row r="2962" spans="1:2" ht="15">
      <c r="A2962" s="104" t="s">
        <v>3995</v>
      </c>
      <c r="B2962" s="102" t="s">
        <v>1221</v>
      </c>
    </row>
    <row r="2963" spans="1:2" ht="15">
      <c r="A2963" s="104" t="s">
        <v>3996</v>
      </c>
      <c r="B2963" s="102" t="s">
        <v>1221</v>
      </c>
    </row>
    <row r="2964" spans="1:2" ht="15">
      <c r="A2964" s="104" t="s">
        <v>3997</v>
      </c>
      <c r="B2964" s="102" t="s">
        <v>1221</v>
      </c>
    </row>
    <row r="2965" spans="1:2" ht="15">
      <c r="A2965" s="104" t="s">
        <v>3998</v>
      </c>
      <c r="B2965" s="102" t="s">
        <v>1221</v>
      </c>
    </row>
    <row r="2966" spans="1:2" ht="15">
      <c r="A2966" s="104" t="s">
        <v>3999</v>
      </c>
      <c r="B2966" s="102" t="s">
        <v>1221</v>
      </c>
    </row>
    <row r="2967" spans="1:2" ht="15">
      <c r="A2967" s="104" t="s">
        <v>4000</v>
      </c>
      <c r="B2967" s="102" t="s">
        <v>1221</v>
      </c>
    </row>
    <row r="2968" spans="1:2" ht="15">
      <c r="A2968" s="104" t="s">
        <v>4001</v>
      </c>
      <c r="B2968" s="102" t="s">
        <v>1221</v>
      </c>
    </row>
    <row r="2969" spans="1:2" ht="15">
      <c r="A2969" s="104" t="s">
        <v>4002</v>
      </c>
      <c r="B2969" s="102" t="s">
        <v>1221</v>
      </c>
    </row>
    <row r="2970" spans="1:2" ht="15">
      <c r="A2970" s="104" t="s">
        <v>4003</v>
      </c>
      <c r="B2970" s="102" t="s">
        <v>1221</v>
      </c>
    </row>
    <row r="2971" spans="1:2" ht="15">
      <c r="A2971" s="104" t="s">
        <v>4004</v>
      </c>
      <c r="B2971" s="102" t="s">
        <v>1221</v>
      </c>
    </row>
    <row r="2972" spans="1:2" ht="15">
      <c r="A2972" s="104" t="s">
        <v>4005</v>
      </c>
      <c r="B2972" s="102" t="s">
        <v>1221</v>
      </c>
    </row>
    <row r="2973" spans="1:2" ht="15">
      <c r="A2973" s="104" t="s">
        <v>4006</v>
      </c>
      <c r="B2973" s="102" t="s">
        <v>1221</v>
      </c>
    </row>
    <row r="2974" spans="1:2" ht="15">
      <c r="A2974" s="104" t="s">
        <v>4007</v>
      </c>
      <c r="B2974" s="102" t="s">
        <v>1221</v>
      </c>
    </row>
    <row r="2975" spans="1:2" ht="15">
      <c r="A2975" s="104" t="s">
        <v>4008</v>
      </c>
      <c r="B2975" s="102" t="s">
        <v>1221</v>
      </c>
    </row>
    <row r="2976" spans="1:2" ht="15">
      <c r="A2976" s="104" t="s">
        <v>4009</v>
      </c>
      <c r="B2976" s="102" t="s">
        <v>1221</v>
      </c>
    </row>
    <row r="2977" spans="1:2" ht="15">
      <c r="A2977" s="104" t="s">
        <v>4010</v>
      </c>
      <c r="B2977" s="102" t="s">
        <v>1221</v>
      </c>
    </row>
    <row r="2978" spans="1:2" ht="15">
      <c r="A2978" s="104" t="s">
        <v>4011</v>
      </c>
      <c r="B2978" s="102" t="s">
        <v>1221</v>
      </c>
    </row>
    <row r="2979" spans="1:2" ht="15">
      <c r="A2979" s="104" t="s">
        <v>4012</v>
      </c>
      <c r="B2979" s="102" t="s">
        <v>1221</v>
      </c>
    </row>
    <row r="2980" spans="1:2" ht="15">
      <c r="A2980" s="104" t="s">
        <v>4013</v>
      </c>
      <c r="B2980" s="102" t="s">
        <v>1221</v>
      </c>
    </row>
    <row r="2981" spans="1:2" ht="15">
      <c r="A2981" s="104" t="s">
        <v>4014</v>
      </c>
      <c r="B2981" s="102" t="s">
        <v>1221</v>
      </c>
    </row>
    <row r="2982" spans="1:2" ht="15">
      <c r="A2982" s="104" t="s">
        <v>4015</v>
      </c>
      <c r="B2982" s="102" t="s">
        <v>1221</v>
      </c>
    </row>
    <row r="2983" spans="1:2" ht="15">
      <c r="A2983" s="104" t="s">
        <v>4016</v>
      </c>
      <c r="B2983" s="102" t="s">
        <v>1221</v>
      </c>
    </row>
    <row r="2984" spans="1:2" ht="15">
      <c r="A2984" s="104" t="s">
        <v>4017</v>
      </c>
      <c r="B2984" s="102" t="s">
        <v>1221</v>
      </c>
    </row>
    <row r="2985" spans="1:2" ht="15">
      <c r="A2985" s="104" t="s">
        <v>4018</v>
      </c>
      <c r="B2985" s="102" t="s">
        <v>1221</v>
      </c>
    </row>
    <row r="2986" spans="1:2" ht="15">
      <c r="A2986" s="104" t="s">
        <v>4019</v>
      </c>
      <c r="B2986" s="102" t="s">
        <v>1221</v>
      </c>
    </row>
    <row r="2987" spans="1:2" ht="15">
      <c r="A2987" s="104" t="s">
        <v>4020</v>
      </c>
      <c r="B2987" s="102" t="s">
        <v>1221</v>
      </c>
    </row>
    <row r="2988" spans="1:2" ht="15">
      <c r="A2988" s="104" t="s">
        <v>4021</v>
      </c>
      <c r="B2988" s="102" t="s">
        <v>1221</v>
      </c>
    </row>
    <row r="2989" spans="1:2" ht="15">
      <c r="A2989" s="104" t="s">
        <v>4022</v>
      </c>
      <c r="B2989" s="102" t="s">
        <v>1221</v>
      </c>
    </row>
    <row r="2990" spans="1:2" ht="15">
      <c r="A2990" s="104" t="s">
        <v>4023</v>
      </c>
      <c r="B2990" s="102" t="s">
        <v>1221</v>
      </c>
    </row>
    <row r="2991" spans="1:2" ht="15">
      <c r="A2991" s="104" t="s">
        <v>4024</v>
      </c>
      <c r="B2991" s="102" t="s">
        <v>1221</v>
      </c>
    </row>
    <row r="2992" spans="1:2" ht="15">
      <c r="A2992" s="104" t="s">
        <v>4025</v>
      </c>
      <c r="B2992" s="102" t="s">
        <v>1221</v>
      </c>
    </row>
    <row r="2993" spans="1:2" ht="15">
      <c r="A2993" s="104" t="s">
        <v>4026</v>
      </c>
      <c r="B2993" s="102" t="s">
        <v>1221</v>
      </c>
    </row>
    <row r="2994" spans="1:2" ht="15">
      <c r="A2994" s="104" t="s">
        <v>4027</v>
      </c>
      <c r="B2994" s="102" t="s">
        <v>1221</v>
      </c>
    </row>
    <row r="2995" spans="1:2" ht="15">
      <c r="A2995" s="104" t="s">
        <v>4028</v>
      </c>
      <c r="B2995" s="102" t="s">
        <v>1221</v>
      </c>
    </row>
    <row r="2996" spans="1:2" ht="15">
      <c r="A2996" s="104" t="s">
        <v>4029</v>
      </c>
      <c r="B2996" s="102" t="s">
        <v>1221</v>
      </c>
    </row>
    <row r="2997" spans="1:2" ht="15">
      <c r="A2997" s="104" t="s">
        <v>4030</v>
      </c>
      <c r="B2997" s="102" t="s">
        <v>1221</v>
      </c>
    </row>
    <row r="2998" spans="1:2" ht="15">
      <c r="A2998" s="104" t="s">
        <v>4031</v>
      </c>
      <c r="B2998" s="102" t="s">
        <v>1221</v>
      </c>
    </row>
    <row r="2999" spans="1:2" ht="15">
      <c r="A2999" s="104" t="s">
        <v>4032</v>
      </c>
      <c r="B2999" s="102" t="s">
        <v>1221</v>
      </c>
    </row>
    <row r="3000" spans="1:2" ht="15">
      <c r="A3000" s="104" t="s">
        <v>4033</v>
      </c>
      <c r="B3000" s="102" t="s">
        <v>1221</v>
      </c>
    </row>
    <row r="3001" spans="1:2" ht="15">
      <c r="A3001" s="104" t="s">
        <v>4034</v>
      </c>
      <c r="B3001" s="102" t="s">
        <v>1221</v>
      </c>
    </row>
    <row r="3002" spans="1:2" ht="15">
      <c r="A3002" s="104" t="s">
        <v>4035</v>
      </c>
      <c r="B3002" s="102" t="s">
        <v>1221</v>
      </c>
    </row>
    <row r="3003" spans="1:2" ht="15">
      <c r="A3003" s="104" t="s">
        <v>4036</v>
      </c>
      <c r="B3003" s="102" t="s">
        <v>1221</v>
      </c>
    </row>
    <row r="3004" spans="1:2" ht="15">
      <c r="A3004" s="104" t="s">
        <v>4037</v>
      </c>
      <c r="B3004" s="102" t="s">
        <v>1221</v>
      </c>
    </row>
    <row r="3005" spans="1:2" ht="15">
      <c r="A3005" s="104" t="s">
        <v>4038</v>
      </c>
      <c r="B3005" s="102" t="s">
        <v>1221</v>
      </c>
    </row>
    <row r="3006" spans="1:2" ht="15">
      <c r="A3006" s="104" t="s">
        <v>4039</v>
      </c>
      <c r="B3006" s="102" t="s">
        <v>1221</v>
      </c>
    </row>
    <row r="3007" spans="1:2" ht="15">
      <c r="A3007" s="104" t="s">
        <v>4040</v>
      </c>
      <c r="B3007" s="102" t="s">
        <v>1221</v>
      </c>
    </row>
    <row r="3008" spans="1:2" ht="15">
      <c r="A3008" s="104" t="s">
        <v>4041</v>
      </c>
      <c r="B3008" s="102" t="s">
        <v>1221</v>
      </c>
    </row>
    <row r="3009" spans="1:2" ht="15">
      <c r="A3009" s="104" t="s">
        <v>4042</v>
      </c>
      <c r="B3009" s="102" t="s">
        <v>1221</v>
      </c>
    </row>
    <row r="3010" spans="1:2" ht="15">
      <c r="A3010" s="104" t="s">
        <v>4043</v>
      </c>
      <c r="B3010" s="102" t="s">
        <v>1221</v>
      </c>
    </row>
    <row r="3011" spans="1:2" ht="15">
      <c r="A3011" s="104" t="s">
        <v>4044</v>
      </c>
      <c r="B3011" s="102" t="s">
        <v>1221</v>
      </c>
    </row>
    <row r="3012" spans="1:2" ht="15">
      <c r="A3012" s="104" t="s">
        <v>4045</v>
      </c>
      <c r="B3012" s="102" t="s">
        <v>1221</v>
      </c>
    </row>
    <row r="3013" spans="1:2" ht="15">
      <c r="A3013" s="104" t="s">
        <v>4046</v>
      </c>
      <c r="B3013" s="102" t="s">
        <v>1221</v>
      </c>
    </row>
    <row r="3014" spans="1:2" ht="15">
      <c r="A3014" s="104" t="s">
        <v>4047</v>
      </c>
      <c r="B3014" s="102" t="s">
        <v>1221</v>
      </c>
    </row>
    <row r="3015" spans="1:2" ht="15">
      <c r="A3015" s="104" t="s">
        <v>4048</v>
      </c>
      <c r="B3015" s="102" t="s">
        <v>1221</v>
      </c>
    </row>
    <row r="3016" spans="1:2" ht="15">
      <c r="A3016" s="104" t="s">
        <v>4049</v>
      </c>
      <c r="B3016" s="102" t="s">
        <v>1221</v>
      </c>
    </row>
    <row r="3017" spans="1:2" ht="15">
      <c r="A3017" s="104" t="s">
        <v>4050</v>
      </c>
      <c r="B3017" s="102" t="s">
        <v>1221</v>
      </c>
    </row>
    <row r="3018" spans="1:2" ht="15">
      <c r="A3018" s="104" t="s">
        <v>4051</v>
      </c>
      <c r="B3018" s="102" t="s">
        <v>1221</v>
      </c>
    </row>
    <row r="3019" spans="1:2" ht="15">
      <c r="A3019" s="104" t="s">
        <v>4052</v>
      </c>
      <c r="B3019" s="102" t="s">
        <v>1221</v>
      </c>
    </row>
    <row r="3020" spans="1:2" ht="15">
      <c r="A3020" s="104" t="s">
        <v>4053</v>
      </c>
      <c r="B3020" s="102" t="s">
        <v>1221</v>
      </c>
    </row>
    <row r="3021" spans="1:2" ht="15">
      <c r="A3021" s="104" t="s">
        <v>4054</v>
      </c>
      <c r="B3021" s="102" t="s">
        <v>1221</v>
      </c>
    </row>
    <row r="3022" spans="1:2" ht="15">
      <c r="A3022" s="104" t="s">
        <v>4055</v>
      </c>
      <c r="B3022" s="102" t="s">
        <v>1221</v>
      </c>
    </row>
    <row r="3023" spans="1:2" ht="15">
      <c r="A3023" s="104" t="s">
        <v>4056</v>
      </c>
      <c r="B3023" s="102" t="s">
        <v>1221</v>
      </c>
    </row>
    <row r="3024" spans="1:2" ht="15">
      <c r="A3024" s="104" t="s">
        <v>4057</v>
      </c>
      <c r="B3024" s="102" t="s">
        <v>1221</v>
      </c>
    </row>
    <row r="3025" spans="1:2" ht="15">
      <c r="A3025" s="104" t="s">
        <v>4058</v>
      </c>
      <c r="B3025" s="102" t="s">
        <v>1221</v>
      </c>
    </row>
    <row r="3026" spans="1:2" ht="15">
      <c r="A3026" s="104" t="s">
        <v>4059</v>
      </c>
      <c r="B3026" s="102" t="s">
        <v>1221</v>
      </c>
    </row>
    <row r="3027" spans="1:2" ht="15">
      <c r="A3027" s="104" t="s">
        <v>4060</v>
      </c>
      <c r="B3027" s="102" t="s">
        <v>1221</v>
      </c>
    </row>
    <row r="3028" spans="1:2" ht="15">
      <c r="A3028" s="104" t="s">
        <v>4061</v>
      </c>
      <c r="B3028" s="102" t="s">
        <v>1221</v>
      </c>
    </row>
    <row r="3029" spans="1:2" ht="15">
      <c r="A3029" s="104" t="s">
        <v>4062</v>
      </c>
      <c r="B3029" s="102" t="s">
        <v>1221</v>
      </c>
    </row>
    <row r="3030" spans="1:2" ht="15">
      <c r="A3030" s="104" t="s">
        <v>4063</v>
      </c>
      <c r="B3030" s="102" t="s">
        <v>1221</v>
      </c>
    </row>
    <row r="3031" spans="1:2" ht="15">
      <c r="A3031" s="104" t="s">
        <v>4064</v>
      </c>
      <c r="B3031" s="102" t="s">
        <v>1221</v>
      </c>
    </row>
    <row r="3032" spans="1:2" ht="15">
      <c r="A3032" s="104" t="s">
        <v>4065</v>
      </c>
      <c r="B3032" s="102" t="s">
        <v>1221</v>
      </c>
    </row>
    <row r="3033" spans="1:2" ht="15">
      <c r="A3033" s="104" t="s">
        <v>4066</v>
      </c>
      <c r="B3033" s="102" t="s">
        <v>1221</v>
      </c>
    </row>
    <row r="3034" spans="1:2" ht="15">
      <c r="A3034" s="104" t="s">
        <v>4067</v>
      </c>
      <c r="B3034" s="102" t="s">
        <v>1221</v>
      </c>
    </row>
    <row r="3035" spans="1:2" ht="15">
      <c r="A3035" s="104" t="s">
        <v>4068</v>
      </c>
      <c r="B3035" s="102" t="s">
        <v>1221</v>
      </c>
    </row>
    <row r="3036" spans="1:2" ht="15">
      <c r="A3036" s="104" t="s">
        <v>4069</v>
      </c>
      <c r="B3036" s="102" t="s">
        <v>1221</v>
      </c>
    </row>
    <row r="3037" spans="1:2" ht="15">
      <c r="A3037" s="104" t="s">
        <v>4070</v>
      </c>
      <c r="B3037" s="102" t="s">
        <v>1221</v>
      </c>
    </row>
    <row r="3038" spans="1:2" ht="15">
      <c r="A3038" s="104" t="s">
        <v>4071</v>
      </c>
      <c r="B3038" s="102" t="s">
        <v>1221</v>
      </c>
    </row>
    <row r="3039" spans="1:2" ht="15">
      <c r="A3039" s="104" t="s">
        <v>4072</v>
      </c>
      <c r="B3039" s="102" t="s">
        <v>1221</v>
      </c>
    </row>
    <row r="3040" spans="1:2" ht="15">
      <c r="A3040" s="104" t="s">
        <v>4073</v>
      </c>
      <c r="B3040" s="102" t="s">
        <v>1221</v>
      </c>
    </row>
    <row r="3041" spans="1:2" ht="15">
      <c r="A3041" s="104" t="s">
        <v>4074</v>
      </c>
      <c r="B3041" s="102" t="s">
        <v>1221</v>
      </c>
    </row>
    <row r="3042" spans="1:2" ht="15">
      <c r="A3042" s="104" t="s">
        <v>4075</v>
      </c>
      <c r="B3042" s="102" t="s">
        <v>1221</v>
      </c>
    </row>
    <row r="3043" spans="1:2" ht="15">
      <c r="A3043" s="104" t="s">
        <v>4076</v>
      </c>
      <c r="B3043" s="102" t="s">
        <v>1221</v>
      </c>
    </row>
    <row r="3044" spans="1:2" ht="15">
      <c r="A3044" s="104" t="s">
        <v>4077</v>
      </c>
      <c r="B3044" s="102" t="s">
        <v>1221</v>
      </c>
    </row>
    <row r="3045" spans="1:2" ht="15">
      <c r="A3045" s="104" t="s">
        <v>4078</v>
      </c>
      <c r="B3045" s="102" t="s">
        <v>1221</v>
      </c>
    </row>
    <row r="3046" spans="1:2" ht="15">
      <c r="A3046" s="104" t="s">
        <v>4079</v>
      </c>
      <c r="B3046" s="102" t="s">
        <v>1221</v>
      </c>
    </row>
    <row r="3047" spans="1:2" ht="15">
      <c r="A3047" s="104" t="s">
        <v>4080</v>
      </c>
      <c r="B3047" s="102" t="s">
        <v>1221</v>
      </c>
    </row>
    <row r="3048" spans="1:2" ht="15">
      <c r="A3048" s="104" t="s">
        <v>4081</v>
      </c>
      <c r="B3048" s="102" t="s">
        <v>1221</v>
      </c>
    </row>
    <row r="3049" spans="1:2" ht="15">
      <c r="A3049" s="104" t="s">
        <v>4082</v>
      </c>
      <c r="B3049" s="102" t="s">
        <v>1221</v>
      </c>
    </row>
    <row r="3050" spans="1:2" ht="15">
      <c r="A3050" s="104" t="s">
        <v>4083</v>
      </c>
      <c r="B3050" s="102" t="s">
        <v>1221</v>
      </c>
    </row>
    <row r="3051" spans="1:2" ht="15">
      <c r="A3051" s="104" t="s">
        <v>4084</v>
      </c>
      <c r="B3051" s="102" t="s">
        <v>1221</v>
      </c>
    </row>
    <row r="3052" spans="1:2" ht="15">
      <c r="A3052" s="104" t="s">
        <v>4085</v>
      </c>
      <c r="B3052" s="102" t="s">
        <v>1221</v>
      </c>
    </row>
    <row r="3053" spans="1:2" ht="15">
      <c r="A3053" s="104" t="s">
        <v>4086</v>
      </c>
      <c r="B3053" s="102" t="s">
        <v>1221</v>
      </c>
    </row>
    <row r="3054" spans="1:2" ht="15">
      <c r="A3054" s="104" t="s">
        <v>4087</v>
      </c>
      <c r="B3054" s="102" t="s">
        <v>1221</v>
      </c>
    </row>
    <row r="3055" spans="1:2" ht="15">
      <c r="A3055" s="104" t="s">
        <v>4088</v>
      </c>
      <c r="B3055" s="102" t="s">
        <v>1221</v>
      </c>
    </row>
    <row r="3056" spans="1:2" ht="15">
      <c r="A3056" s="104" t="s">
        <v>4089</v>
      </c>
      <c r="B3056" s="102" t="s">
        <v>1221</v>
      </c>
    </row>
    <row r="3057" spans="1:2" ht="15">
      <c r="A3057" s="104" t="s">
        <v>4090</v>
      </c>
      <c r="B3057" s="102" t="s">
        <v>1221</v>
      </c>
    </row>
    <row r="3058" spans="1:2" ht="15">
      <c r="A3058" s="104" t="s">
        <v>4091</v>
      </c>
      <c r="B3058" s="102" t="s">
        <v>1221</v>
      </c>
    </row>
    <row r="3059" spans="1:2" ht="15">
      <c r="A3059" s="104" t="s">
        <v>4092</v>
      </c>
      <c r="B3059" s="102" t="s">
        <v>1221</v>
      </c>
    </row>
    <row r="3060" spans="1:2" ht="15">
      <c r="A3060" s="104" t="s">
        <v>4093</v>
      </c>
      <c r="B3060" s="102" t="s">
        <v>1221</v>
      </c>
    </row>
    <row r="3061" spans="1:2" ht="15">
      <c r="A3061" s="104" t="s">
        <v>4094</v>
      </c>
      <c r="B3061" s="102" t="s">
        <v>1221</v>
      </c>
    </row>
    <row r="3062" spans="1:2" ht="15">
      <c r="A3062" s="104" t="s">
        <v>4095</v>
      </c>
      <c r="B3062" s="102" t="s">
        <v>1221</v>
      </c>
    </row>
    <row r="3063" spans="1:2" ht="15">
      <c r="A3063" s="104" t="s">
        <v>4096</v>
      </c>
      <c r="B3063" s="102" t="s">
        <v>1221</v>
      </c>
    </row>
    <row r="3064" spans="1:2" ht="15">
      <c r="A3064" s="104" t="s">
        <v>4097</v>
      </c>
      <c r="B3064" s="102" t="s">
        <v>1221</v>
      </c>
    </row>
    <row r="3065" spans="1:2" ht="15">
      <c r="A3065" s="104" t="s">
        <v>4098</v>
      </c>
      <c r="B3065" s="102" t="s">
        <v>1221</v>
      </c>
    </row>
    <row r="3066" spans="1:2" ht="15">
      <c r="A3066" s="104" t="s">
        <v>4099</v>
      </c>
      <c r="B3066" s="102" t="s">
        <v>1221</v>
      </c>
    </row>
    <row r="3067" spans="1:2" ht="15">
      <c r="A3067" s="104" t="s">
        <v>4100</v>
      </c>
      <c r="B3067" s="102" t="s">
        <v>1221</v>
      </c>
    </row>
    <row r="3068" spans="1:2" ht="15">
      <c r="A3068" s="104" t="s">
        <v>4101</v>
      </c>
      <c r="B3068" s="102" t="s">
        <v>1221</v>
      </c>
    </row>
    <row r="3069" spans="1:2" ht="15">
      <c r="A3069" s="104" t="s">
        <v>4102</v>
      </c>
      <c r="B3069" s="102" t="s">
        <v>1221</v>
      </c>
    </row>
    <row r="3070" spans="1:2" ht="15">
      <c r="A3070" s="104" t="s">
        <v>4103</v>
      </c>
      <c r="B3070" s="102" t="s">
        <v>1221</v>
      </c>
    </row>
    <row r="3071" spans="1:2" ht="15">
      <c r="A3071" s="104" t="s">
        <v>4104</v>
      </c>
      <c r="B3071" s="102" t="s">
        <v>1221</v>
      </c>
    </row>
    <row r="3072" spans="1:2" ht="15">
      <c r="A3072" s="104" t="s">
        <v>4105</v>
      </c>
      <c r="B3072" s="102" t="s">
        <v>1221</v>
      </c>
    </row>
    <row r="3073" spans="1:2" ht="15">
      <c r="A3073" s="104" t="s">
        <v>4106</v>
      </c>
      <c r="B3073" s="102" t="s">
        <v>1221</v>
      </c>
    </row>
    <row r="3074" spans="1:2" ht="15">
      <c r="A3074" s="104" t="s">
        <v>4107</v>
      </c>
      <c r="B3074" s="102" t="s">
        <v>1221</v>
      </c>
    </row>
    <row r="3075" spans="1:2" ht="15">
      <c r="A3075" s="104" t="s">
        <v>4108</v>
      </c>
      <c r="B3075" s="102" t="s">
        <v>1221</v>
      </c>
    </row>
    <row r="3076" spans="1:2" ht="15">
      <c r="A3076" s="104" t="s">
        <v>4109</v>
      </c>
      <c r="B3076" s="102" t="s">
        <v>1221</v>
      </c>
    </row>
    <row r="3077" spans="1:2" ht="15">
      <c r="A3077" s="104" t="s">
        <v>4110</v>
      </c>
      <c r="B3077" s="102" t="s">
        <v>1221</v>
      </c>
    </row>
    <row r="3078" spans="1:2" ht="15">
      <c r="A3078" s="104" t="s">
        <v>4111</v>
      </c>
      <c r="B3078" s="102" t="s">
        <v>1221</v>
      </c>
    </row>
    <row r="3079" spans="1:2" ht="15">
      <c r="A3079" s="104" t="s">
        <v>4112</v>
      </c>
      <c r="B3079" s="102" t="s">
        <v>1221</v>
      </c>
    </row>
    <row r="3080" spans="1:2" ht="15">
      <c r="A3080" s="104" t="s">
        <v>4113</v>
      </c>
      <c r="B3080" s="102" t="s">
        <v>1221</v>
      </c>
    </row>
    <row r="3081" spans="1:2" ht="15">
      <c r="A3081" s="104" t="s">
        <v>4114</v>
      </c>
      <c r="B3081" s="102" t="s">
        <v>1221</v>
      </c>
    </row>
    <row r="3082" spans="1:2" ht="15">
      <c r="A3082" s="104" t="s">
        <v>4115</v>
      </c>
      <c r="B3082" s="102" t="s">
        <v>1221</v>
      </c>
    </row>
    <row r="3083" spans="1:2" ht="15">
      <c r="A3083" s="104" t="s">
        <v>4116</v>
      </c>
      <c r="B3083" s="102" t="s">
        <v>1221</v>
      </c>
    </row>
    <row r="3084" spans="1:2" ht="15">
      <c r="A3084" s="104" t="s">
        <v>4117</v>
      </c>
      <c r="B3084" s="102" t="s">
        <v>1221</v>
      </c>
    </row>
    <row r="3085" spans="1:2" ht="15">
      <c r="A3085" s="104" t="s">
        <v>4118</v>
      </c>
      <c r="B3085" s="102" t="s">
        <v>1221</v>
      </c>
    </row>
    <row r="3086" spans="1:2" ht="15">
      <c r="A3086" s="104" t="s">
        <v>4119</v>
      </c>
      <c r="B3086" s="102" t="s">
        <v>1221</v>
      </c>
    </row>
    <row r="3087" spans="1:2" ht="15">
      <c r="A3087" s="104" t="s">
        <v>4120</v>
      </c>
      <c r="B3087" s="102" t="s">
        <v>1221</v>
      </c>
    </row>
    <row r="3088" spans="1:2" ht="15">
      <c r="A3088" s="104" t="s">
        <v>4121</v>
      </c>
      <c r="B3088" s="102" t="s">
        <v>1221</v>
      </c>
    </row>
    <row r="3089" spans="1:2" ht="15">
      <c r="A3089" s="104" t="s">
        <v>4122</v>
      </c>
      <c r="B3089" s="102" t="s">
        <v>1221</v>
      </c>
    </row>
    <row r="3090" spans="1:2" ht="15">
      <c r="A3090" s="104" t="s">
        <v>4123</v>
      </c>
      <c r="B3090" s="102" t="s">
        <v>1221</v>
      </c>
    </row>
    <row r="3091" spans="1:2" ht="15">
      <c r="A3091" s="104" t="s">
        <v>4124</v>
      </c>
      <c r="B3091" s="102" t="s">
        <v>1221</v>
      </c>
    </row>
    <row r="3092" spans="1:2" ht="15">
      <c r="A3092" s="104" t="s">
        <v>4125</v>
      </c>
      <c r="B3092" s="102" t="s">
        <v>1221</v>
      </c>
    </row>
    <row r="3093" spans="1:2" ht="15">
      <c r="A3093" s="104" t="s">
        <v>4126</v>
      </c>
      <c r="B3093" s="102" t="s">
        <v>1221</v>
      </c>
    </row>
    <row r="3094" spans="1:2" ht="15">
      <c r="A3094" s="104" t="s">
        <v>4127</v>
      </c>
      <c r="B3094" s="102" t="s">
        <v>1221</v>
      </c>
    </row>
    <row r="3095" spans="1:2" ht="15">
      <c r="A3095" s="104" t="s">
        <v>4128</v>
      </c>
      <c r="B3095" s="102" t="s">
        <v>1221</v>
      </c>
    </row>
    <row r="3096" spans="1:2" ht="15">
      <c r="A3096" s="104" t="s">
        <v>4129</v>
      </c>
      <c r="B3096" s="102" t="s">
        <v>1221</v>
      </c>
    </row>
    <row r="3097" spans="1:2" ht="15">
      <c r="A3097" s="104" t="s">
        <v>4130</v>
      </c>
      <c r="B3097" s="102" t="s">
        <v>1221</v>
      </c>
    </row>
    <row r="3098" spans="1:2" ht="15">
      <c r="A3098" s="104" t="s">
        <v>4131</v>
      </c>
      <c r="B3098" s="102" t="s">
        <v>1221</v>
      </c>
    </row>
    <row r="3099" spans="1:2" ht="15">
      <c r="A3099" s="104" t="s">
        <v>4132</v>
      </c>
      <c r="B3099" s="102" t="s">
        <v>1221</v>
      </c>
    </row>
    <row r="3100" spans="1:2" ht="15">
      <c r="A3100" s="104" t="s">
        <v>4133</v>
      </c>
      <c r="B3100" s="102" t="s">
        <v>1221</v>
      </c>
    </row>
    <row r="3101" spans="1:2" ht="15">
      <c r="A3101" s="104" t="s">
        <v>4134</v>
      </c>
      <c r="B3101" s="102" t="s">
        <v>1221</v>
      </c>
    </row>
    <row r="3102" spans="1:2" ht="15">
      <c r="A3102" s="104" t="s">
        <v>4135</v>
      </c>
      <c r="B3102" s="102" t="s">
        <v>1221</v>
      </c>
    </row>
    <row r="3103" spans="1:2" ht="15">
      <c r="A3103" s="104" t="s">
        <v>4136</v>
      </c>
      <c r="B3103" s="102" t="s">
        <v>1221</v>
      </c>
    </row>
    <row r="3104" spans="1:2" ht="15">
      <c r="A3104" s="104" t="s">
        <v>4137</v>
      </c>
      <c r="B3104" s="102" t="s">
        <v>1221</v>
      </c>
    </row>
    <row r="3105" spans="1:2" ht="15">
      <c r="A3105" s="104" t="s">
        <v>4138</v>
      </c>
      <c r="B3105" s="102" t="s">
        <v>1221</v>
      </c>
    </row>
    <row r="3106" spans="1:2" ht="15">
      <c r="A3106" s="104" t="s">
        <v>4139</v>
      </c>
      <c r="B3106" s="102" t="s">
        <v>1221</v>
      </c>
    </row>
    <row r="3107" spans="1:2" ht="15">
      <c r="A3107" s="104" t="s">
        <v>4140</v>
      </c>
      <c r="B3107" s="102" t="s">
        <v>1221</v>
      </c>
    </row>
    <row r="3108" spans="1:2" ht="15">
      <c r="A3108" s="104" t="s">
        <v>4141</v>
      </c>
      <c r="B3108" s="102" t="s">
        <v>1221</v>
      </c>
    </row>
    <row r="3109" spans="1:2" ht="15">
      <c r="A3109" s="104" t="s">
        <v>4142</v>
      </c>
      <c r="B3109" s="102" t="s">
        <v>1221</v>
      </c>
    </row>
    <row r="3110" spans="1:2" ht="15">
      <c r="A3110" s="104" t="s">
        <v>4143</v>
      </c>
      <c r="B3110" s="102" t="s">
        <v>1221</v>
      </c>
    </row>
    <row r="3111" spans="1:2" ht="15">
      <c r="A3111" s="104" t="s">
        <v>4144</v>
      </c>
      <c r="B3111" s="102" t="s">
        <v>1221</v>
      </c>
    </row>
    <row r="3112" spans="1:2" ht="15">
      <c r="A3112" s="104" t="s">
        <v>4145</v>
      </c>
      <c r="B3112" s="102" t="s">
        <v>1221</v>
      </c>
    </row>
    <row r="3113" spans="1:2" ht="15">
      <c r="A3113" s="104" t="s">
        <v>4146</v>
      </c>
      <c r="B3113" s="102" t="s">
        <v>1221</v>
      </c>
    </row>
    <row r="3114" spans="1:2" ht="15">
      <c r="A3114" s="104" t="s">
        <v>4147</v>
      </c>
      <c r="B3114" s="102" t="s">
        <v>1221</v>
      </c>
    </row>
    <row r="3115" spans="1:2" ht="15">
      <c r="A3115" s="104" t="s">
        <v>4148</v>
      </c>
      <c r="B3115" s="102" t="s">
        <v>1221</v>
      </c>
    </row>
    <row r="3116" spans="1:2" ht="15">
      <c r="A3116" s="104" t="s">
        <v>4149</v>
      </c>
      <c r="B3116" s="102" t="s">
        <v>1221</v>
      </c>
    </row>
    <row r="3117" spans="1:2" ht="15">
      <c r="A3117" s="104" t="s">
        <v>4150</v>
      </c>
      <c r="B3117" s="102" t="s">
        <v>1221</v>
      </c>
    </row>
    <row r="3118" spans="1:2" ht="15">
      <c r="A3118" s="104" t="s">
        <v>4151</v>
      </c>
      <c r="B3118" s="102" t="s">
        <v>1221</v>
      </c>
    </row>
    <row r="3119" spans="1:2" ht="15">
      <c r="A3119" s="104" t="s">
        <v>4152</v>
      </c>
      <c r="B3119" s="102" t="s">
        <v>1221</v>
      </c>
    </row>
    <row r="3120" spans="1:2" ht="15">
      <c r="A3120" s="104" t="s">
        <v>4153</v>
      </c>
      <c r="B3120" s="102" t="s">
        <v>1221</v>
      </c>
    </row>
    <row r="3121" spans="1:2" ht="15">
      <c r="A3121" s="104" t="s">
        <v>4154</v>
      </c>
      <c r="B3121" s="102" t="s">
        <v>1221</v>
      </c>
    </row>
    <row r="3122" spans="1:2" ht="15">
      <c r="A3122" s="104" t="s">
        <v>4155</v>
      </c>
      <c r="B3122" s="102" t="s">
        <v>1221</v>
      </c>
    </row>
    <row r="3123" spans="1:2" ht="15">
      <c r="A3123" s="104" t="s">
        <v>4156</v>
      </c>
      <c r="B3123" s="102" t="s">
        <v>1221</v>
      </c>
    </row>
    <row r="3124" spans="1:2" ht="15">
      <c r="A3124" s="104" t="s">
        <v>4157</v>
      </c>
      <c r="B3124" s="102" t="s">
        <v>1221</v>
      </c>
    </row>
    <row r="3125" spans="1:2" ht="15">
      <c r="A3125" s="104" t="s">
        <v>1108</v>
      </c>
      <c r="B3125" s="102" t="s">
        <v>1221</v>
      </c>
    </row>
    <row r="3126" spans="1:2" ht="15">
      <c r="A3126" s="104" t="s">
        <v>4158</v>
      </c>
      <c r="B3126" s="102" t="s">
        <v>1221</v>
      </c>
    </row>
    <row r="3127" spans="1:2" ht="15">
      <c r="A3127" s="104" t="s">
        <v>4159</v>
      </c>
      <c r="B3127" s="102" t="s">
        <v>1221</v>
      </c>
    </row>
    <row r="3128" spans="1:2" ht="15">
      <c r="A3128" s="104" t="s">
        <v>4160</v>
      </c>
      <c r="B3128" s="102" t="s">
        <v>1221</v>
      </c>
    </row>
    <row r="3129" spans="1:2" ht="15">
      <c r="A3129" s="104" t="s">
        <v>4161</v>
      </c>
      <c r="B3129" s="102" t="s">
        <v>1221</v>
      </c>
    </row>
    <row r="3130" spans="1:2" ht="15">
      <c r="A3130" s="104" t="s">
        <v>4162</v>
      </c>
      <c r="B3130" s="102" t="s">
        <v>1221</v>
      </c>
    </row>
    <row r="3131" spans="1:2" ht="15">
      <c r="A3131" s="104" t="s">
        <v>4163</v>
      </c>
      <c r="B3131" s="102" t="s">
        <v>1221</v>
      </c>
    </row>
    <row r="3132" spans="1:2" ht="15">
      <c r="A3132" s="104" t="s">
        <v>4164</v>
      </c>
      <c r="B3132" s="102" t="s">
        <v>1221</v>
      </c>
    </row>
    <row r="3133" spans="1:2" ht="15">
      <c r="A3133" s="104" t="s">
        <v>4165</v>
      </c>
      <c r="B3133" s="102" t="s">
        <v>1221</v>
      </c>
    </row>
    <row r="3134" spans="1:2" ht="15">
      <c r="A3134" s="104" t="s">
        <v>4166</v>
      </c>
      <c r="B3134" s="102" t="s">
        <v>1221</v>
      </c>
    </row>
    <row r="3135" spans="1:2" ht="15">
      <c r="A3135" s="104" t="s">
        <v>1109</v>
      </c>
      <c r="B3135" s="102" t="s">
        <v>1221</v>
      </c>
    </row>
    <row r="3136" spans="1:2" ht="15">
      <c r="A3136" s="104" t="s">
        <v>1110</v>
      </c>
      <c r="B3136" s="102" t="s">
        <v>1221</v>
      </c>
    </row>
    <row r="3137" spans="1:2" ht="15">
      <c r="A3137" s="104" t="s">
        <v>1111</v>
      </c>
      <c r="B3137" s="102" t="s">
        <v>1221</v>
      </c>
    </row>
    <row r="3138" spans="1:2" ht="15">
      <c r="A3138" s="104" t="s">
        <v>4167</v>
      </c>
      <c r="B3138" s="102" t="s">
        <v>1221</v>
      </c>
    </row>
    <row r="3139" spans="1:2" ht="15">
      <c r="A3139" s="104" t="s">
        <v>4168</v>
      </c>
      <c r="B3139" s="102" t="s">
        <v>1221</v>
      </c>
    </row>
    <row r="3140" spans="1:2" ht="15">
      <c r="A3140" s="104" t="s">
        <v>4169</v>
      </c>
      <c r="B3140" s="102" t="s">
        <v>1221</v>
      </c>
    </row>
    <row r="3141" spans="1:2" ht="15">
      <c r="A3141" s="104" t="s">
        <v>4170</v>
      </c>
      <c r="B3141" s="102" t="s">
        <v>1221</v>
      </c>
    </row>
    <row r="3142" spans="1:2" ht="15">
      <c r="A3142" s="104" t="s">
        <v>4171</v>
      </c>
      <c r="B3142" s="102" t="s">
        <v>1221</v>
      </c>
    </row>
    <row r="3143" spans="1:2" ht="15">
      <c r="A3143" s="104" t="s">
        <v>4172</v>
      </c>
      <c r="B3143" s="102" t="s">
        <v>1221</v>
      </c>
    </row>
    <row r="3144" spans="1:2" ht="15">
      <c r="A3144" s="104" t="s">
        <v>4173</v>
      </c>
      <c r="B3144" s="102" t="s">
        <v>1221</v>
      </c>
    </row>
    <row r="3145" spans="1:2" ht="15">
      <c r="A3145" s="104" t="s">
        <v>4174</v>
      </c>
      <c r="B3145" s="102" t="s">
        <v>1221</v>
      </c>
    </row>
    <row r="3146" spans="1:2" ht="15">
      <c r="A3146" s="104" t="s">
        <v>4175</v>
      </c>
      <c r="B3146" s="102" t="s">
        <v>1221</v>
      </c>
    </row>
    <row r="3147" spans="1:2" ht="15">
      <c r="A3147" s="104" t="s">
        <v>4176</v>
      </c>
      <c r="B3147" s="102" t="s">
        <v>1221</v>
      </c>
    </row>
    <row r="3148" spans="1:2" ht="15">
      <c r="A3148" s="104" t="s">
        <v>4177</v>
      </c>
      <c r="B3148" s="102" t="s">
        <v>1221</v>
      </c>
    </row>
    <row r="3149" spans="1:2" ht="15">
      <c r="A3149" s="104" t="s">
        <v>4178</v>
      </c>
      <c r="B3149" s="102" t="s">
        <v>1221</v>
      </c>
    </row>
    <row r="3150" spans="1:2" ht="15">
      <c r="A3150" s="104" t="s">
        <v>1112</v>
      </c>
      <c r="B3150" s="102" t="s">
        <v>1221</v>
      </c>
    </row>
    <row r="3151" spans="1:2" ht="15">
      <c r="A3151" s="104" t="s">
        <v>1113</v>
      </c>
      <c r="B3151" s="102" t="s">
        <v>1221</v>
      </c>
    </row>
    <row r="3152" spans="1:2" ht="15">
      <c r="A3152" s="104" t="s">
        <v>1114</v>
      </c>
      <c r="B3152" s="102" t="s">
        <v>1221</v>
      </c>
    </row>
    <row r="3153" spans="1:2" ht="15">
      <c r="A3153" s="104" t="s">
        <v>4179</v>
      </c>
      <c r="B3153" s="102" t="s">
        <v>1221</v>
      </c>
    </row>
    <row r="3154" spans="1:2" ht="15">
      <c r="A3154" s="104" t="s">
        <v>4180</v>
      </c>
      <c r="B3154" s="102" t="s">
        <v>1221</v>
      </c>
    </row>
    <row r="3155" spans="1:2" ht="15">
      <c r="A3155" s="104" t="s">
        <v>4181</v>
      </c>
      <c r="B3155" s="102" t="s">
        <v>1221</v>
      </c>
    </row>
    <row r="3156" spans="1:2" ht="15">
      <c r="A3156" s="104" t="s">
        <v>4182</v>
      </c>
      <c r="B3156" s="102" t="s">
        <v>1221</v>
      </c>
    </row>
    <row r="3157" spans="1:2" ht="15">
      <c r="A3157" s="104" t="s">
        <v>4183</v>
      </c>
      <c r="B3157" s="102" t="s">
        <v>1221</v>
      </c>
    </row>
    <row r="3158" spans="1:2" ht="15">
      <c r="A3158" s="104" t="s">
        <v>4184</v>
      </c>
      <c r="B3158" s="102" t="s">
        <v>1221</v>
      </c>
    </row>
    <row r="3159" spans="1:2" ht="15">
      <c r="A3159" s="104" t="s">
        <v>4185</v>
      </c>
      <c r="B3159" s="102" t="s">
        <v>1221</v>
      </c>
    </row>
    <row r="3160" spans="1:2" ht="15">
      <c r="A3160" s="104" t="s">
        <v>4186</v>
      </c>
      <c r="B3160" s="102" t="s">
        <v>1221</v>
      </c>
    </row>
    <row r="3161" spans="1:2" ht="15">
      <c r="A3161" s="104" t="s">
        <v>4187</v>
      </c>
      <c r="B3161" s="102" t="s">
        <v>1221</v>
      </c>
    </row>
    <row r="3162" spans="1:2" ht="15">
      <c r="A3162" s="104" t="s">
        <v>4188</v>
      </c>
      <c r="B3162" s="102" t="s">
        <v>1221</v>
      </c>
    </row>
    <row r="3163" spans="1:2" ht="15">
      <c r="A3163" s="104" t="s">
        <v>4189</v>
      </c>
      <c r="B3163" s="102" t="s">
        <v>1221</v>
      </c>
    </row>
    <row r="3164" spans="1:2" ht="15">
      <c r="A3164" s="104" t="s">
        <v>4190</v>
      </c>
      <c r="B3164" s="102" t="s">
        <v>1221</v>
      </c>
    </row>
    <row r="3165" spans="1:2" ht="15">
      <c r="A3165" s="104" t="s">
        <v>4191</v>
      </c>
      <c r="B3165" s="102" t="s">
        <v>1221</v>
      </c>
    </row>
    <row r="3166" spans="1:2" ht="15">
      <c r="A3166" s="104" t="s">
        <v>4192</v>
      </c>
      <c r="B3166" s="102" t="s">
        <v>1221</v>
      </c>
    </row>
    <row r="3167" spans="1:2" ht="15">
      <c r="A3167" s="104" t="s">
        <v>4193</v>
      </c>
      <c r="B3167" s="102" t="s">
        <v>1221</v>
      </c>
    </row>
    <row r="3168" spans="1:2" ht="15">
      <c r="A3168" s="104" t="s">
        <v>4194</v>
      </c>
      <c r="B3168" s="102" t="s">
        <v>1221</v>
      </c>
    </row>
    <row r="3169" spans="1:2" ht="15">
      <c r="A3169" s="104" t="s">
        <v>4195</v>
      </c>
      <c r="B3169" s="102" t="s">
        <v>1221</v>
      </c>
    </row>
    <row r="3170" spans="1:2" ht="15">
      <c r="A3170" s="104" t="s">
        <v>4196</v>
      </c>
      <c r="B3170" s="102" t="s">
        <v>1221</v>
      </c>
    </row>
    <row r="3171" spans="1:2" ht="15">
      <c r="A3171" s="104" t="s">
        <v>4197</v>
      </c>
      <c r="B3171" s="102" t="s">
        <v>1221</v>
      </c>
    </row>
    <row r="3172" spans="1:2" ht="15">
      <c r="A3172" s="104" t="s">
        <v>4198</v>
      </c>
      <c r="B3172" s="102" t="s">
        <v>1221</v>
      </c>
    </row>
    <row r="3173" spans="1:2" ht="15">
      <c r="A3173" s="104" t="s">
        <v>4199</v>
      </c>
      <c r="B3173" s="102" t="s">
        <v>1221</v>
      </c>
    </row>
    <row r="3174" spans="1:2" ht="15">
      <c r="A3174" s="104" t="s">
        <v>4200</v>
      </c>
      <c r="B3174" s="102" t="s">
        <v>1221</v>
      </c>
    </row>
    <row r="3175" spans="1:2" ht="15">
      <c r="A3175" s="104" t="s">
        <v>4201</v>
      </c>
      <c r="B3175" s="102" t="s">
        <v>1221</v>
      </c>
    </row>
    <row r="3176" spans="1:2" ht="15">
      <c r="A3176" s="104" t="s">
        <v>4202</v>
      </c>
      <c r="B3176" s="102" t="s">
        <v>1221</v>
      </c>
    </row>
    <row r="3177" spans="1:2" ht="15">
      <c r="A3177" s="104" t="s">
        <v>4203</v>
      </c>
      <c r="B3177" s="102" t="s">
        <v>1221</v>
      </c>
    </row>
    <row r="3178" spans="1:2" ht="15">
      <c r="A3178" s="104" t="s">
        <v>4204</v>
      </c>
      <c r="B3178" s="102" t="s">
        <v>1221</v>
      </c>
    </row>
    <row r="3179" spans="1:2" ht="15">
      <c r="A3179" s="104" t="s">
        <v>4205</v>
      </c>
      <c r="B3179" s="102" t="s">
        <v>1221</v>
      </c>
    </row>
    <row r="3180" spans="1:2" ht="15">
      <c r="A3180" s="104" t="s">
        <v>4206</v>
      </c>
      <c r="B3180" s="102" t="s">
        <v>1221</v>
      </c>
    </row>
    <row r="3181" spans="1:2" ht="15">
      <c r="A3181" s="104" t="s">
        <v>4207</v>
      </c>
      <c r="B3181" s="102" t="s">
        <v>1221</v>
      </c>
    </row>
    <row r="3182" spans="1:2" ht="15">
      <c r="A3182" s="104" t="s">
        <v>4208</v>
      </c>
      <c r="B3182" s="102" t="s">
        <v>1221</v>
      </c>
    </row>
    <row r="3183" spans="1:2" ht="15">
      <c r="A3183" s="104" t="s">
        <v>4209</v>
      </c>
      <c r="B3183" s="102" t="s">
        <v>1221</v>
      </c>
    </row>
    <row r="3184" spans="1:2" ht="15">
      <c r="A3184" s="104" t="s">
        <v>4210</v>
      </c>
      <c r="B3184" s="102" t="s">
        <v>1221</v>
      </c>
    </row>
    <row r="3185" spans="1:2" ht="15">
      <c r="A3185" s="104" t="s">
        <v>4211</v>
      </c>
      <c r="B3185" s="102" t="s">
        <v>1221</v>
      </c>
    </row>
    <row r="3186" spans="1:2" ht="15">
      <c r="A3186" s="104" t="s">
        <v>4212</v>
      </c>
      <c r="B3186" s="102" t="s">
        <v>1221</v>
      </c>
    </row>
    <row r="3187" spans="1:2" ht="15">
      <c r="A3187" s="104" t="s">
        <v>4213</v>
      </c>
      <c r="B3187" s="102" t="s">
        <v>1221</v>
      </c>
    </row>
    <row r="3188" spans="1:2" ht="15">
      <c r="A3188" s="104" t="s">
        <v>4214</v>
      </c>
      <c r="B3188" s="102" t="s">
        <v>1221</v>
      </c>
    </row>
    <row r="3189" spans="1:2" ht="15">
      <c r="A3189" s="104" t="s">
        <v>4215</v>
      </c>
      <c r="B3189" s="102" t="s">
        <v>1221</v>
      </c>
    </row>
    <row r="3190" spans="1:2" ht="15">
      <c r="A3190" s="104" t="s">
        <v>4216</v>
      </c>
      <c r="B3190" s="102" t="s">
        <v>1221</v>
      </c>
    </row>
    <row r="3191" spans="1:2" ht="15">
      <c r="A3191" s="104" t="s">
        <v>4217</v>
      </c>
      <c r="B3191" s="102" t="s">
        <v>1221</v>
      </c>
    </row>
    <row r="3192" spans="1:2" ht="15">
      <c r="A3192" s="104" t="s">
        <v>4218</v>
      </c>
      <c r="B3192" s="102" t="s">
        <v>1221</v>
      </c>
    </row>
    <row r="3193" spans="1:2" ht="15">
      <c r="A3193" s="104" t="s">
        <v>4219</v>
      </c>
      <c r="B3193" s="102" t="s">
        <v>1221</v>
      </c>
    </row>
    <row r="3194" spans="1:2" ht="15">
      <c r="A3194" s="104" t="s">
        <v>4220</v>
      </c>
      <c r="B3194" s="102" t="s">
        <v>1221</v>
      </c>
    </row>
    <row r="3195" spans="1:2" ht="15">
      <c r="A3195" s="104" t="s">
        <v>4221</v>
      </c>
      <c r="B3195" s="102" t="s">
        <v>1221</v>
      </c>
    </row>
    <row r="3196" spans="1:2" ht="15">
      <c r="A3196" s="104" t="s">
        <v>4222</v>
      </c>
      <c r="B3196" s="102" t="s">
        <v>1221</v>
      </c>
    </row>
    <row r="3197" spans="1:2" ht="15">
      <c r="A3197" s="104" t="s">
        <v>4223</v>
      </c>
      <c r="B3197" s="102" t="s">
        <v>1221</v>
      </c>
    </row>
    <row r="3198" spans="1:2" ht="15">
      <c r="A3198" s="104" t="s">
        <v>4224</v>
      </c>
      <c r="B3198" s="102" t="s">
        <v>1221</v>
      </c>
    </row>
    <row r="3199" spans="1:2" ht="15">
      <c r="A3199" s="104" t="s">
        <v>4225</v>
      </c>
      <c r="B3199" s="102" t="s">
        <v>1221</v>
      </c>
    </row>
    <row r="3200" spans="1:2" ht="15">
      <c r="A3200" s="104" t="s">
        <v>4226</v>
      </c>
      <c r="B3200" s="102" t="s">
        <v>1221</v>
      </c>
    </row>
    <row r="3201" spans="1:2" ht="15">
      <c r="A3201" s="104" t="s">
        <v>4227</v>
      </c>
      <c r="B3201" s="102" t="s">
        <v>1221</v>
      </c>
    </row>
    <row r="3202" spans="1:2" ht="15">
      <c r="A3202" s="104" t="s">
        <v>4228</v>
      </c>
      <c r="B3202" s="102" t="s">
        <v>1221</v>
      </c>
    </row>
    <row r="3203" spans="1:2" ht="15">
      <c r="A3203" s="104" t="s">
        <v>4229</v>
      </c>
      <c r="B3203" s="102" t="s">
        <v>1221</v>
      </c>
    </row>
    <row r="3204" spans="1:2" ht="15">
      <c r="A3204" s="104" t="s">
        <v>4230</v>
      </c>
      <c r="B3204" s="102" t="s">
        <v>1221</v>
      </c>
    </row>
    <row r="3205" spans="1:2" ht="15">
      <c r="A3205" s="104" t="s">
        <v>4231</v>
      </c>
      <c r="B3205" s="102" t="s">
        <v>1221</v>
      </c>
    </row>
    <row r="3206" spans="1:2" ht="15">
      <c r="A3206" s="104" t="s">
        <v>4232</v>
      </c>
      <c r="B3206" s="102" t="s">
        <v>1221</v>
      </c>
    </row>
    <row r="3207" spans="1:2" ht="15">
      <c r="A3207" s="104" t="s">
        <v>4233</v>
      </c>
      <c r="B3207" s="102" t="s">
        <v>1221</v>
      </c>
    </row>
    <row r="3208" spans="1:2" ht="15">
      <c r="A3208" s="104" t="s">
        <v>4234</v>
      </c>
      <c r="B3208" s="102" t="s">
        <v>1221</v>
      </c>
    </row>
    <row r="3209" spans="1:2" ht="15">
      <c r="A3209" s="104" t="s">
        <v>1115</v>
      </c>
      <c r="B3209" s="102" t="s">
        <v>1221</v>
      </c>
    </row>
    <row r="3210" spans="1:2" ht="15">
      <c r="A3210" s="104" t="s">
        <v>4235</v>
      </c>
      <c r="B3210" s="102" t="s">
        <v>1221</v>
      </c>
    </row>
    <row r="3211" spans="1:2" ht="15">
      <c r="A3211" s="104" t="s">
        <v>1116</v>
      </c>
      <c r="B3211" s="102" t="s">
        <v>1221</v>
      </c>
    </row>
    <row r="3212" spans="1:2" ht="15">
      <c r="A3212" s="104" t="s">
        <v>4236</v>
      </c>
      <c r="B3212" s="102" t="s">
        <v>1221</v>
      </c>
    </row>
    <row r="3213" spans="1:2" ht="15">
      <c r="A3213" s="104" t="s">
        <v>4237</v>
      </c>
      <c r="B3213" s="102" t="s">
        <v>1221</v>
      </c>
    </row>
    <row r="3214" spans="1:2" ht="15">
      <c r="A3214" s="104" t="s">
        <v>4238</v>
      </c>
      <c r="B3214" s="102" t="s">
        <v>1221</v>
      </c>
    </row>
    <row r="3215" spans="1:2" ht="15">
      <c r="A3215" s="104" t="s">
        <v>4239</v>
      </c>
      <c r="B3215" s="102" t="s">
        <v>1221</v>
      </c>
    </row>
    <row r="3216" spans="1:2" ht="15">
      <c r="A3216" s="104" t="s">
        <v>4240</v>
      </c>
      <c r="B3216" s="102" t="s">
        <v>1221</v>
      </c>
    </row>
    <row r="3217" spans="1:2" ht="15">
      <c r="A3217" s="104" t="s">
        <v>4241</v>
      </c>
      <c r="B3217" s="102" t="s">
        <v>1221</v>
      </c>
    </row>
    <row r="3218" spans="1:2" ht="15">
      <c r="A3218" s="104" t="s">
        <v>4242</v>
      </c>
      <c r="B3218" s="102" t="s">
        <v>1221</v>
      </c>
    </row>
    <row r="3219" spans="1:2" ht="15">
      <c r="A3219" s="104" t="s">
        <v>1117</v>
      </c>
      <c r="B3219" s="102" t="s">
        <v>1221</v>
      </c>
    </row>
    <row r="3220" spans="1:2" ht="15">
      <c r="A3220" s="104" t="s">
        <v>4243</v>
      </c>
      <c r="B3220" s="102" t="s">
        <v>1221</v>
      </c>
    </row>
    <row r="3221" spans="1:2" ht="15">
      <c r="A3221" s="104" t="s">
        <v>4244</v>
      </c>
      <c r="B3221" s="102" t="s">
        <v>1221</v>
      </c>
    </row>
    <row r="3222" spans="1:2" ht="15">
      <c r="A3222" s="104" t="s">
        <v>454</v>
      </c>
      <c r="B3222" s="102" t="s">
        <v>1221</v>
      </c>
    </row>
    <row r="3223" spans="1:2" ht="15">
      <c r="A3223" s="104" t="s">
        <v>4245</v>
      </c>
      <c r="B3223" s="102" t="s">
        <v>1221</v>
      </c>
    </row>
    <row r="3224" spans="1:2" ht="15">
      <c r="A3224" s="104" t="s">
        <v>4246</v>
      </c>
      <c r="B3224" s="102" t="s">
        <v>1221</v>
      </c>
    </row>
    <row r="3225" spans="1:2" ht="15">
      <c r="A3225" s="104" t="s">
        <v>4247</v>
      </c>
      <c r="B3225" s="102" t="s">
        <v>1221</v>
      </c>
    </row>
    <row r="3226" spans="1:2" ht="15">
      <c r="A3226" s="104" t="s">
        <v>4248</v>
      </c>
      <c r="B3226" s="102" t="s">
        <v>1221</v>
      </c>
    </row>
    <row r="3227" spans="1:2" ht="15">
      <c r="A3227" s="104" t="s">
        <v>4249</v>
      </c>
      <c r="B3227" s="102" t="s">
        <v>1221</v>
      </c>
    </row>
    <row r="3228" spans="1:2" ht="15">
      <c r="A3228" s="104" t="s">
        <v>4250</v>
      </c>
      <c r="B3228" s="102" t="s">
        <v>1221</v>
      </c>
    </row>
    <row r="3229" spans="1:2" ht="15">
      <c r="A3229" s="104" t="s">
        <v>4251</v>
      </c>
      <c r="B3229" s="102" t="s">
        <v>1221</v>
      </c>
    </row>
    <row r="3230" spans="1:2" ht="15">
      <c r="A3230" s="104" t="s">
        <v>4252</v>
      </c>
      <c r="B3230" s="102" t="s">
        <v>1221</v>
      </c>
    </row>
    <row r="3231" spans="1:2" ht="15">
      <c r="A3231" s="104" t="s">
        <v>4253</v>
      </c>
      <c r="B3231" s="102" t="s">
        <v>1221</v>
      </c>
    </row>
    <row r="3232" spans="1:2" ht="15">
      <c r="A3232" s="104" t="s">
        <v>4254</v>
      </c>
      <c r="B3232" s="102" t="s">
        <v>1221</v>
      </c>
    </row>
    <row r="3233" spans="1:2" ht="15">
      <c r="A3233" s="104" t="s">
        <v>4255</v>
      </c>
      <c r="B3233" s="102" t="s">
        <v>1221</v>
      </c>
    </row>
    <row r="3234" spans="1:2" ht="15">
      <c r="A3234" s="104" t="s">
        <v>4256</v>
      </c>
      <c r="B3234" s="102" t="s">
        <v>1221</v>
      </c>
    </row>
    <row r="3235" spans="1:2" ht="15">
      <c r="A3235" s="104" t="s">
        <v>4257</v>
      </c>
      <c r="B3235" s="102" t="s">
        <v>1221</v>
      </c>
    </row>
    <row r="3236" spans="1:2" ht="15">
      <c r="A3236" s="104" t="s">
        <v>4258</v>
      </c>
      <c r="B3236" s="102" t="s">
        <v>1221</v>
      </c>
    </row>
    <row r="3237" spans="1:2" ht="15">
      <c r="A3237" s="104" t="s">
        <v>4259</v>
      </c>
      <c r="B3237" s="102" t="s">
        <v>1221</v>
      </c>
    </row>
    <row r="3238" spans="1:2" ht="15">
      <c r="A3238" s="104" t="s">
        <v>4260</v>
      </c>
      <c r="B3238" s="102" t="s">
        <v>1221</v>
      </c>
    </row>
    <row r="3239" spans="1:2" ht="15">
      <c r="A3239" s="104" t="s">
        <v>4261</v>
      </c>
      <c r="B3239" s="102" t="s">
        <v>1221</v>
      </c>
    </row>
    <row r="3240" spans="1:2" ht="15">
      <c r="A3240" s="104" t="s">
        <v>4262</v>
      </c>
      <c r="B3240" s="102" t="s">
        <v>1221</v>
      </c>
    </row>
    <row r="3241" spans="1:2" ht="15">
      <c r="A3241" s="104" t="s">
        <v>4263</v>
      </c>
      <c r="B3241" s="102" t="s">
        <v>1221</v>
      </c>
    </row>
    <row r="3242" spans="1:2" ht="15">
      <c r="A3242" s="104" t="s">
        <v>4264</v>
      </c>
      <c r="B3242" s="102" t="s">
        <v>1221</v>
      </c>
    </row>
    <row r="3243" spans="1:2" ht="15">
      <c r="A3243" s="104" t="s">
        <v>4265</v>
      </c>
      <c r="B3243" s="102" t="s">
        <v>1221</v>
      </c>
    </row>
    <row r="3244" spans="1:2" ht="15">
      <c r="A3244" s="104" t="s">
        <v>4266</v>
      </c>
      <c r="B3244" s="102" t="s">
        <v>1221</v>
      </c>
    </row>
    <row r="3245" spans="1:2" ht="15">
      <c r="A3245" s="104" t="s">
        <v>4267</v>
      </c>
      <c r="B3245" s="102" t="s">
        <v>1221</v>
      </c>
    </row>
    <row r="3246" spans="1:2" ht="15">
      <c r="A3246" s="104" t="s">
        <v>4268</v>
      </c>
      <c r="B3246" s="102" t="s">
        <v>1221</v>
      </c>
    </row>
    <row r="3247" spans="1:2" ht="15">
      <c r="A3247" s="104" t="s">
        <v>4269</v>
      </c>
      <c r="B3247" s="102" t="s">
        <v>1221</v>
      </c>
    </row>
    <row r="3248" spans="1:2" ht="15">
      <c r="A3248" s="104" t="s">
        <v>4270</v>
      </c>
      <c r="B3248" s="102" t="s">
        <v>1221</v>
      </c>
    </row>
    <row r="3249" spans="1:2" ht="15">
      <c r="A3249" s="104" t="s">
        <v>4271</v>
      </c>
      <c r="B3249" s="102" t="s">
        <v>1221</v>
      </c>
    </row>
    <row r="3250" spans="1:2" ht="15">
      <c r="A3250" s="104" t="s">
        <v>4272</v>
      </c>
      <c r="B3250" s="102" t="s">
        <v>1221</v>
      </c>
    </row>
    <row r="3251" spans="1:2" ht="15">
      <c r="A3251" s="104" t="s">
        <v>4273</v>
      </c>
      <c r="B3251" s="102" t="s">
        <v>1221</v>
      </c>
    </row>
    <row r="3252" spans="1:2" ht="15">
      <c r="A3252" s="104" t="s">
        <v>4274</v>
      </c>
      <c r="B3252" s="102" t="s">
        <v>1221</v>
      </c>
    </row>
    <row r="3253" spans="1:2" ht="15">
      <c r="A3253" s="104" t="s">
        <v>4275</v>
      </c>
      <c r="B3253" s="102" t="s">
        <v>1221</v>
      </c>
    </row>
    <row r="3254" spans="1:2" ht="15">
      <c r="A3254" s="104" t="s">
        <v>4276</v>
      </c>
      <c r="B3254" s="102" t="s">
        <v>1221</v>
      </c>
    </row>
    <row r="3255" spans="1:2" ht="15">
      <c r="A3255" s="104" t="s">
        <v>4277</v>
      </c>
      <c r="B3255" s="102" t="s">
        <v>1221</v>
      </c>
    </row>
    <row r="3256" spans="1:2" ht="15">
      <c r="A3256" s="104" t="s">
        <v>4278</v>
      </c>
      <c r="B3256" s="102" t="s">
        <v>1221</v>
      </c>
    </row>
    <row r="3257" spans="1:2" ht="15">
      <c r="A3257" s="104" t="s">
        <v>4279</v>
      </c>
      <c r="B3257" s="102" t="s">
        <v>1221</v>
      </c>
    </row>
    <row r="3258" spans="1:2" ht="15">
      <c r="A3258" s="104" t="s">
        <v>4280</v>
      </c>
      <c r="B3258" s="102" t="s">
        <v>1221</v>
      </c>
    </row>
    <row r="3259" spans="1:2" ht="15">
      <c r="A3259" s="104" t="s">
        <v>4281</v>
      </c>
      <c r="B3259" s="102" t="s">
        <v>1221</v>
      </c>
    </row>
    <row r="3260" spans="1:2" ht="15">
      <c r="A3260" s="104" t="s">
        <v>4282</v>
      </c>
      <c r="B3260" s="102" t="s">
        <v>1221</v>
      </c>
    </row>
    <row r="3261" spans="1:2" ht="15">
      <c r="A3261" s="104" t="s">
        <v>4283</v>
      </c>
      <c r="B3261" s="102" t="s">
        <v>1221</v>
      </c>
    </row>
    <row r="3262" spans="1:2" ht="15">
      <c r="A3262" s="104" t="s">
        <v>4284</v>
      </c>
      <c r="B3262" s="102" t="s">
        <v>1221</v>
      </c>
    </row>
    <row r="3263" spans="1:2" ht="15">
      <c r="A3263" s="104" t="s">
        <v>4285</v>
      </c>
      <c r="B3263" s="102" t="s">
        <v>1221</v>
      </c>
    </row>
    <row r="3264" spans="1:2" ht="15">
      <c r="A3264" s="104" t="s">
        <v>4286</v>
      </c>
      <c r="B3264" s="102" t="s">
        <v>1221</v>
      </c>
    </row>
    <row r="3265" spans="1:2" ht="15">
      <c r="A3265" s="104" t="s">
        <v>4287</v>
      </c>
      <c r="B3265" s="102" t="s">
        <v>1221</v>
      </c>
    </row>
    <row r="3266" spans="1:2" ht="15">
      <c r="A3266" s="104" t="s">
        <v>4288</v>
      </c>
      <c r="B3266" s="102" t="s">
        <v>1221</v>
      </c>
    </row>
    <row r="3267" spans="1:2" ht="15">
      <c r="A3267" s="104" t="s">
        <v>4289</v>
      </c>
      <c r="B3267" s="102" t="s">
        <v>1221</v>
      </c>
    </row>
    <row r="3268" spans="1:2" ht="15">
      <c r="A3268" s="104" t="s">
        <v>4290</v>
      </c>
      <c r="B3268" s="102" t="s">
        <v>1221</v>
      </c>
    </row>
    <row r="3269" spans="1:2" ht="15">
      <c r="A3269" s="104" t="s">
        <v>4291</v>
      </c>
      <c r="B3269" s="102" t="s">
        <v>1221</v>
      </c>
    </row>
    <row r="3270" spans="1:2" ht="15">
      <c r="A3270" s="104" t="s">
        <v>4292</v>
      </c>
      <c r="B3270" s="102" t="s">
        <v>1221</v>
      </c>
    </row>
    <row r="3271" spans="1:2" ht="15">
      <c r="A3271" s="104" t="s">
        <v>4293</v>
      </c>
      <c r="B3271" s="102" t="s">
        <v>1221</v>
      </c>
    </row>
    <row r="3272" spans="1:2" ht="15">
      <c r="A3272" s="104" t="s">
        <v>4294</v>
      </c>
      <c r="B3272" s="102" t="s">
        <v>1221</v>
      </c>
    </row>
    <row r="3273" spans="1:2" ht="15">
      <c r="A3273" s="104" t="s">
        <v>4295</v>
      </c>
      <c r="B3273" s="102" t="s">
        <v>1221</v>
      </c>
    </row>
    <row r="3274" spans="1:2" ht="15">
      <c r="A3274" s="104" t="s">
        <v>4296</v>
      </c>
      <c r="B3274" s="102" t="s">
        <v>1221</v>
      </c>
    </row>
    <row r="3275" spans="1:2" ht="15">
      <c r="A3275" s="104" t="s">
        <v>4297</v>
      </c>
      <c r="B3275" s="102" t="s">
        <v>1221</v>
      </c>
    </row>
    <row r="3276" spans="1:2" ht="15">
      <c r="A3276" s="104" t="s">
        <v>4298</v>
      </c>
      <c r="B3276" s="102" t="s">
        <v>1221</v>
      </c>
    </row>
    <row r="3277" spans="1:2" ht="15">
      <c r="A3277" s="104" t="s">
        <v>4299</v>
      </c>
      <c r="B3277" s="102" t="s">
        <v>1221</v>
      </c>
    </row>
    <row r="3278" spans="1:2" ht="15">
      <c r="A3278" s="104" t="s">
        <v>4300</v>
      </c>
      <c r="B3278" s="102" t="s">
        <v>1221</v>
      </c>
    </row>
    <row r="3279" spans="1:2" ht="15">
      <c r="A3279" s="104" t="s">
        <v>4301</v>
      </c>
      <c r="B3279" s="102" t="s">
        <v>1221</v>
      </c>
    </row>
    <row r="3280" spans="1:2" ht="15">
      <c r="A3280" s="104" t="s">
        <v>4302</v>
      </c>
      <c r="B3280" s="102" t="s">
        <v>1221</v>
      </c>
    </row>
    <row r="3281" spans="1:2" ht="15">
      <c r="A3281" s="104" t="s">
        <v>4303</v>
      </c>
      <c r="B3281" s="102" t="s">
        <v>1221</v>
      </c>
    </row>
    <row r="3282" spans="1:2" ht="15">
      <c r="A3282" s="104" t="s">
        <v>4304</v>
      </c>
      <c r="B3282" s="102" t="s">
        <v>1221</v>
      </c>
    </row>
    <row r="3283" spans="1:2" ht="15">
      <c r="A3283" s="104" t="s">
        <v>4305</v>
      </c>
      <c r="B3283" s="102" t="s">
        <v>1221</v>
      </c>
    </row>
    <row r="3284" spans="1:2" ht="15">
      <c r="A3284" s="104" t="s">
        <v>4306</v>
      </c>
      <c r="B3284" s="102" t="s">
        <v>1221</v>
      </c>
    </row>
    <row r="3285" spans="1:2" ht="15">
      <c r="A3285" s="104" t="s">
        <v>4307</v>
      </c>
      <c r="B3285" s="102" t="s">
        <v>1221</v>
      </c>
    </row>
    <row r="3286" spans="1:2" ht="15">
      <c r="A3286" s="104" t="s">
        <v>4308</v>
      </c>
      <c r="B3286" s="102" t="s">
        <v>1221</v>
      </c>
    </row>
    <row r="3287" spans="1:2" ht="15">
      <c r="A3287" s="104" t="s">
        <v>4309</v>
      </c>
      <c r="B3287" s="102" t="s">
        <v>1221</v>
      </c>
    </row>
    <row r="3288" spans="1:2" ht="15">
      <c r="A3288" s="104" t="s">
        <v>4310</v>
      </c>
      <c r="B3288" s="102" t="s">
        <v>1221</v>
      </c>
    </row>
    <row r="3289" spans="1:2" ht="15">
      <c r="A3289" s="104" t="s">
        <v>4311</v>
      </c>
      <c r="B3289" s="102" t="s">
        <v>1221</v>
      </c>
    </row>
    <row r="3290" spans="1:2" ht="15">
      <c r="A3290" s="104" t="s">
        <v>4312</v>
      </c>
      <c r="B3290" s="102" t="s">
        <v>1221</v>
      </c>
    </row>
    <row r="3291" spans="1:2" ht="15">
      <c r="A3291" s="104" t="s">
        <v>4313</v>
      </c>
      <c r="B3291" s="102" t="s">
        <v>1221</v>
      </c>
    </row>
    <row r="3292" spans="1:2" ht="15">
      <c r="A3292" s="104" t="s">
        <v>4314</v>
      </c>
      <c r="B3292" s="102" t="s">
        <v>1221</v>
      </c>
    </row>
    <row r="3293" spans="1:2" ht="15">
      <c r="A3293" s="104" t="s">
        <v>4315</v>
      </c>
      <c r="B3293" s="102" t="s">
        <v>1221</v>
      </c>
    </row>
    <row r="3294" spans="1:2" ht="15">
      <c r="A3294" s="104" t="s">
        <v>4316</v>
      </c>
      <c r="B3294" s="102" t="s">
        <v>1221</v>
      </c>
    </row>
    <row r="3295" spans="1:2" ht="15">
      <c r="A3295" s="104" t="s">
        <v>4317</v>
      </c>
      <c r="B3295" s="102" t="s">
        <v>1221</v>
      </c>
    </row>
    <row r="3296" spans="1:2" ht="15">
      <c r="A3296" s="104" t="s">
        <v>4318</v>
      </c>
      <c r="B3296" s="102" t="s">
        <v>1221</v>
      </c>
    </row>
    <row r="3297" spans="1:2" ht="15">
      <c r="A3297" s="104" t="s">
        <v>4319</v>
      </c>
      <c r="B3297" s="102" t="s">
        <v>1221</v>
      </c>
    </row>
    <row r="3298" spans="1:2" ht="15">
      <c r="A3298" s="104" t="s">
        <v>4320</v>
      </c>
      <c r="B3298" s="102" t="s">
        <v>1221</v>
      </c>
    </row>
    <row r="3299" spans="1:2" ht="15">
      <c r="A3299" s="104" t="s">
        <v>4321</v>
      </c>
      <c r="B3299" s="102" t="s">
        <v>1221</v>
      </c>
    </row>
    <row r="3300" spans="1:2" ht="15">
      <c r="A3300" s="104" t="s">
        <v>4322</v>
      </c>
      <c r="B3300" s="102" t="s">
        <v>1221</v>
      </c>
    </row>
    <row r="3301" spans="1:2" ht="15">
      <c r="A3301" s="104" t="s">
        <v>4323</v>
      </c>
      <c r="B3301" s="102" t="s">
        <v>1221</v>
      </c>
    </row>
    <row r="3302" spans="1:2" ht="15">
      <c r="A3302" s="104" t="s">
        <v>4324</v>
      </c>
      <c r="B3302" s="102" t="s">
        <v>1221</v>
      </c>
    </row>
    <row r="3303" spans="1:2" ht="15">
      <c r="A3303" s="104" t="s">
        <v>4325</v>
      </c>
      <c r="B3303" s="102" t="s">
        <v>1221</v>
      </c>
    </row>
    <row r="3304" spans="1:2" ht="15">
      <c r="A3304" s="104" t="s">
        <v>4326</v>
      </c>
      <c r="B3304" s="102" t="s">
        <v>1221</v>
      </c>
    </row>
    <row r="3305" spans="1:2" ht="15">
      <c r="A3305" s="104" t="s">
        <v>1118</v>
      </c>
      <c r="B3305" s="102" t="s">
        <v>1221</v>
      </c>
    </row>
    <row r="3306" spans="1:2" ht="15">
      <c r="A3306" s="104" t="s">
        <v>4327</v>
      </c>
      <c r="B3306" s="102" t="s">
        <v>1221</v>
      </c>
    </row>
    <row r="3307" spans="1:2" ht="15">
      <c r="A3307" s="104" t="s">
        <v>4328</v>
      </c>
      <c r="B3307" s="102" t="s">
        <v>1221</v>
      </c>
    </row>
    <row r="3308" spans="1:2" ht="15">
      <c r="A3308" s="104" t="s">
        <v>4329</v>
      </c>
      <c r="B3308" s="102" t="s">
        <v>1221</v>
      </c>
    </row>
    <row r="3309" spans="1:2" ht="15">
      <c r="A3309" s="104" t="s">
        <v>4330</v>
      </c>
      <c r="B3309" s="102" t="s">
        <v>1221</v>
      </c>
    </row>
    <row r="3310" spans="1:2" ht="15">
      <c r="A3310" s="104" t="s">
        <v>4331</v>
      </c>
      <c r="B3310" s="102" t="s">
        <v>1221</v>
      </c>
    </row>
    <row r="3311" spans="1:2" ht="15">
      <c r="A3311" s="104" t="s">
        <v>4332</v>
      </c>
      <c r="B3311" s="102" t="s">
        <v>1221</v>
      </c>
    </row>
    <row r="3312" spans="1:2" ht="15">
      <c r="A3312" s="104" t="s">
        <v>4333</v>
      </c>
      <c r="B3312" s="102" t="s">
        <v>1221</v>
      </c>
    </row>
    <row r="3313" spans="1:2" ht="15">
      <c r="A3313" s="104" t="s">
        <v>4334</v>
      </c>
      <c r="B3313" s="102" t="s">
        <v>1221</v>
      </c>
    </row>
    <row r="3314" spans="1:2" ht="15">
      <c r="A3314" s="104" t="s">
        <v>4335</v>
      </c>
      <c r="B3314" s="102" t="s">
        <v>1221</v>
      </c>
    </row>
    <row r="3315" spans="1:2" ht="15">
      <c r="A3315" s="104" t="s">
        <v>4336</v>
      </c>
      <c r="B3315" s="102" t="s">
        <v>1221</v>
      </c>
    </row>
    <row r="3316" spans="1:2" ht="15">
      <c r="A3316" s="104" t="s">
        <v>4337</v>
      </c>
      <c r="B3316" s="102" t="s">
        <v>1221</v>
      </c>
    </row>
    <row r="3317" spans="1:2" ht="15">
      <c r="A3317" s="104" t="s">
        <v>4338</v>
      </c>
      <c r="B3317" s="102" t="s">
        <v>1221</v>
      </c>
    </row>
    <row r="3318" spans="1:2" ht="15">
      <c r="A3318" s="104" t="s">
        <v>4339</v>
      </c>
      <c r="B3318" s="102" t="s">
        <v>1221</v>
      </c>
    </row>
    <row r="3319" spans="1:2" ht="15">
      <c r="A3319" s="104" t="s">
        <v>4340</v>
      </c>
      <c r="B3319" s="102" t="s">
        <v>1221</v>
      </c>
    </row>
    <row r="3320" spans="1:2" ht="15">
      <c r="A3320" s="104" t="s">
        <v>4341</v>
      </c>
      <c r="B3320" s="102" t="s">
        <v>1221</v>
      </c>
    </row>
    <row r="3321" spans="1:2" ht="15">
      <c r="A3321" s="104" t="s">
        <v>4342</v>
      </c>
      <c r="B3321" s="102" t="s">
        <v>1221</v>
      </c>
    </row>
    <row r="3322" spans="1:2" ht="15">
      <c r="A3322" s="104" t="s">
        <v>4343</v>
      </c>
      <c r="B3322" s="102" t="s">
        <v>1221</v>
      </c>
    </row>
    <row r="3323" spans="1:2" ht="15">
      <c r="A3323" s="104" t="s">
        <v>4344</v>
      </c>
      <c r="B3323" s="102" t="s">
        <v>1221</v>
      </c>
    </row>
    <row r="3324" spans="1:2" ht="15">
      <c r="A3324" s="104" t="s">
        <v>4345</v>
      </c>
      <c r="B3324" s="102" t="s">
        <v>1221</v>
      </c>
    </row>
    <row r="3325" spans="1:2" ht="15">
      <c r="A3325" s="104" t="s">
        <v>4346</v>
      </c>
      <c r="B3325" s="102" t="s">
        <v>1221</v>
      </c>
    </row>
    <row r="3326" spans="1:2" ht="15">
      <c r="A3326" s="104" t="s">
        <v>4347</v>
      </c>
      <c r="B3326" s="102" t="s">
        <v>1221</v>
      </c>
    </row>
    <row r="3327" spans="1:2" ht="15">
      <c r="A3327" s="104" t="s">
        <v>4348</v>
      </c>
      <c r="B3327" s="102" t="s">
        <v>1221</v>
      </c>
    </row>
    <row r="3328" spans="1:2" ht="15">
      <c r="A3328" s="104" t="s">
        <v>4349</v>
      </c>
      <c r="B3328" s="102" t="s">
        <v>1221</v>
      </c>
    </row>
    <row r="3329" spans="1:2" ht="15">
      <c r="A3329" s="104" t="s">
        <v>4350</v>
      </c>
      <c r="B3329" s="102" t="s">
        <v>1221</v>
      </c>
    </row>
    <row r="3330" spans="1:2" ht="15">
      <c r="A3330" s="104" t="s">
        <v>4351</v>
      </c>
      <c r="B3330" s="102" t="s">
        <v>1221</v>
      </c>
    </row>
    <row r="3331" spans="1:2" ht="15">
      <c r="A3331" s="104" t="s">
        <v>4352</v>
      </c>
      <c r="B3331" s="102" t="s">
        <v>1221</v>
      </c>
    </row>
    <row r="3332" spans="1:2" ht="15">
      <c r="A3332" s="104" t="s">
        <v>4353</v>
      </c>
      <c r="B3332" s="102" t="s">
        <v>1221</v>
      </c>
    </row>
    <row r="3333" spans="1:2" ht="15">
      <c r="A3333" s="104" t="s">
        <v>4354</v>
      </c>
      <c r="B3333" s="102" t="s">
        <v>1221</v>
      </c>
    </row>
    <row r="3334" spans="1:2" ht="15">
      <c r="A3334" s="104" t="s">
        <v>4355</v>
      </c>
      <c r="B3334" s="102" t="s">
        <v>1221</v>
      </c>
    </row>
    <row r="3335" spans="1:2" ht="15">
      <c r="A3335" s="104" t="s">
        <v>4356</v>
      </c>
      <c r="B3335" s="102" t="s">
        <v>1221</v>
      </c>
    </row>
    <row r="3336" spans="1:2" ht="15">
      <c r="A3336" s="104" t="s">
        <v>4357</v>
      </c>
      <c r="B3336" s="102" t="s">
        <v>1221</v>
      </c>
    </row>
    <row r="3337" spans="1:2" ht="15">
      <c r="A3337" s="104" t="s">
        <v>4358</v>
      </c>
      <c r="B3337" s="102" t="s">
        <v>1221</v>
      </c>
    </row>
    <row r="3338" spans="1:2" ht="15">
      <c r="A3338" s="104" t="s">
        <v>4359</v>
      </c>
      <c r="B3338" s="102" t="s">
        <v>1221</v>
      </c>
    </row>
    <row r="3339" spans="1:2" ht="15">
      <c r="A3339" s="104" t="s">
        <v>4360</v>
      </c>
      <c r="B3339" s="102" t="s">
        <v>1221</v>
      </c>
    </row>
    <row r="3340" spans="1:2" ht="15">
      <c r="A3340" s="104" t="s">
        <v>4361</v>
      </c>
      <c r="B3340" s="102" t="s">
        <v>1221</v>
      </c>
    </row>
    <row r="3341" spans="1:2" ht="15">
      <c r="A3341" s="104" t="s">
        <v>4362</v>
      </c>
      <c r="B3341" s="102" t="s">
        <v>1221</v>
      </c>
    </row>
    <row r="3342" spans="1:2" ht="15">
      <c r="A3342" s="104" t="s">
        <v>4363</v>
      </c>
      <c r="B3342" s="102" t="s">
        <v>1221</v>
      </c>
    </row>
    <row r="3343" spans="1:2" ht="15">
      <c r="A3343" s="104" t="s">
        <v>4364</v>
      </c>
      <c r="B3343" s="102" t="s">
        <v>1221</v>
      </c>
    </row>
    <row r="3344" spans="1:2" ht="15">
      <c r="A3344" s="104" t="s">
        <v>4365</v>
      </c>
      <c r="B3344" s="102" t="s">
        <v>1221</v>
      </c>
    </row>
    <row r="3345" spans="1:2" ht="15">
      <c r="A3345" s="104" t="s">
        <v>4366</v>
      </c>
      <c r="B3345" s="102" t="s">
        <v>1221</v>
      </c>
    </row>
    <row r="3346" spans="1:2" ht="15">
      <c r="A3346" s="104" t="s">
        <v>4367</v>
      </c>
      <c r="B3346" s="102" t="s">
        <v>1221</v>
      </c>
    </row>
    <row r="3347" spans="1:2" ht="15">
      <c r="A3347" s="104" t="s">
        <v>4368</v>
      </c>
      <c r="B3347" s="102" t="s">
        <v>1221</v>
      </c>
    </row>
    <row r="3348" spans="1:2" ht="15">
      <c r="A3348" s="104" t="s">
        <v>4369</v>
      </c>
      <c r="B3348" s="102" t="s">
        <v>1221</v>
      </c>
    </row>
    <row r="3349" spans="1:2" ht="15">
      <c r="A3349" s="104" t="s">
        <v>4370</v>
      </c>
      <c r="B3349" s="102" t="s">
        <v>1221</v>
      </c>
    </row>
    <row r="3350" spans="1:2" ht="15">
      <c r="A3350" s="104" t="s">
        <v>4371</v>
      </c>
      <c r="B3350" s="102" t="s">
        <v>1221</v>
      </c>
    </row>
    <row r="3351" spans="1:2" ht="15">
      <c r="A3351" s="104" t="s">
        <v>4372</v>
      </c>
      <c r="B3351" s="102" t="s">
        <v>1221</v>
      </c>
    </row>
    <row r="3352" spans="1:2" ht="15">
      <c r="A3352" s="104" t="s">
        <v>4373</v>
      </c>
      <c r="B3352" s="102" t="s">
        <v>1221</v>
      </c>
    </row>
    <row r="3353" spans="1:2" ht="15">
      <c r="A3353" s="104" t="s">
        <v>4374</v>
      </c>
      <c r="B3353" s="102" t="s">
        <v>1221</v>
      </c>
    </row>
    <row r="3354" spans="1:2" ht="15">
      <c r="A3354" s="104" t="s">
        <v>4375</v>
      </c>
      <c r="B3354" s="102" t="s">
        <v>1221</v>
      </c>
    </row>
    <row r="3355" spans="1:2" ht="15">
      <c r="A3355" s="104" t="s">
        <v>4376</v>
      </c>
      <c r="B3355" s="102" t="s">
        <v>1221</v>
      </c>
    </row>
    <row r="3356" spans="1:2" ht="15">
      <c r="A3356" s="104" t="s">
        <v>4377</v>
      </c>
      <c r="B3356" s="102" t="s">
        <v>1221</v>
      </c>
    </row>
    <row r="3357" spans="1:2" ht="15">
      <c r="A3357" s="104" t="s">
        <v>4378</v>
      </c>
      <c r="B3357" s="102" t="s">
        <v>1221</v>
      </c>
    </row>
    <row r="3358" spans="1:2" ht="15">
      <c r="A3358" s="104" t="s">
        <v>4379</v>
      </c>
      <c r="B3358" s="102" t="s">
        <v>1221</v>
      </c>
    </row>
    <row r="3359" spans="1:2" ht="15">
      <c r="A3359" s="104" t="s">
        <v>4380</v>
      </c>
      <c r="B3359" s="102" t="s">
        <v>1221</v>
      </c>
    </row>
    <row r="3360" spans="1:2" ht="15">
      <c r="A3360" s="104" t="s">
        <v>4381</v>
      </c>
      <c r="B3360" s="102" t="s">
        <v>1221</v>
      </c>
    </row>
    <row r="3361" spans="1:2" ht="15">
      <c r="A3361" s="104" t="s">
        <v>4382</v>
      </c>
      <c r="B3361" s="102" t="s">
        <v>1221</v>
      </c>
    </row>
    <row r="3362" spans="1:2" ht="15">
      <c r="A3362" s="104" t="s">
        <v>4383</v>
      </c>
      <c r="B3362" s="102" t="s">
        <v>1221</v>
      </c>
    </row>
    <row r="3363" spans="1:2" ht="15">
      <c r="A3363" s="104" t="s">
        <v>4384</v>
      </c>
      <c r="B3363" s="102" t="s">
        <v>1221</v>
      </c>
    </row>
    <row r="3364" spans="1:2" ht="15">
      <c r="A3364" s="104" t="s">
        <v>4385</v>
      </c>
      <c r="B3364" s="102" t="s">
        <v>1221</v>
      </c>
    </row>
    <row r="3365" spans="1:2" ht="15">
      <c r="A3365" s="104" t="s">
        <v>4386</v>
      </c>
      <c r="B3365" s="102" t="s">
        <v>1221</v>
      </c>
    </row>
    <row r="3366" spans="1:2" ht="15">
      <c r="A3366" s="104" t="s">
        <v>4387</v>
      </c>
      <c r="B3366" s="102" t="s">
        <v>1221</v>
      </c>
    </row>
    <row r="3367" spans="1:2" ht="15">
      <c r="A3367" s="104" t="s">
        <v>4388</v>
      </c>
      <c r="B3367" s="102" t="s">
        <v>1221</v>
      </c>
    </row>
    <row r="3368" spans="1:2" ht="15">
      <c r="A3368" s="104" t="s">
        <v>4389</v>
      </c>
      <c r="B3368" s="102" t="s">
        <v>1221</v>
      </c>
    </row>
    <row r="3369" spans="1:2" ht="15">
      <c r="A3369" s="104" t="s">
        <v>4390</v>
      </c>
      <c r="B3369" s="102" t="s">
        <v>1221</v>
      </c>
    </row>
    <row r="3370" spans="1:2" ht="15">
      <c r="A3370" s="104" t="s">
        <v>4391</v>
      </c>
      <c r="B3370" s="102" t="s">
        <v>1221</v>
      </c>
    </row>
    <row r="3371" spans="1:2" ht="15">
      <c r="A3371" s="104" t="s">
        <v>4392</v>
      </c>
      <c r="B3371" s="102" t="s">
        <v>1221</v>
      </c>
    </row>
    <row r="3372" spans="1:2" ht="15">
      <c r="A3372" s="104" t="s">
        <v>4393</v>
      </c>
      <c r="B3372" s="102" t="s">
        <v>1221</v>
      </c>
    </row>
    <row r="3373" spans="1:2" ht="15">
      <c r="A3373" s="104" t="s">
        <v>4394</v>
      </c>
      <c r="B3373" s="102" t="s">
        <v>1221</v>
      </c>
    </row>
    <row r="3374" spans="1:2" ht="15">
      <c r="A3374" s="104" t="s">
        <v>4395</v>
      </c>
      <c r="B3374" s="102" t="s">
        <v>1221</v>
      </c>
    </row>
    <row r="3375" spans="1:2" ht="15">
      <c r="A3375" s="104" t="s">
        <v>4396</v>
      </c>
      <c r="B3375" s="102" t="s">
        <v>1221</v>
      </c>
    </row>
    <row r="3376" spans="1:2" ht="15">
      <c r="A3376" s="104" t="s">
        <v>4397</v>
      </c>
      <c r="B3376" s="102" t="s">
        <v>1221</v>
      </c>
    </row>
    <row r="3377" spans="1:2" ht="15">
      <c r="A3377" s="104" t="s">
        <v>4398</v>
      </c>
      <c r="B3377" s="102" t="s">
        <v>1221</v>
      </c>
    </row>
    <row r="3378" spans="1:2" ht="15">
      <c r="A3378" s="104" t="s">
        <v>4399</v>
      </c>
      <c r="B3378" s="102" t="s">
        <v>1221</v>
      </c>
    </row>
    <row r="3379" spans="1:2" ht="15">
      <c r="A3379" s="104" t="s">
        <v>4400</v>
      </c>
      <c r="B3379" s="102" t="s">
        <v>1221</v>
      </c>
    </row>
    <row r="3380" spans="1:2" ht="15">
      <c r="A3380" s="104" t="s">
        <v>4401</v>
      </c>
      <c r="B3380" s="102" t="s">
        <v>1221</v>
      </c>
    </row>
    <row r="3381" spans="1:2" ht="15">
      <c r="A3381" s="104" t="s">
        <v>4402</v>
      </c>
      <c r="B3381" s="102" t="s">
        <v>1221</v>
      </c>
    </row>
    <row r="3382" spans="1:2" ht="15">
      <c r="A3382" s="104" t="s">
        <v>4403</v>
      </c>
      <c r="B3382" s="102" t="s">
        <v>1221</v>
      </c>
    </row>
    <row r="3383" spans="1:2" ht="15">
      <c r="A3383" s="104" t="s">
        <v>4404</v>
      </c>
      <c r="B3383" s="102" t="s">
        <v>1221</v>
      </c>
    </row>
    <row r="3384" spans="1:2" ht="15">
      <c r="A3384" s="104" t="s">
        <v>4405</v>
      </c>
      <c r="B3384" s="102" t="s">
        <v>1221</v>
      </c>
    </row>
    <row r="3385" spans="1:2" ht="15">
      <c r="A3385" s="104" t="s">
        <v>4406</v>
      </c>
      <c r="B3385" s="102" t="s">
        <v>1221</v>
      </c>
    </row>
    <row r="3386" spans="1:2" ht="15">
      <c r="A3386" s="104" t="s">
        <v>4407</v>
      </c>
      <c r="B3386" s="102" t="s">
        <v>1221</v>
      </c>
    </row>
    <row r="3387" spans="1:2" ht="15">
      <c r="A3387" s="104" t="s">
        <v>4408</v>
      </c>
      <c r="B3387" s="102" t="s">
        <v>1221</v>
      </c>
    </row>
    <row r="3388" spans="1:2" ht="15">
      <c r="A3388" s="104" t="s">
        <v>1119</v>
      </c>
      <c r="B3388" s="102" t="s">
        <v>1221</v>
      </c>
    </row>
    <row r="3389" spans="1:2" ht="15">
      <c r="A3389" s="104" t="s">
        <v>4409</v>
      </c>
      <c r="B3389" s="102" t="s">
        <v>1221</v>
      </c>
    </row>
    <row r="3390" spans="1:2" ht="15">
      <c r="A3390" s="104" t="s">
        <v>4410</v>
      </c>
      <c r="B3390" s="102" t="s">
        <v>1221</v>
      </c>
    </row>
    <row r="3391" spans="1:2" ht="15">
      <c r="A3391" s="104" t="s">
        <v>4411</v>
      </c>
      <c r="B3391" s="102" t="s">
        <v>1221</v>
      </c>
    </row>
    <row r="3392" spans="1:2" ht="15">
      <c r="A3392" s="104" t="s">
        <v>1120</v>
      </c>
      <c r="B3392" s="102" t="s">
        <v>1221</v>
      </c>
    </row>
    <row r="3393" spans="1:2" ht="15">
      <c r="A3393" s="104" t="s">
        <v>4412</v>
      </c>
      <c r="B3393" s="102" t="s">
        <v>1221</v>
      </c>
    </row>
    <row r="3394" spans="1:2" ht="15">
      <c r="A3394" s="104" t="s">
        <v>4413</v>
      </c>
      <c r="B3394" s="102" t="s">
        <v>1221</v>
      </c>
    </row>
    <row r="3395" spans="1:2" ht="15">
      <c r="A3395" s="104" t="s">
        <v>4414</v>
      </c>
      <c r="B3395" s="102" t="s">
        <v>1221</v>
      </c>
    </row>
    <row r="3396" spans="1:2" ht="15">
      <c r="A3396" s="104" t="s">
        <v>4415</v>
      </c>
      <c r="B3396" s="102" t="s">
        <v>1221</v>
      </c>
    </row>
    <row r="3397" spans="1:2" ht="15">
      <c r="A3397" s="104" t="s">
        <v>4416</v>
      </c>
      <c r="B3397" s="102" t="s">
        <v>1221</v>
      </c>
    </row>
    <row r="3398" spans="1:2" ht="15">
      <c r="A3398" s="104" t="s">
        <v>4417</v>
      </c>
      <c r="B3398" s="102" t="s">
        <v>1221</v>
      </c>
    </row>
    <row r="3399" spans="1:2" ht="15">
      <c r="A3399" s="104" t="s">
        <v>4418</v>
      </c>
      <c r="B3399" s="102" t="s">
        <v>1221</v>
      </c>
    </row>
    <row r="3400" spans="1:2" ht="15">
      <c r="A3400" s="104" t="s">
        <v>4419</v>
      </c>
      <c r="B3400" s="102" t="s">
        <v>1221</v>
      </c>
    </row>
    <row r="3401" spans="1:2" ht="15">
      <c r="A3401" s="104" t="s">
        <v>4420</v>
      </c>
      <c r="B3401" s="102" t="s">
        <v>1221</v>
      </c>
    </row>
    <row r="3402" spans="1:2" ht="15">
      <c r="A3402" s="104" t="s">
        <v>4421</v>
      </c>
      <c r="B3402" s="102" t="s">
        <v>1221</v>
      </c>
    </row>
    <row r="3403" spans="1:2" ht="15">
      <c r="A3403" s="104" t="s">
        <v>4422</v>
      </c>
      <c r="B3403" s="102" t="s">
        <v>1221</v>
      </c>
    </row>
    <row r="3404" spans="1:2" ht="15">
      <c r="A3404" s="104" t="s">
        <v>4423</v>
      </c>
      <c r="B3404" s="102" t="s">
        <v>1221</v>
      </c>
    </row>
    <row r="3405" spans="1:2" ht="15">
      <c r="A3405" s="104" t="s">
        <v>4424</v>
      </c>
      <c r="B3405" s="102" t="s">
        <v>1221</v>
      </c>
    </row>
    <row r="3406" spans="1:2" ht="15">
      <c r="A3406" s="104" t="s">
        <v>4425</v>
      </c>
      <c r="B3406" s="102" t="s">
        <v>1221</v>
      </c>
    </row>
    <row r="3407" spans="1:2" ht="15">
      <c r="A3407" s="104" t="s">
        <v>4426</v>
      </c>
      <c r="B3407" s="102" t="s">
        <v>1221</v>
      </c>
    </row>
    <row r="3408" spans="1:2" ht="15">
      <c r="A3408" s="104" t="s">
        <v>4427</v>
      </c>
      <c r="B3408" s="102" t="s">
        <v>1221</v>
      </c>
    </row>
    <row r="3409" spans="1:2" ht="15">
      <c r="A3409" s="104" t="s">
        <v>4428</v>
      </c>
      <c r="B3409" s="102" t="s">
        <v>1221</v>
      </c>
    </row>
    <row r="3410" spans="1:2" ht="15">
      <c r="A3410" s="104" t="s">
        <v>4429</v>
      </c>
      <c r="B3410" s="102" t="s">
        <v>1221</v>
      </c>
    </row>
    <row r="3411" spans="1:2" ht="15">
      <c r="A3411" s="104" t="s">
        <v>4430</v>
      </c>
      <c r="B3411" s="102" t="s">
        <v>1221</v>
      </c>
    </row>
    <row r="3412" spans="1:2" ht="15">
      <c r="A3412" s="104" t="s">
        <v>4431</v>
      </c>
      <c r="B3412" s="102" t="s">
        <v>1221</v>
      </c>
    </row>
    <row r="3413" spans="1:2" ht="15">
      <c r="A3413" s="104" t="s">
        <v>4432</v>
      </c>
      <c r="B3413" s="102" t="s">
        <v>1221</v>
      </c>
    </row>
    <row r="3414" spans="1:2" ht="15">
      <c r="A3414" s="104" t="s">
        <v>4433</v>
      </c>
      <c r="B3414" s="102" t="s">
        <v>1221</v>
      </c>
    </row>
    <row r="3415" spans="1:2" ht="15">
      <c r="A3415" s="104" t="s">
        <v>4434</v>
      </c>
      <c r="B3415" s="102" t="s">
        <v>1221</v>
      </c>
    </row>
    <row r="3416" spans="1:2" ht="15">
      <c r="A3416" s="104" t="s">
        <v>4435</v>
      </c>
      <c r="B3416" s="102" t="s">
        <v>1221</v>
      </c>
    </row>
    <row r="3417" spans="1:2" ht="15">
      <c r="A3417" s="104" t="s">
        <v>4436</v>
      </c>
      <c r="B3417" s="102" t="s">
        <v>1221</v>
      </c>
    </row>
    <row r="3418" spans="1:2" ht="15">
      <c r="A3418" s="104" t="s">
        <v>4437</v>
      </c>
      <c r="B3418" s="102" t="s">
        <v>1221</v>
      </c>
    </row>
    <row r="3419" spans="1:2" ht="15">
      <c r="A3419" s="104" t="s">
        <v>4438</v>
      </c>
      <c r="B3419" s="102" t="s">
        <v>1221</v>
      </c>
    </row>
    <row r="3420" spans="1:2" ht="15">
      <c r="A3420" s="104" t="s">
        <v>4439</v>
      </c>
      <c r="B3420" s="102" t="s">
        <v>1221</v>
      </c>
    </row>
    <row r="3421" spans="1:2" ht="15">
      <c r="A3421" s="104" t="s">
        <v>4440</v>
      </c>
      <c r="B3421" s="102" t="s">
        <v>1221</v>
      </c>
    </row>
    <row r="3422" spans="1:2" ht="15">
      <c r="A3422" s="104" t="s">
        <v>4441</v>
      </c>
      <c r="B3422" s="102" t="s">
        <v>1221</v>
      </c>
    </row>
    <row r="3423" spans="1:2" ht="15">
      <c r="A3423" s="104" t="s">
        <v>4442</v>
      </c>
      <c r="B3423" s="102" t="s">
        <v>1221</v>
      </c>
    </row>
    <row r="3424" spans="1:2" ht="15">
      <c r="A3424" s="104" t="s">
        <v>4443</v>
      </c>
      <c r="B3424" s="102" t="s">
        <v>1221</v>
      </c>
    </row>
    <row r="3425" spans="1:2" ht="15">
      <c r="A3425" s="104" t="s">
        <v>4444</v>
      </c>
      <c r="B3425" s="102" t="s">
        <v>1221</v>
      </c>
    </row>
    <row r="3426" spans="1:2" ht="15">
      <c r="A3426" s="104" t="s">
        <v>4445</v>
      </c>
      <c r="B3426" s="102" t="s">
        <v>1221</v>
      </c>
    </row>
    <row r="3427" spans="1:2" ht="15">
      <c r="A3427" s="104" t="s">
        <v>4446</v>
      </c>
      <c r="B3427" s="102" t="s">
        <v>1221</v>
      </c>
    </row>
    <row r="3428" spans="1:2" ht="15">
      <c r="A3428" s="104" t="s">
        <v>4447</v>
      </c>
      <c r="B3428" s="102" t="s">
        <v>1221</v>
      </c>
    </row>
    <row r="3429" spans="1:2" ht="15">
      <c r="A3429" s="104" t="s">
        <v>4448</v>
      </c>
      <c r="B3429" s="102" t="s">
        <v>1221</v>
      </c>
    </row>
    <row r="3430" spans="1:2" ht="15">
      <c r="A3430" s="104" t="s">
        <v>4449</v>
      </c>
      <c r="B3430" s="102" t="s">
        <v>1221</v>
      </c>
    </row>
    <row r="3431" spans="1:2" ht="15">
      <c r="A3431" s="104" t="s">
        <v>4450</v>
      </c>
      <c r="B3431" s="102" t="s">
        <v>1221</v>
      </c>
    </row>
    <row r="3432" spans="1:2" ht="15">
      <c r="A3432" s="104" t="s">
        <v>4451</v>
      </c>
      <c r="B3432" s="102" t="s">
        <v>1221</v>
      </c>
    </row>
    <row r="3433" spans="1:2" ht="15">
      <c r="A3433" s="104" t="s">
        <v>4452</v>
      </c>
      <c r="B3433" s="102" t="s">
        <v>1221</v>
      </c>
    </row>
    <row r="3434" spans="1:2" ht="15">
      <c r="A3434" s="104" t="s">
        <v>4453</v>
      </c>
      <c r="B3434" s="102" t="s">
        <v>1221</v>
      </c>
    </row>
    <row r="3435" spans="1:2" ht="15">
      <c r="A3435" s="104" t="s">
        <v>4454</v>
      </c>
      <c r="B3435" s="102" t="s">
        <v>1221</v>
      </c>
    </row>
    <row r="3436" spans="1:2" ht="15">
      <c r="A3436" s="104" t="s">
        <v>4455</v>
      </c>
      <c r="B3436" s="102" t="s">
        <v>1221</v>
      </c>
    </row>
    <row r="3437" spans="1:2" ht="15">
      <c r="A3437" s="104" t="s">
        <v>1121</v>
      </c>
      <c r="B3437" s="102" t="s">
        <v>1221</v>
      </c>
    </row>
    <row r="3438" spans="1:2" ht="15">
      <c r="A3438" s="104" t="s">
        <v>4456</v>
      </c>
      <c r="B3438" s="102" t="s">
        <v>1221</v>
      </c>
    </row>
    <row r="3439" spans="1:2" ht="15">
      <c r="A3439" s="104" t="s">
        <v>4457</v>
      </c>
      <c r="B3439" s="102" t="s">
        <v>1221</v>
      </c>
    </row>
    <row r="3440" spans="1:2" ht="15">
      <c r="A3440" s="104" t="s">
        <v>4458</v>
      </c>
      <c r="B3440" s="102" t="s">
        <v>1221</v>
      </c>
    </row>
    <row r="3441" spans="1:2" ht="15">
      <c r="A3441" s="104" t="s">
        <v>4459</v>
      </c>
      <c r="B3441" s="102" t="s">
        <v>1221</v>
      </c>
    </row>
    <row r="3442" spans="1:2" ht="15">
      <c r="A3442" s="104" t="s">
        <v>4460</v>
      </c>
      <c r="B3442" s="102" t="s">
        <v>1221</v>
      </c>
    </row>
    <row r="3443" spans="1:2" ht="15">
      <c r="A3443" s="104" t="s">
        <v>4461</v>
      </c>
      <c r="B3443" s="102" t="s">
        <v>1221</v>
      </c>
    </row>
    <row r="3444" spans="1:2" ht="15">
      <c r="A3444" s="104" t="s">
        <v>4462</v>
      </c>
      <c r="B3444" s="102" t="s">
        <v>1221</v>
      </c>
    </row>
    <row r="3445" spans="1:2" ht="15">
      <c r="A3445" s="104" t="s">
        <v>4463</v>
      </c>
      <c r="B3445" s="102" t="s">
        <v>1221</v>
      </c>
    </row>
    <row r="3446" spans="1:2" ht="15">
      <c r="A3446" s="104" t="s">
        <v>4464</v>
      </c>
      <c r="B3446" s="102" t="s">
        <v>1221</v>
      </c>
    </row>
    <row r="3447" spans="1:2" ht="15">
      <c r="A3447" s="104" t="s">
        <v>4465</v>
      </c>
      <c r="B3447" s="102" t="s">
        <v>1221</v>
      </c>
    </row>
    <row r="3448" spans="1:2" ht="15">
      <c r="A3448" s="104" t="s">
        <v>4466</v>
      </c>
      <c r="B3448" s="102" t="s">
        <v>1221</v>
      </c>
    </row>
    <row r="3449" spans="1:2" ht="15">
      <c r="A3449" s="104" t="s">
        <v>4467</v>
      </c>
      <c r="B3449" s="102" t="s">
        <v>1221</v>
      </c>
    </row>
    <row r="3450" spans="1:2" ht="15">
      <c r="A3450" s="104" t="s">
        <v>4468</v>
      </c>
      <c r="B3450" s="102" t="s">
        <v>1221</v>
      </c>
    </row>
    <row r="3451" spans="1:2" ht="15">
      <c r="A3451" s="104" t="s">
        <v>4469</v>
      </c>
      <c r="B3451" s="102" t="s">
        <v>1221</v>
      </c>
    </row>
    <row r="3452" spans="1:2" ht="15">
      <c r="A3452" s="104" t="s">
        <v>4470</v>
      </c>
      <c r="B3452" s="102" t="s">
        <v>1221</v>
      </c>
    </row>
    <row r="3453" spans="1:2" ht="15">
      <c r="A3453" s="104" t="s">
        <v>4471</v>
      </c>
      <c r="B3453" s="102" t="s">
        <v>1221</v>
      </c>
    </row>
    <row r="3454" spans="1:2" ht="15">
      <c r="A3454" s="104" t="s">
        <v>4472</v>
      </c>
      <c r="B3454" s="102" t="s">
        <v>1221</v>
      </c>
    </row>
    <row r="3455" spans="1:2" ht="15">
      <c r="A3455" s="104" t="s">
        <v>4473</v>
      </c>
      <c r="B3455" s="102" t="s">
        <v>1221</v>
      </c>
    </row>
    <row r="3456" spans="1:2" ht="15">
      <c r="A3456" s="104" t="s">
        <v>4474</v>
      </c>
      <c r="B3456" s="102" t="s">
        <v>1221</v>
      </c>
    </row>
    <row r="3457" spans="1:2" ht="15">
      <c r="A3457" s="104" t="s">
        <v>4475</v>
      </c>
      <c r="B3457" s="102" t="s">
        <v>1221</v>
      </c>
    </row>
    <row r="3458" spans="1:2" ht="15">
      <c r="A3458" s="104" t="s">
        <v>4476</v>
      </c>
      <c r="B3458" s="102" t="s">
        <v>1221</v>
      </c>
    </row>
    <row r="3459" spans="1:2" ht="15">
      <c r="A3459" s="104" t="s">
        <v>4477</v>
      </c>
      <c r="B3459" s="102" t="s">
        <v>1221</v>
      </c>
    </row>
    <row r="3460" spans="1:2" ht="15">
      <c r="A3460" s="104" t="s">
        <v>4478</v>
      </c>
      <c r="B3460" s="102" t="s">
        <v>1221</v>
      </c>
    </row>
    <row r="3461" spans="1:2" ht="15">
      <c r="A3461" s="104" t="s">
        <v>4479</v>
      </c>
      <c r="B3461" s="102" t="s">
        <v>1221</v>
      </c>
    </row>
    <row r="3462" spans="1:2" ht="15">
      <c r="A3462" s="104" t="s">
        <v>1122</v>
      </c>
      <c r="B3462" s="102" t="s">
        <v>1221</v>
      </c>
    </row>
    <row r="3463" spans="1:2" ht="15">
      <c r="A3463" s="104" t="s">
        <v>4480</v>
      </c>
      <c r="B3463" s="102" t="s">
        <v>1221</v>
      </c>
    </row>
    <row r="3464" spans="1:2" ht="15">
      <c r="A3464" s="104" t="s">
        <v>4481</v>
      </c>
      <c r="B3464" s="102" t="s">
        <v>1221</v>
      </c>
    </row>
    <row r="3465" spans="1:2" ht="15">
      <c r="A3465" s="104" t="s">
        <v>4482</v>
      </c>
      <c r="B3465" s="102" t="s">
        <v>1221</v>
      </c>
    </row>
    <row r="3466" spans="1:2" ht="15">
      <c r="A3466" s="104" t="s">
        <v>4483</v>
      </c>
      <c r="B3466" s="102" t="s">
        <v>1221</v>
      </c>
    </row>
    <row r="3467" spans="1:2" ht="15">
      <c r="A3467" s="104" t="s">
        <v>4484</v>
      </c>
      <c r="B3467" s="102" t="s">
        <v>1221</v>
      </c>
    </row>
    <row r="3468" spans="1:2" ht="15">
      <c r="A3468" s="104" t="s">
        <v>4485</v>
      </c>
      <c r="B3468" s="102" t="s">
        <v>1221</v>
      </c>
    </row>
    <row r="3469" spans="1:2" ht="15">
      <c r="A3469" s="104" t="s">
        <v>4486</v>
      </c>
      <c r="B3469" s="102" t="s">
        <v>1221</v>
      </c>
    </row>
    <row r="3470" spans="1:2" ht="15">
      <c r="A3470" s="104" t="s">
        <v>1123</v>
      </c>
      <c r="B3470" s="102" t="s">
        <v>1221</v>
      </c>
    </row>
    <row r="3471" spans="1:2" ht="15">
      <c r="A3471" s="104" t="s">
        <v>4487</v>
      </c>
      <c r="B3471" s="102" t="s">
        <v>1221</v>
      </c>
    </row>
    <row r="3472" spans="1:2" ht="15">
      <c r="A3472" s="104" t="s">
        <v>4488</v>
      </c>
      <c r="B3472" s="102" t="s">
        <v>1221</v>
      </c>
    </row>
    <row r="3473" spans="1:2" ht="15">
      <c r="A3473" s="104" t="s">
        <v>4489</v>
      </c>
      <c r="B3473" s="102" t="s">
        <v>1221</v>
      </c>
    </row>
    <row r="3474" spans="1:2" ht="15">
      <c r="A3474" s="104" t="s">
        <v>4490</v>
      </c>
      <c r="B3474" s="102" t="s">
        <v>1221</v>
      </c>
    </row>
    <row r="3475" spans="1:2" ht="15">
      <c r="A3475" s="104" t="s">
        <v>4491</v>
      </c>
      <c r="B3475" s="102" t="s">
        <v>1221</v>
      </c>
    </row>
    <row r="3476" spans="1:2" ht="15">
      <c r="A3476" s="104" t="s">
        <v>4492</v>
      </c>
      <c r="B3476" s="102" t="s">
        <v>1221</v>
      </c>
    </row>
    <row r="3477" spans="1:2" ht="15">
      <c r="A3477" s="104" t="s">
        <v>4493</v>
      </c>
      <c r="B3477" s="102" t="s">
        <v>1221</v>
      </c>
    </row>
    <row r="3478" spans="1:2" ht="15">
      <c r="A3478" s="104" t="s">
        <v>4494</v>
      </c>
      <c r="B3478" s="102" t="s">
        <v>1221</v>
      </c>
    </row>
    <row r="3479" spans="1:2" ht="15">
      <c r="A3479" s="104" t="s">
        <v>4495</v>
      </c>
      <c r="B3479" s="102" t="s">
        <v>1221</v>
      </c>
    </row>
    <row r="3480" spans="1:2" ht="15">
      <c r="A3480" s="104" t="s">
        <v>4496</v>
      </c>
      <c r="B3480" s="102" t="s">
        <v>1221</v>
      </c>
    </row>
    <row r="3481" spans="1:2" ht="15">
      <c r="A3481" s="104" t="s">
        <v>4497</v>
      </c>
      <c r="B3481" s="102" t="s">
        <v>1221</v>
      </c>
    </row>
    <row r="3482" spans="1:2" ht="15">
      <c r="A3482" s="104" t="s">
        <v>4498</v>
      </c>
      <c r="B3482" s="102" t="s">
        <v>1221</v>
      </c>
    </row>
    <row r="3483" spans="1:2" ht="15">
      <c r="A3483" s="104" t="s">
        <v>4499</v>
      </c>
      <c r="B3483" s="102" t="s">
        <v>1221</v>
      </c>
    </row>
    <row r="3484" spans="1:2" ht="15">
      <c r="A3484" s="104" t="s">
        <v>4500</v>
      </c>
      <c r="B3484" s="102" t="s">
        <v>1221</v>
      </c>
    </row>
    <row r="3485" spans="1:2" ht="15">
      <c r="A3485" s="104" t="s">
        <v>4501</v>
      </c>
      <c r="B3485" s="102" t="s">
        <v>1221</v>
      </c>
    </row>
    <row r="3486" spans="1:2" ht="15">
      <c r="A3486" s="104" t="s">
        <v>4502</v>
      </c>
      <c r="B3486" s="102" t="s">
        <v>1221</v>
      </c>
    </row>
    <row r="3487" spans="1:2" ht="15">
      <c r="A3487" s="104" t="s">
        <v>4503</v>
      </c>
      <c r="B3487" s="102" t="s">
        <v>1221</v>
      </c>
    </row>
    <row r="3488" spans="1:2" ht="15">
      <c r="A3488" s="104" t="s">
        <v>4504</v>
      </c>
      <c r="B3488" s="102" t="s">
        <v>1221</v>
      </c>
    </row>
    <row r="3489" spans="1:2" ht="15">
      <c r="A3489" s="104" t="s">
        <v>4505</v>
      </c>
      <c r="B3489" s="102" t="s">
        <v>1221</v>
      </c>
    </row>
    <row r="3490" spans="1:2" ht="15">
      <c r="A3490" s="104" t="s">
        <v>4506</v>
      </c>
      <c r="B3490" s="102" t="s">
        <v>1221</v>
      </c>
    </row>
    <row r="3491" spans="1:2" ht="15">
      <c r="A3491" s="104" t="s">
        <v>4507</v>
      </c>
      <c r="B3491" s="102" t="s">
        <v>1221</v>
      </c>
    </row>
    <row r="3492" spans="1:2" ht="15">
      <c r="A3492" s="104" t="s">
        <v>4508</v>
      </c>
      <c r="B3492" s="102" t="s">
        <v>1221</v>
      </c>
    </row>
    <row r="3493" spans="1:2" ht="15">
      <c r="A3493" s="104" t="s">
        <v>4509</v>
      </c>
      <c r="B3493" s="102" t="s">
        <v>1221</v>
      </c>
    </row>
    <row r="3494" spans="1:2" ht="15">
      <c r="A3494" s="104" t="s">
        <v>4510</v>
      </c>
      <c r="B3494" s="102" t="s">
        <v>1221</v>
      </c>
    </row>
    <row r="3495" spans="1:2" ht="15">
      <c r="A3495" s="104" t="s">
        <v>4511</v>
      </c>
      <c r="B3495" s="102" t="s">
        <v>1221</v>
      </c>
    </row>
    <row r="3496" spans="1:2" ht="15">
      <c r="A3496" s="104" t="s">
        <v>4512</v>
      </c>
      <c r="B3496" s="102" t="s">
        <v>1221</v>
      </c>
    </row>
    <row r="3497" spans="1:2" ht="15">
      <c r="A3497" s="104" t="s">
        <v>4513</v>
      </c>
      <c r="B3497" s="102" t="s">
        <v>1221</v>
      </c>
    </row>
    <row r="3498" spans="1:2" ht="15">
      <c r="A3498" s="104" t="s">
        <v>4514</v>
      </c>
      <c r="B3498" s="102" t="s">
        <v>1221</v>
      </c>
    </row>
    <row r="3499" spans="1:2" ht="15">
      <c r="A3499" s="104" t="s">
        <v>4515</v>
      </c>
      <c r="B3499" s="102" t="s">
        <v>1221</v>
      </c>
    </row>
    <row r="3500" spans="1:2" ht="15">
      <c r="A3500" s="104" t="s">
        <v>4516</v>
      </c>
      <c r="B3500" s="102" t="s">
        <v>1221</v>
      </c>
    </row>
    <row r="3501" spans="1:2" ht="15">
      <c r="A3501" s="104" t="s">
        <v>4517</v>
      </c>
      <c r="B3501" s="102" t="s">
        <v>1221</v>
      </c>
    </row>
    <row r="3502" spans="1:2" ht="15">
      <c r="A3502" s="104" t="s">
        <v>4518</v>
      </c>
      <c r="B3502" s="102" t="s">
        <v>1221</v>
      </c>
    </row>
    <row r="3503" spans="1:2" ht="15">
      <c r="A3503" s="104" t="s">
        <v>1124</v>
      </c>
      <c r="B3503" s="102" t="s">
        <v>1221</v>
      </c>
    </row>
    <row r="3504" spans="1:2" ht="15">
      <c r="A3504" s="104" t="s">
        <v>4519</v>
      </c>
      <c r="B3504" s="102" t="s">
        <v>1221</v>
      </c>
    </row>
    <row r="3505" spans="1:2" ht="15">
      <c r="A3505" s="104" t="s">
        <v>4520</v>
      </c>
      <c r="B3505" s="102" t="s">
        <v>1221</v>
      </c>
    </row>
    <row r="3506" spans="1:2" ht="15">
      <c r="A3506" s="104" t="s">
        <v>4521</v>
      </c>
      <c r="B3506" s="102" t="s">
        <v>1221</v>
      </c>
    </row>
    <row r="3507" spans="1:2" ht="15">
      <c r="A3507" s="104" t="s">
        <v>4522</v>
      </c>
      <c r="B3507" s="102" t="s">
        <v>1221</v>
      </c>
    </row>
    <row r="3508" spans="1:2" ht="15">
      <c r="A3508" s="104" t="s">
        <v>4523</v>
      </c>
      <c r="B3508" s="102" t="s">
        <v>1221</v>
      </c>
    </row>
    <row r="3509" spans="1:2" ht="15">
      <c r="A3509" s="104" t="s">
        <v>4524</v>
      </c>
      <c r="B3509" s="102" t="s">
        <v>1221</v>
      </c>
    </row>
    <row r="3510" spans="1:2" ht="15">
      <c r="A3510" s="104" t="s">
        <v>4525</v>
      </c>
      <c r="B3510" s="102" t="s">
        <v>1221</v>
      </c>
    </row>
    <row r="3511" spans="1:2" ht="15">
      <c r="A3511" s="104" t="s">
        <v>4526</v>
      </c>
      <c r="B3511" s="102" t="s">
        <v>1221</v>
      </c>
    </row>
    <row r="3512" spans="1:2" ht="15">
      <c r="A3512" s="104" t="s">
        <v>4527</v>
      </c>
      <c r="B3512" s="102" t="s">
        <v>1221</v>
      </c>
    </row>
    <row r="3513" spans="1:2" ht="15">
      <c r="A3513" s="104" t="s">
        <v>4528</v>
      </c>
      <c r="B3513" s="102" t="s">
        <v>1221</v>
      </c>
    </row>
    <row r="3514" spans="1:2" ht="15">
      <c r="A3514" s="104" t="s">
        <v>4529</v>
      </c>
      <c r="B3514" s="102" t="s">
        <v>1221</v>
      </c>
    </row>
    <row r="3515" spans="1:2" ht="15">
      <c r="A3515" s="104" t="s">
        <v>4530</v>
      </c>
      <c r="B3515" s="102" t="s">
        <v>1221</v>
      </c>
    </row>
    <row r="3516" spans="1:2" ht="15">
      <c r="A3516" s="104" t="s">
        <v>4531</v>
      </c>
      <c r="B3516" s="102" t="s">
        <v>1221</v>
      </c>
    </row>
    <row r="3517" spans="1:2" ht="15">
      <c r="A3517" s="104" t="s">
        <v>1125</v>
      </c>
      <c r="B3517" s="102" t="s">
        <v>1221</v>
      </c>
    </row>
    <row r="3518" spans="1:2" ht="15">
      <c r="A3518" s="104" t="s">
        <v>4532</v>
      </c>
      <c r="B3518" s="102" t="s">
        <v>1221</v>
      </c>
    </row>
    <row r="3519" spans="1:2" ht="15">
      <c r="A3519" s="104" t="s">
        <v>4533</v>
      </c>
      <c r="B3519" s="102" t="s">
        <v>1221</v>
      </c>
    </row>
    <row r="3520" spans="1:2" ht="15">
      <c r="A3520" s="104" t="s">
        <v>4534</v>
      </c>
      <c r="B3520" s="102" t="s">
        <v>1221</v>
      </c>
    </row>
    <row r="3521" spans="1:2" ht="15">
      <c r="A3521" s="104" t="s">
        <v>4535</v>
      </c>
      <c r="B3521" s="102" t="s">
        <v>1221</v>
      </c>
    </row>
    <row r="3522" spans="1:2" ht="15">
      <c r="A3522" s="104" t="s">
        <v>4536</v>
      </c>
      <c r="B3522" s="102" t="s">
        <v>1221</v>
      </c>
    </row>
    <row r="3523" spans="1:2" ht="15">
      <c r="A3523" s="104" t="s">
        <v>4537</v>
      </c>
      <c r="B3523" s="102" t="s">
        <v>1221</v>
      </c>
    </row>
    <row r="3524" spans="1:2" ht="15">
      <c r="A3524" s="104" t="s">
        <v>4538</v>
      </c>
      <c r="B3524" s="102" t="s">
        <v>1221</v>
      </c>
    </row>
    <row r="3525" spans="1:2" ht="15">
      <c r="A3525" s="104" t="s">
        <v>4539</v>
      </c>
      <c r="B3525" s="102" t="s">
        <v>1221</v>
      </c>
    </row>
    <row r="3526" spans="1:2" ht="15">
      <c r="A3526" s="104" t="s">
        <v>4540</v>
      </c>
      <c r="B3526" s="102" t="s">
        <v>1221</v>
      </c>
    </row>
    <row r="3527" spans="1:2" ht="15">
      <c r="A3527" s="104" t="s">
        <v>4541</v>
      </c>
      <c r="B3527" s="102" t="s">
        <v>1221</v>
      </c>
    </row>
    <row r="3528" spans="1:2" ht="15">
      <c r="A3528" s="104" t="s">
        <v>1126</v>
      </c>
      <c r="B3528" s="102" t="s">
        <v>1221</v>
      </c>
    </row>
    <row r="3529" spans="1:2" ht="15">
      <c r="A3529" s="104" t="s">
        <v>4542</v>
      </c>
      <c r="B3529" s="102" t="s">
        <v>1221</v>
      </c>
    </row>
    <row r="3530" spans="1:2" ht="15">
      <c r="A3530" s="104" t="s">
        <v>4543</v>
      </c>
      <c r="B3530" s="102" t="s">
        <v>1221</v>
      </c>
    </row>
    <row r="3531" spans="1:2" ht="15">
      <c r="A3531" s="104" t="s">
        <v>4544</v>
      </c>
      <c r="B3531" s="102" t="s">
        <v>1221</v>
      </c>
    </row>
    <row r="3532" spans="1:2" ht="15">
      <c r="A3532" s="104" t="s">
        <v>1127</v>
      </c>
      <c r="B3532" s="102" t="s">
        <v>1221</v>
      </c>
    </row>
    <row r="3533" spans="1:2" ht="15">
      <c r="A3533" s="104" t="s">
        <v>4545</v>
      </c>
      <c r="B3533" s="102" t="s">
        <v>1221</v>
      </c>
    </row>
    <row r="3534" spans="1:2" ht="15">
      <c r="A3534" s="104" t="s">
        <v>4546</v>
      </c>
      <c r="B3534" s="102" t="s">
        <v>1221</v>
      </c>
    </row>
    <row r="3535" spans="1:2" ht="15">
      <c r="A3535" s="104" t="s">
        <v>4547</v>
      </c>
      <c r="B3535" s="102" t="s">
        <v>1221</v>
      </c>
    </row>
    <row r="3536" spans="1:2" ht="15">
      <c r="A3536" s="104" t="s">
        <v>4548</v>
      </c>
      <c r="B3536" s="102" t="s">
        <v>1221</v>
      </c>
    </row>
    <row r="3537" spans="1:2" ht="15">
      <c r="A3537" s="104" t="s">
        <v>4549</v>
      </c>
      <c r="B3537" s="102" t="s">
        <v>1221</v>
      </c>
    </row>
    <row r="3538" spans="1:2" ht="15">
      <c r="A3538" s="104" t="s">
        <v>4550</v>
      </c>
      <c r="B3538" s="102" t="s">
        <v>1221</v>
      </c>
    </row>
    <row r="3539" spans="1:2" ht="15">
      <c r="A3539" s="104" t="s">
        <v>1128</v>
      </c>
      <c r="B3539" s="102" t="s">
        <v>1221</v>
      </c>
    </row>
    <row r="3540" spans="1:2" ht="15">
      <c r="A3540" s="104" t="s">
        <v>4551</v>
      </c>
      <c r="B3540" s="102" t="s">
        <v>1221</v>
      </c>
    </row>
    <row r="3541" spans="1:2" ht="15">
      <c r="A3541" s="104" t="s">
        <v>1129</v>
      </c>
      <c r="B3541" s="102" t="s">
        <v>1221</v>
      </c>
    </row>
    <row r="3542" spans="1:2" ht="15">
      <c r="A3542" s="104" t="s">
        <v>4552</v>
      </c>
      <c r="B3542" s="102" t="s">
        <v>1221</v>
      </c>
    </row>
    <row r="3543" spans="1:2" ht="15">
      <c r="A3543" s="104" t="s">
        <v>1130</v>
      </c>
      <c r="B3543" s="102" t="s">
        <v>1221</v>
      </c>
    </row>
    <row r="3544" spans="1:2" ht="15">
      <c r="A3544" s="104" t="s">
        <v>4553</v>
      </c>
      <c r="B3544" s="102" t="s">
        <v>1221</v>
      </c>
    </row>
    <row r="3545" spans="1:2" ht="15">
      <c r="A3545" s="104" t="s">
        <v>4554</v>
      </c>
      <c r="B3545" s="102" t="s">
        <v>1221</v>
      </c>
    </row>
    <row r="3546" spans="1:2" ht="15">
      <c r="A3546" s="104" t="s">
        <v>4555</v>
      </c>
      <c r="B3546" s="102" t="s">
        <v>1221</v>
      </c>
    </row>
    <row r="3547" spans="1:2" ht="15">
      <c r="A3547" s="104" t="s">
        <v>4556</v>
      </c>
      <c r="B3547" s="102" t="s">
        <v>1221</v>
      </c>
    </row>
    <row r="3548" spans="1:2" ht="15">
      <c r="A3548" s="104" t="s">
        <v>4557</v>
      </c>
      <c r="B3548" s="102" t="s">
        <v>1221</v>
      </c>
    </row>
    <row r="3549" spans="1:2" ht="15">
      <c r="A3549" s="104" t="s">
        <v>4558</v>
      </c>
      <c r="B3549" s="102" t="s">
        <v>1221</v>
      </c>
    </row>
    <row r="3550" spans="1:2" ht="15">
      <c r="A3550" s="104" t="s">
        <v>4559</v>
      </c>
      <c r="B3550" s="102" t="s">
        <v>1221</v>
      </c>
    </row>
    <row r="3551" spans="1:2" ht="15">
      <c r="A3551" s="104" t="s">
        <v>4560</v>
      </c>
      <c r="B3551" s="102" t="s">
        <v>1221</v>
      </c>
    </row>
    <row r="3552" spans="1:2" ht="15">
      <c r="A3552" s="104" t="s">
        <v>4561</v>
      </c>
      <c r="B3552" s="102" t="s">
        <v>1221</v>
      </c>
    </row>
    <row r="3553" spans="1:2" ht="15">
      <c r="A3553" s="104" t="s">
        <v>4562</v>
      </c>
      <c r="B3553" s="102" t="s">
        <v>1221</v>
      </c>
    </row>
    <row r="3554" spans="1:2" ht="15">
      <c r="A3554" s="104" t="s">
        <v>4563</v>
      </c>
      <c r="B3554" s="102" t="s">
        <v>1221</v>
      </c>
    </row>
    <row r="3555" spans="1:2" ht="15">
      <c r="A3555" s="104" t="s">
        <v>4564</v>
      </c>
      <c r="B3555" s="102" t="s">
        <v>1221</v>
      </c>
    </row>
    <row r="3556" spans="1:2" ht="15">
      <c r="A3556" s="104" t="s">
        <v>4565</v>
      </c>
      <c r="B3556" s="102" t="s">
        <v>1221</v>
      </c>
    </row>
    <row r="3557" spans="1:2" ht="15">
      <c r="A3557" s="104" t="s">
        <v>4566</v>
      </c>
      <c r="B3557" s="102" t="s">
        <v>1221</v>
      </c>
    </row>
    <row r="3558" spans="1:2" ht="15">
      <c r="A3558" s="104" t="s">
        <v>4567</v>
      </c>
      <c r="B3558" s="102" t="s">
        <v>1221</v>
      </c>
    </row>
    <row r="3559" spans="1:2" ht="15">
      <c r="A3559" s="104" t="s">
        <v>4568</v>
      </c>
      <c r="B3559" s="102" t="s">
        <v>1221</v>
      </c>
    </row>
    <row r="3560" spans="1:2" ht="15">
      <c r="A3560" s="104" t="s">
        <v>4569</v>
      </c>
      <c r="B3560" s="102" t="s">
        <v>1221</v>
      </c>
    </row>
    <row r="3561" spans="1:2" ht="15">
      <c r="A3561" s="104" t="s">
        <v>4570</v>
      </c>
      <c r="B3561" s="102" t="s">
        <v>1221</v>
      </c>
    </row>
    <row r="3562" spans="1:2" ht="15">
      <c r="A3562" s="104" t="s">
        <v>1131</v>
      </c>
      <c r="B3562" s="102" t="s">
        <v>1221</v>
      </c>
    </row>
    <row r="3563" spans="1:2" ht="15">
      <c r="A3563" s="104" t="s">
        <v>4571</v>
      </c>
      <c r="B3563" s="102" t="s">
        <v>1221</v>
      </c>
    </row>
    <row r="3564" spans="1:2" ht="15">
      <c r="A3564" s="104" t="s">
        <v>4572</v>
      </c>
      <c r="B3564" s="102" t="s">
        <v>1221</v>
      </c>
    </row>
    <row r="3565" spans="1:2" ht="15">
      <c r="A3565" s="104" t="s">
        <v>4573</v>
      </c>
      <c r="B3565" s="102" t="s">
        <v>1221</v>
      </c>
    </row>
    <row r="3566" spans="1:2" ht="15">
      <c r="A3566" s="104" t="s">
        <v>4574</v>
      </c>
      <c r="B3566" s="102" t="s">
        <v>1221</v>
      </c>
    </row>
    <row r="3567" spans="1:2" ht="15">
      <c r="A3567" s="104" t="s">
        <v>4575</v>
      </c>
      <c r="B3567" s="102" t="s">
        <v>1221</v>
      </c>
    </row>
    <row r="3568" spans="1:2" ht="15">
      <c r="A3568" s="104" t="s">
        <v>4576</v>
      </c>
      <c r="B3568" s="102" t="s">
        <v>1221</v>
      </c>
    </row>
    <row r="3569" spans="1:2" ht="15">
      <c r="A3569" s="104" t="s">
        <v>4577</v>
      </c>
      <c r="B3569" s="102" t="s">
        <v>1221</v>
      </c>
    </row>
    <row r="3570" spans="1:2" ht="15">
      <c r="A3570" s="104" t="s">
        <v>4578</v>
      </c>
      <c r="B3570" s="102" t="s">
        <v>1221</v>
      </c>
    </row>
    <row r="3571" spans="1:2" ht="15">
      <c r="A3571" s="104" t="s">
        <v>4579</v>
      </c>
      <c r="B3571" s="102" t="s">
        <v>1221</v>
      </c>
    </row>
    <row r="3572" spans="1:2" ht="15">
      <c r="A3572" s="104" t="s">
        <v>4580</v>
      </c>
      <c r="B3572" s="102" t="s">
        <v>1221</v>
      </c>
    </row>
    <row r="3573" spans="1:2" ht="15">
      <c r="A3573" s="104" t="s">
        <v>4581</v>
      </c>
      <c r="B3573" s="102" t="s">
        <v>1221</v>
      </c>
    </row>
    <row r="3574" spans="1:2" ht="15">
      <c r="A3574" s="104" t="s">
        <v>4582</v>
      </c>
      <c r="B3574" s="102" t="s">
        <v>1221</v>
      </c>
    </row>
    <row r="3575" spans="1:2" ht="15">
      <c r="A3575" s="104" t="s">
        <v>1132</v>
      </c>
      <c r="B3575" s="102" t="s">
        <v>1221</v>
      </c>
    </row>
    <row r="3576" spans="1:2" ht="15">
      <c r="A3576" s="104" t="s">
        <v>4583</v>
      </c>
      <c r="B3576" s="102" t="s">
        <v>1221</v>
      </c>
    </row>
    <row r="3577" spans="1:2" ht="15">
      <c r="A3577" s="104" t="s">
        <v>4584</v>
      </c>
      <c r="B3577" s="102" t="s">
        <v>1221</v>
      </c>
    </row>
    <row r="3578" spans="1:2" ht="15">
      <c r="A3578" s="104" t="s">
        <v>1133</v>
      </c>
      <c r="B3578" s="102" t="s">
        <v>1221</v>
      </c>
    </row>
    <row r="3579" spans="1:2" ht="15">
      <c r="A3579" s="104" t="s">
        <v>4585</v>
      </c>
      <c r="B3579" s="102" t="s">
        <v>1221</v>
      </c>
    </row>
    <row r="3580" spans="1:2" ht="15">
      <c r="A3580" s="104" t="s">
        <v>4586</v>
      </c>
      <c r="B3580" s="102" t="s">
        <v>1221</v>
      </c>
    </row>
    <row r="3581" spans="1:2" ht="15">
      <c r="A3581" s="104" t="s">
        <v>4587</v>
      </c>
      <c r="B3581" s="102" t="s">
        <v>1221</v>
      </c>
    </row>
    <row r="3582" spans="1:2" ht="15">
      <c r="A3582" s="104" t="s">
        <v>4588</v>
      </c>
      <c r="B3582" s="102" t="s">
        <v>1221</v>
      </c>
    </row>
    <row r="3583" spans="1:2" ht="15">
      <c r="A3583" s="104" t="s">
        <v>4589</v>
      </c>
      <c r="B3583" s="102" t="s">
        <v>1221</v>
      </c>
    </row>
    <row r="3584" spans="1:2" ht="15">
      <c r="A3584" s="104" t="s">
        <v>4590</v>
      </c>
      <c r="B3584" s="102" t="s">
        <v>1221</v>
      </c>
    </row>
    <row r="3585" spans="1:2" ht="15">
      <c r="A3585" s="104" t="s">
        <v>1134</v>
      </c>
      <c r="B3585" s="102" t="s">
        <v>1221</v>
      </c>
    </row>
    <row r="3586" spans="1:2" ht="15">
      <c r="A3586" s="104" t="s">
        <v>4591</v>
      </c>
      <c r="B3586" s="102" t="s">
        <v>1221</v>
      </c>
    </row>
    <row r="3587" spans="1:2" ht="15">
      <c r="A3587" s="104" t="s">
        <v>4592</v>
      </c>
      <c r="B3587" s="102" t="s">
        <v>1221</v>
      </c>
    </row>
    <row r="3588" spans="1:2" ht="15">
      <c r="A3588" s="104" t="s">
        <v>4593</v>
      </c>
      <c r="B3588" s="102" t="s">
        <v>1221</v>
      </c>
    </row>
    <row r="3589" spans="1:2" ht="15">
      <c r="A3589" s="104" t="s">
        <v>4594</v>
      </c>
      <c r="B3589" s="102" t="s">
        <v>1221</v>
      </c>
    </row>
    <row r="3590" spans="1:2" ht="15">
      <c r="A3590" s="104" t="s">
        <v>4595</v>
      </c>
      <c r="B3590" s="102" t="s">
        <v>1221</v>
      </c>
    </row>
    <row r="3591" spans="1:2" ht="15">
      <c r="A3591" s="104" t="s">
        <v>4596</v>
      </c>
      <c r="B3591" s="102" t="s">
        <v>1221</v>
      </c>
    </row>
    <row r="3592" spans="1:2" ht="15">
      <c r="A3592" s="104" t="s">
        <v>4597</v>
      </c>
      <c r="B3592" s="102" t="s">
        <v>1221</v>
      </c>
    </row>
    <row r="3593" spans="1:2" ht="15">
      <c r="A3593" s="104" t="s">
        <v>4598</v>
      </c>
      <c r="B3593" s="102" t="s">
        <v>1221</v>
      </c>
    </row>
    <row r="3594" spans="1:2" ht="15">
      <c r="A3594" s="104" t="s">
        <v>4599</v>
      </c>
      <c r="B3594" s="102" t="s">
        <v>1221</v>
      </c>
    </row>
    <row r="3595" spans="1:2" ht="15">
      <c r="A3595" s="104" t="s">
        <v>4600</v>
      </c>
      <c r="B3595" s="102" t="s">
        <v>1221</v>
      </c>
    </row>
    <row r="3596" spans="1:2" ht="15">
      <c r="A3596" s="104" t="s">
        <v>4601</v>
      </c>
      <c r="B3596" s="102" t="s">
        <v>1221</v>
      </c>
    </row>
    <row r="3597" spans="1:2" ht="15">
      <c r="A3597" s="104" t="s">
        <v>4602</v>
      </c>
      <c r="B3597" s="102" t="s">
        <v>1221</v>
      </c>
    </row>
    <row r="3598" spans="1:2" ht="15">
      <c r="A3598" s="104" t="s">
        <v>4603</v>
      </c>
      <c r="B3598" s="102" t="s">
        <v>1221</v>
      </c>
    </row>
    <row r="3599" spans="1:2" ht="15">
      <c r="A3599" s="104" t="s">
        <v>4604</v>
      </c>
      <c r="B3599" s="102" t="s">
        <v>1221</v>
      </c>
    </row>
    <row r="3600" spans="1:2" ht="15">
      <c r="A3600" s="104" t="s">
        <v>4605</v>
      </c>
      <c r="B3600" s="102" t="s">
        <v>1221</v>
      </c>
    </row>
    <row r="3601" spans="1:2" ht="15">
      <c r="A3601" s="104" t="s">
        <v>4606</v>
      </c>
      <c r="B3601" s="102" t="s">
        <v>1221</v>
      </c>
    </row>
    <row r="3602" spans="1:2" ht="15">
      <c r="A3602" s="104" t="s">
        <v>4607</v>
      </c>
      <c r="B3602" s="102" t="s">
        <v>1221</v>
      </c>
    </row>
    <row r="3603" spans="1:2" ht="15">
      <c r="A3603" s="104" t="s">
        <v>1135</v>
      </c>
      <c r="B3603" s="102" t="s">
        <v>1221</v>
      </c>
    </row>
    <row r="3604" spans="1:2" ht="15">
      <c r="A3604" s="104" t="s">
        <v>1136</v>
      </c>
      <c r="B3604" s="102" t="s">
        <v>1221</v>
      </c>
    </row>
    <row r="3605" spans="1:2" ht="15">
      <c r="A3605" s="104" t="s">
        <v>4608</v>
      </c>
      <c r="B3605" s="102" t="s">
        <v>1221</v>
      </c>
    </row>
    <row r="3606" spans="1:2" ht="15">
      <c r="A3606" s="104" t="s">
        <v>4609</v>
      </c>
      <c r="B3606" s="102" t="s">
        <v>1221</v>
      </c>
    </row>
    <row r="3607" spans="1:2" ht="15">
      <c r="A3607" s="104" t="s">
        <v>1137</v>
      </c>
      <c r="B3607" s="102" t="s">
        <v>1221</v>
      </c>
    </row>
    <row r="3608" spans="1:2" ht="15">
      <c r="A3608" s="104" t="s">
        <v>4610</v>
      </c>
      <c r="B3608" s="102" t="s">
        <v>1221</v>
      </c>
    </row>
    <row r="3609" spans="1:2" ht="15">
      <c r="A3609" s="104" t="s">
        <v>4611</v>
      </c>
      <c r="B3609" s="102" t="s">
        <v>1221</v>
      </c>
    </row>
    <row r="3610" spans="1:2" ht="15">
      <c r="A3610" s="104" t="s">
        <v>4612</v>
      </c>
      <c r="B3610" s="102" t="s">
        <v>1221</v>
      </c>
    </row>
    <row r="3611" spans="1:2" ht="15">
      <c r="A3611" s="104" t="s">
        <v>4613</v>
      </c>
      <c r="B3611" s="102" t="s">
        <v>1221</v>
      </c>
    </row>
    <row r="3612" spans="1:2" ht="15">
      <c r="A3612" s="104" t="s">
        <v>4614</v>
      </c>
      <c r="B3612" s="102" t="s">
        <v>1221</v>
      </c>
    </row>
    <row r="3613" spans="1:2" ht="15">
      <c r="A3613" s="104" t="s">
        <v>4615</v>
      </c>
      <c r="B3613" s="102" t="s">
        <v>1221</v>
      </c>
    </row>
    <row r="3614" spans="1:2" ht="15">
      <c r="A3614" s="104" t="s">
        <v>4616</v>
      </c>
      <c r="B3614" s="102" t="s">
        <v>1221</v>
      </c>
    </row>
    <row r="3615" spans="1:2" ht="15">
      <c r="A3615" s="104" t="s">
        <v>4617</v>
      </c>
      <c r="B3615" s="102" t="s">
        <v>1221</v>
      </c>
    </row>
    <row r="3616" spans="1:2" ht="15">
      <c r="A3616" s="104" t="s">
        <v>4618</v>
      </c>
      <c r="B3616" s="102" t="s">
        <v>1221</v>
      </c>
    </row>
    <row r="3617" spans="1:2" ht="15">
      <c r="A3617" s="104" t="s">
        <v>4619</v>
      </c>
      <c r="B3617" s="102" t="s">
        <v>1221</v>
      </c>
    </row>
    <row r="3618" spans="1:2" ht="15">
      <c r="A3618" s="104" t="s">
        <v>4620</v>
      </c>
      <c r="B3618" s="102" t="s">
        <v>1221</v>
      </c>
    </row>
    <row r="3619" spans="1:2" ht="15">
      <c r="A3619" s="104" t="s">
        <v>4621</v>
      </c>
      <c r="B3619" s="102" t="s">
        <v>1221</v>
      </c>
    </row>
    <row r="3620" spans="1:2" ht="15">
      <c r="A3620" s="104" t="s">
        <v>4622</v>
      </c>
      <c r="B3620" s="102" t="s">
        <v>1221</v>
      </c>
    </row>
    <row r="3621" spans="1:2" ht="15">
      <c r="A3621" s="104" t="s">
        <v>4623</v>
      </c>
      <c r="B3621" s="102" t="s">
        <v>1221</v>
      </c>
    </row>
    <row r="3622" spans="1:2" ht="15">
      <c r="A3622" s="104" t="s">
        <v>4624</v>
      </c>
      <c r="B3622" s="102" t="s">
        <v>1221</v>
      </c>
    </row>
    <row r="3623" spans="1:2" ht="15">
      <c r="A3623" s="104" t="s">
        <v>4625</v>
      </c>
      <c r="B3623" s="102" t="s">
        <v>1221</v>
      </c>
    </row>
    <row r="3624" spans="1:2" ht="15">
      <c r="A3624" s="104" t="s">
        <v>4626</v>
      </c>
      <c r="B3624" s="102" t="s">
        <v>1221</v>
      </c>
    </row>
    <row r="3625" spans="1:2" ht="15">
      <c r="A3625" s="104" t="s">
        <v>4627</v>
      </c>
      <c r="B3625" s="102" t="s">
        <v>1221</v>
      </c>
    </row>
    <row r="3626" spans="1:2" ht="15">
      <c r="A3626" s="104" t="s">
        <v>4628</v>
      </c>
      <c r="B3626" s="102" t="s">
        <v>1221</v>
      </c>
    </row>
    <row r="3627" spans="1:2" ht="15">
      <c r="A3627" s="104" t="s">
        <v>4629</v>
      </c>
      <c r="B3627" s="102" t="s">
        <v>1221</v>
      </c>
    </row>
    <row r="3628" spans="1:2" ht="15">
      <c r="A3628" s="104" t="s">
        <v>4630</v>
      </c>
      <c r="B3628" s="102" t="s">
        <v>1221</v>
      </c>
    </row>
    <row r="3629" spans="1:2" ht="15">
      <c r="A3629" s="104" t="s">
        <v>4631</v>
      </c>
      <c r="B3629" s="102" t="s">
        <v>1221</v>
      </c>
    </row>
    <row r="3630" spans="1:2" ht="15">
      <c r="A3630" s="104" t="s">
        <v>4632</v>
      </c>
      <c r="B3630" s="102" t="s">
        <v>1221</v>
      </c>
    </row>
    <row r="3631" spans="1:2" ht="15">
      <c r="A3631" s="104" t="s">
        <v>4633</v>
      </c>
      <c r="B3631" s="102" t="s">
        <v>1221</v>
      </c>
    </row>
    <row r="3632" spans="1:2" ht="15">
      <c r="A3632" s="104" t="s">
        <v>4634</v>
      </c>
      <c r="B3632" s="102" t="s">
        <v>1221</v>
      </c>
    </row>
    <row r="3633" spans="1:2" ht="15">
      <c r="A3633" s="104" t="s">
        <v>4635</v>
      </c>
      <c r="B3633" s="102" t="s">
        <v>1221</v>
      </c>
    </row>
    <row r="3634" spans="1:2" ht="15">
      <c r="A3634" s="104" t="s">
        <v>4636</v>
      </c>
      <c r="B3634" s="102" t="s">
        <v>1221</v>
      </c>
    </row>
    <row r="3635" spans="1:2" ht="15">
      <c r="A3635" s="104" t="s">
        <v>4637</v>
      </c>
      <c r="B3635" s="102" t="s">
        <v>1221</v>
      </c>
    </row>
    <row r="3636" spans="1:2" ht="15">
      <c r="A3636" s="104" t="s">
        <v>4638</v>
      </c>
      <c r="B3636" s="102" t="s">
        <v>1221</v>
      </c>
    </row>
    <row r="3637" spans="1:2" ht="15">
      <c r="A3637" s="104" t="s">
        <v>4639</v>
      </c>
      <c r="B3637" s="102" t="s">
        <v>1221</v>
      </c>
    </row>
    <row r="3638" spans="1:2" ht="15">
      <c r="A3638" s="104" t="s">
        <v>4640</v>
      </c>
      <c r="B3638" s="102" t="s">
        <v>1221</v>
      </c>
    </row>
    <row r="3639" spans="1:2" ht="15">
      <c r="A3639" s="104" t="s">
        <v>4641</v>
      </c>
      <c r="B3639" s="102" t="s">
        <v>1221</v>
      </c>
    </row>
    <row r="3640" spans="1:2" ht="15">
      <c r="A3640" s="104" t="s">
        <v>4642</v>
      </c>
      <c r="B3640" s="102" t="s">
        <v>1221</v>
      </c>
    </row>
    <row r="3641" spans="1:2" ht="15">
      <c r="A3641" s="104" t="s">
        <v>4643</v>
      </c>
      <c r="B3641" s="102" t="s">
        <v>1221</v>
      </c>
    </row>
    <row r="3642" spans="1:2" ht="15">
      <c r="A3642" s="104" t="s">
        <v>4644</v>
      </c>
      <c r="B3642" s="102" t="s">
        <v>1221</v>
      </c>
    </row>
    <row r="3643" spans="1:2" ht="15">
      <c r="A3643" s="104" t="s">
        <v>4645</v>
      </c>
      <c r="B3643" s="102" t="s">
        <v>1221</v>
      </c>
    </row>
    <row r="3644" spans="1:2" ht="15">
      <c r="A3644" s="104" t="s">
        <v>4646</v>
      </c>
      <c r="B3644" s="102" t="s">
        <v>1221</v>
      </c>
    </row>
    <row r="3645" spans="1:2" ht="15">
      <c r="A3645" s="104" t="s">
        <v>4647</v>
      </c>
      <c r="B3645" s="102" t="s">
        <v>1221</v>
      </c>
    </row>
    <row r="3646" spans="1:2" ht="15">
      <c r="A3646" s="104" t="s">
        <v>4648</v>
      </c>
      <c r="B3646" s="102" t="s">
        <v>1221</v>
      </c>
    </row>
    <row r="3647" spans="1:2" ht="15">
      <c r="A3647" s="104" t="s">
        <v>4649</v>
      </c>
      <c r="B3647" s="102" t="s">
        <v>1221</v>
      </c>
    </row>
    <row r="3648" spans="1:2" ht="15">
      <c r="A3648" s="104" t="s">
        <v>4650</v>
      </c>
      <c r="B3648" s="102" t="s">
        <v>1221</v>
      </c>
    </row>
    <row r="3649" spans="1:2" ht="15">
      <c r="A3649" s="104" t="s">
        <v>4651</v>
      </c>
      <c r="B3649" s="102" t="s">
        <v>1221</v>
      </c>
    </row>
    <row r="3650" spans="1:2" ht="15">
      <c r="A3650" s="104" t="s">
        <v>4652</v>
      </c>
      <c r="B3650" s="102" t="s">
        <v>1221</v>
      </c>
    </row>
    <row r="3651" spans="1:2" ht="15">
      <c r="A3651" s="104" t="s">
        <v>4653</v>
      </c>
      <c r="B3651" s="102" t="s">
        <v>1221</v>
      </c>
    </row>
    <row r="3652" spans="1:2" ht="15">
      <c r="A3652" s="104" t="s">
        <v>4654</v>
      </c>
      <c r="B3652" s="102" t="s">
        <v>1221</v>
      </c>
    </row>
    <row r="3653" spans="1:2" ht="15">
      <c r="A3653" s="104" t="s">
        <v>4655</v>
      </c>
      <c r="B3653" s="102" t="s">
        <v>1221</v>
      </c>
    </row>
    <row r="3654" spans="1:2" ht="15">
      <c r="A3654" s="104" t="s">
        <v>4656</v>
      </c>
      <c r="B3654" s="102" t="s">
        <v>1221</v>
      </c>
    </row>
    <row r="3655" spans="1:2" ht="15">
      <c r="A3655" s="104" t="s">
        <v>4657</v>
      </c>
      <c r="B3655" s="102" t="s">
        <v>1221</v>
      </c>
    </row>
    <row r="3656" spans="1:2" ht="15">
      <c r="A3656" s="104" t="s">
        <v>4658</v>
      </c>
      <c r="B3656" s="102" t="s">
        <v>1221</v>
      </c>
    </row>
    <row r="3657" spans="1:2" ht="15">
      <c r="A3657" s="104" t="s">
        <v>4659</v>
      </c>
      <c r="B3657" s="102" t="s">
        <v>1221</v>
      </c>
    </row>
    <row r="3658" spans="1:2" ht="15">
      <c r="A3658" s="104" t="s">
        <v>4660</v>
      </c>
      <c r="B3658" s="102" t="s">
        <v>1221</v>
      </c>
    </row>
    <row r="3659" spans="1:2" ht="15">
      <c r="A3659" s="104" t="s">
        <v>4661</v>
      </c>
      <c r="B3659" s="102" t="s">
        <v>1221</v>
      </c>
    </row>
    <row r="3660" spans="1:2" ht="15">
      <c r="A3660" s="104" t="s">
        <v>4662</v>
      </c>
      <c r="B3660" s="102" t="s">
        <v>1221</v>
      </c>
    </row>
    <row r="3661" spans="1:2" ht="15">
      <c r="A3661" s="104" t="s">
        <v>4663</v>
      </c>
      <c r="B3661" s="102" t="s">
        <v>1221</v>
      </c>
    </row>
    <row r="3662" spans="1:2" ht="15">
      <c r="A3662" s="104" t="s">
        <v>1138</v>
      </c>
      <c r="B3662" s="102" t="s">
        <v>1221</v>
      </c>
    </row>
    <row r="3663" spans="1:2" ht="15">
      <c r="A3663" s="104" t="s">
        <v>4664</v>
      </c>
      <c r="B3663" s="102" t="s">
        <v>1221</v>
      </c>
    </row>
    <row r="3664" spans="1:2" ht="15">
      <c r="A3664" s="104" t="s">
        <v>1139</v>
      </c>
      <c r="B3664" s="102" t="s">
        <v>1221</v>
      </c>
    </row>
    <row r="3665" spans="1:2" ht="15">
      <c r="A3665" s="104" t="s">
        <v>4665</v>
      </c>
      <c r="B3665" s="102" t="s">
        <v>1221</v>
      </c>
    </row>
    <row r="3666" spans="1:2" ht="15">
      <c r="A3666" s="104" t="s">
        <v>4666</v>
      </c>
      <c r="B3666" s="102" t="s">
        <v>1221</v>
      </c>
    </row>
    <row r="3667" spans="1:2" ht="15">
      <c r="A3667" s="104" t="s">
        <v>4667</v>
      </c>
      <c r="B3667" s="102" t="s">
        <v>1221</v>
      </c>
    </row>
    <row r="3668" spans="1:2" ht="15">
      <c r="A3668" s="104" t="s">
        <v>4668</v>
      </c>
      <c r="B3668" s="102" t="s">
        <v>1221</v>
      </c>
    </row>
    <row r="3669" spans="1:2" ht="15">
      <c r="A3669" s="104" t="s">
        <v>4669</v>
      </c>
      <c r="B3669" s="102" t="s">
        <v>1221</v>
      </c>
    </row>
    <row r="3670" spans="1:2" ht="15">
      <c r="A3670" s="104" t="s">
        <v>4670</v>
      </c>
      <c r="B3670" s="102" t="s">
        <v>1221</v>
      </c>
    </row>
    <row r="3671" spans="1:2" ht="15">
      <c r="A3671" s="104" t="s">
        <v>4671</v>
      </c>
      <c r="B3671" s="102" t="s">
        <v>1221</v>
      </c>
    </row>
    <row r="3672" spans="1:2" ht="15">
      <c r="A3672" s="104" t="s">
        <v>4672</v>
      </c>
      <c r="B3672" s="102" t="s">
        <v>1221</v>
      </c>
    </row>
    <row r="3673" spans="1:2" ht="15">
      <c r="A3673" s="104" t="s">
        <v>4673</v>
      </c>
      <c r="B3673" s="102" t="s">
        <v>1221</v>
      </c>
    </row>
    <row r="3674" spans="1:2" ht="15">
      <c r="A3674" s="104" t="s">
        <v>4674</v>
      </c>
      <c r="B3674" s="102" t="s">
        <v>1221</v>
      </c>
    </row>
    <row r="3675" spans="1:2" ht="15">
      <c r="A3675" s="104" t="s">
        <v>4675</v>
      </c>
      <c r="B3675" s="102" t="s">
        <v>1221</v>
      </c>
    </row>
    <row r="3676" spans="1:2" ht="15">
      <c r="A3676" s="104" t="s">
        <v>4676</v>
      </c>
      <c r="B3676" s="102" t="s">
        <v>1221</v>
      </c>
    </row>
    <row r="3677" spans="1:2" ht="15">
      <c r="A3677" s="104" t="s">
        <v>4677</v>
      </c>
      <c r="B3677" s="102" t="s">
        <v>1221</v>
      </c>
    </row>
    <row r="3678" spans="1:2" ht="15">
      <c r="A3678" s="104" t="s">
        <v>4678</v>
      </c>
      <c r="B3678" s="102" t="s">
        <v>1221</v>
      </c>
    </row>
    <row r="3679" spans="1:2" ht="15">
      <c r="A3679" s="104" t="s">
        <v>4679</v>
      </c>
      <c r="B3679" s="102" t="s">
        <v>1221</v>
      </c>
    </row>
    <row r="3680" spans="1:2" ht="15">
      <c r="A3680" s="104" t="s">
        <v>4680</v>
      </c>
      <c r="B3680" s="102" t="s">
        <v>1221</v>
      </c>
    </row>
    <row r="3681" spans="1:2" ht="15">
      <c r="A3681" s="104" t="s">
        <v>4681</v>
      </c>
      <c r="B3681" s="102" t="s">
        <v>1221</v>
      </c>
    </row>
    <row r="3682" spans="1:2" ht="15">
      <c r="A3682" s="104" t="s">
        <v>1140</v>
      </c>
      <c r="B3682" s="102" t="s">
        <v>1221</v>
      </c>
    </row>
    <row r="3683" spans="1:2" ht="15">
      <c r="A3683" s="104" t="s">
        <v>4682</v>
      </c>
      <c r="B3683" s="102" t="s">
        <v>1221</v>
      </c>
    </row>
    <row r="3684" spans="1:2" ht="15">
      <c r="A3684" s="104" t="s">
        <v>4683</v>
      </c>
      <c r="B3684" s="102" t="s">
        <v>1221</v>
      </c>
    </row>
    <row r="3685" spans="1:2" ht="15">
      <c r="A3685" s="104" t="s">
        <v>4684</v>
      </c>
      <c r="B3685" s="102" t="s">
        <v>1221</v>
      </c>
    </row>
    <row r="3686" spans="1:2" ht="15">
      <c r="A3686" s="104" t="s">
        <v>4685</v>
      </c>
      <c r="B3686" s="102" t="s">
        <v>1221</v>
      </c>
    </row>
    <row r="3687" spans="1:2" ht="15">
      <c r="A3687" s="104" t="s">
        <v>4686</v>
      </c>
      <c r="B3687" s="102" t="s">
        <v>1221</v>
      </c>
    </row>
    <row r="3688" spans="1:2" ht="15">
      <c r="A3688" s="104" t="s">
        <v>4687</v>
      </c>
      <c r="B3688" s="102" t="s">
        <v>1221</v>
      </c>
    </row>
    <row r="3689" spans="1:2" ht="15">
      <c r="A3689" s="104" t="s">
        <v>4688</v>
      </c>
      <c r="B3689" s="102" t="s">
        <v>1221</v>
      </c>
    </row>
    <row r="3690" spans="1:2" ht="15">
      <c r="A3690" s="104" t="s">
        <v>4689</v>
      </c>
      <c r="B3690" s="102" t="s">
        <v>1221</v>
      </c>
    </row>
    <row r="3691" spans="1:2" ht="15">
      <c r="A3691" s="104" t="s">
        <v>4690</v>
      </c>
      <c r="B3691" s="102" t="s">
        <v>1221</v>
      </c>
    </row>
    <row r="3692" spans="1:2" ht="15">
      <c r="A3692" s="104" t="s">
        <v>4691</v>
      </c>
      <c r="B3692" s="102" t="s">
        <v>1221</v>
      </c>
    </row>
    <row r="3693" spans="1:2" ht="15">
      <c r="A3693" s="104" t="s">
        <v>4692</v>
      </c>
      <c r="B3693" s="102" t="s">
        <v>1221</v>
      </c>
    </row>
    <row r="3694" spans="1:2" ht="15">
      <c r="A3694" s="104" t="s">
        <v>4693</v>
      </c>
      <c r="B3694" s="102" t="s">
        <v>1221</v>
      </c>
    </row>
    <row r="3695" spans="1:2" ht="15">
      <c r="A3695" s="104" t="s">
        <v>4694</v>
      </c>
      <c r="B3695" s="102" t="s">
        <v>1221</v>
      </c>
    </row>
    <row r="3696" spans="1:2" ht="15">
      <c r="A3696" s="104" t="s">
        <v>4695</v>
      </c>
      <c r="B3696" s="102" t="s">
        <v>1221</v>
      </c>
    </row>
    <row r="3697" spans="1:2" ht="15">
      <c r="A3697" s="104" t="s">
        <v>4696</v>
      </c>
      <c r="B3697" s="102" t="s">
        <v>1221</v>
      </c>
    </row>
    <row r="3698" spans="1:2" ht="15">
      <c r="A3698" s="104" t="s">
        <v>4697</v>
      </c>
      <c r="B3698" s="102" t="s">
        <v>1221</v>
      </c>
    </row>
    <row r="3699" spans="1:2" ht="15">
      <c r="A3699" s="104" t="s">
        <v>4698</v>
      </c>
      <c r="B3699" s="102" t="s">
        <v>1221</v>
      </c>
    </row>
    <row r="3700" spans="1:2" ht="15">
      <c r="A3700" s="104" t="s">
        <v>4699</v>
      </c>
      <c r="B3700" s="102" t="s">
        <v>1221</v>
      </c>
    </row>
    <row r="3701" spans="1:2" ht="15">
      <c r="A3701" s="104" t="s">
        <v>4700</v>
      </c>
      <c r="B3701" s="102" t="s">
        <v>1221</v>
      </c>
    </row>
    <row r="3702" spans="1:2" ht="15">
      <c r="A3702" s="104" t="s">
        <v>4701</v>
      </c>
      <c r="B3702" s="102" t="s">
        <v>1221</v>
      </c>
    </row>
    <row r="3703" spans="1:2" ht="15">
      <c r="A3703" s="104" t="s">
        <v>4702</v>
      </c>
      <c r="B3703" s="102" t="s">
        <v>1221</v>
      </c>
    </row>
    <row r="3704" spans="1:2" ht="15">
      <c r="A3704" s="104" t="s">
        <v>4703</v>
      </c>
      <c r="B3704" s="102" t="s">
        <v>1221</v>
      </c>
    </row>
    <row r="3705" spans="1:2" ht="15">
      <c r="A3705" s="104" t="s">
        <v>4704</v>
      </c>
      <c r="B3705" s="102" t="s">
        <v>1221</v>
      </c>
    </row>
    <row r="3706" spans="1:2" ht="15">
      <c r="A3706" s="104" t="s">
        <v>4705</v>
      </c>
      <c r="B3706" s="102" t="s">
        <v>1221</v>
      </c>
    </row>
    <row r="3707" spans="1:2" ht="15">
      <c r="A3707" s="104" t="s">
        <v>4706</v>
      </c>
      <c r="B3707" s="102" t="s">
        <v>1221</v>
      </c>
    </row>
    <row r="3708" spans="1:2" ht="15">
      <c r="A3708" s="104" t="s">
        <v>4707</v>
      </c>
      <c r="B3708" s="102" t="s">
        <v>1221</v>
      </c>
    </row>
    <row r="3709" spans="1:2" ht="15">
      <c r="A3709" s="104" t="s">
        <v>4708</v>
      </c>
      <c r="B3709" s="102" t="s">
        <v>1221</v>
      </c>
    </row>
    <row r="3710" spans="1:2" ht="15">
      <c r="A3710" s="104" t="s">
        <v>4709</v>
      </c>
      <c r="B3710" s="102" t="s">
        <v>1221</v>
      </c>
    </row>
    <row r="3711" spans="1:2" ht="15">
      <c r="A3711" s="104" t="s">
        <v>4710</v>
      </c>
      <c r="B3711" s="102" t="s">
        <v>1221</v>
      </c>
    </row>
    <row r="3712" spans="1:2" ht="15">
      <c r="A3712" s="104" t="s">
        <v>4711</v>
      </c>
      <c r="B3712" s="102" t="s">
        <v>1221</v>
      </c>
    </row>
    <row r="3713" spans="1:2" ht="15">
      <c r="A3713" s="104" t="s">
        <v>4712</v>
      </c>
      <c r="B3713" s="102" t="s">
        <v>1221</v>
      </c>
    </row>
    <row r="3714" spans="1:2" ht="15">
      <c r="A3714" s="104" t="s">
        <v>4713</v>
      </c>
      <c r="B3714" s="102" t="s">
        <v>1221</v>
      </c>
    </row>
    <row r="3715" spans="1:2" ht="15">
      <c r="A3715" s="104" t="s">
        <v>4714</v>
      </c>
      <c r="B3715" s="102" t="s">
        <v>1221</v>
      </c>
    </row>
    <row r="3716" spans="1:2" ht="15">
      <c r="A3716" s="104" t="s">
        <v>4715</v>
      </c>
      <c r="B3716" s="102" t="s">
        <v>1221</v>
      </c>
    </row>
    <row r="3717" spans="1:2" ht="15">
      <c r="A3717" s="104" t="s">
        <v>4716</v>
      </c>
      <c r="B3717" s="102" t="s">
        <v>1221</v>
      </c>
    </row>
    <row r="3718" spans="1:2" ht="15">
      <c r="A3718" s="104" t="s">
        <v>4717</v>
      </c>
      <c r="B3718" s="102" t="s">
        <v>1221</v>
      </c>
    </row>
    <row r="3719" spans="1:2" ht="15">
      <c r="A3719" s="104" t="s">
        <v>4718</v>
      </c>
      <c r="B3719" s="102" t="s">
        <v>1221</v>
      </c>
    </row>
    <row r="3720" spans="1:2" ht="15">
      <c r="A3720" s="104" t="s">
        <v>4719</v>
      </c>
      <c r="B3720" s="102" t="s">
        <v>1221</v>
      </c>
    </row>
    <row r="3721" spans="1:2" ht="15">
      <c r="A3721" s="104" t="s">
        <v>1141</v>
      </c>
      <c r="B3721" s="102" t="s">
        <v>1221</v>
      </c>
    </row>
    <row r="3722" spans="1:2" ht="15">
      <c r="A3722" s="104" t="s">
        <v>4720</v>
      </c>
      <c r="B3722" s="102" t="s">
        <v>1221</v>
      </c>
    </row>
    <row r="3723" spans="1:2" ht="15">
      <c r="A3723" s="104" t="s">
        <v>4721</v>
      </c>
      <c r="B3723" s="102" t="s">
        <v>1221</v>
      </c>
    </row>
    <row r="3724" spans="1:2" ht="15">
      <c r="A3724" s="104" t="s">
        <v>4722</v>
      </c>
      <c r="B3724" s="102" t="s">
        <v>1221</v>
      </c>
    </row>
    <row r="3725" spans="1:2" ht="15">
      <c r="A3725" s="104" t="s">
        <v>4723</v>
      </c>
      <c r="B3725" s="102" t="s">
        <v>1221</v>
      </c>
    </row>
    <row r="3726" spans="1:2" ht="15">
      <c r="A3726" s="104" t="s">
        <v>4724</v>
      </c>
      <c r="B3726" s="102" t="s">
        <v>1221</v>
      </c>
    </row>
    <row r="3727" spans="1:2" ht="15">
      <c r="A3727" s="104" t="s">
        <v>4725</v>
      </c>
      <c r="B3727" s="102" t="s">
        <v>1221</v>
      </c>
    </row>
    <row r="3728" spans="1:2" ht="15">
      <c r="A3728" s="104" t="s">
        <v>4726</v>
      </c>
      <c r="B3728" s="102" t="s">
        <v>1221</v>
      </c>
    </row>
    <row r="3729" spans="1:2" ht="15">
      <c r="A3729" s="104" t="s">
        <v>4727</v>
      </c>
      <c r="B3729" s="102" t="s">
        <v>1221</v>
      </c>
    </row>
    <row r="3730" spans="1:2" ht="15">
      <c r="A3730" s="104" t="s">
        <v>4728</v>
      </c>
      <c r="B3730" s="102" t="s">
        <v>1221</v>
      </c>
    </row>
    <row r="3731" spans="1:2" ht="15">
      <c r="A3731" s="104" t="s">
        <v>4729</v>
      </c>
      <c r="B3731" s="102" t="s">
        <v>1221</v>
      </c>
    </row>
    <row r="3732" spans="1:2" ht="15">
      <c r="A3732" s="104" t="s">
        <v>4730</v>
      </c>
      <c r="B3732" s="102" t="s">
        <v>1221</v>
      </c>
    </row>
    <row r="3733" spans="1:2" ht="15">
      <c r="A3733" s="104" t="s">
        <v>4731</v>
      </c>
      <c r="B3733" s="102" t="s">
        <v>1221</v>
      </c>
    </row>
    <row r="3734" spans="1:2" ht="15">
      <c r="A3734" s="104" t="s">
        <v>4732</v>
      </c>
      <c r="B3734" s="102" t="s">
        <v>1221</v>
      </c>
    </row>
    <row r="3735" spans="1:2" ht="15">
      <c r="A3735" s="104" t="s">
        <v>4733</v>
      </c>
      <c r="B3735" s="102" t="s">
        <v>1221</v>
      </c>
    </row>
    <row r="3736" spans="1:2" ht="15">
      <c r="A3736" s="104" t="s">
        <v>4734</v>
      </c>
      <c r="B3736" s="102" t="s">
        <v>1221</v>
      </c>
    </row>
    <row r="3737" spans="1:2" ht="15">
      <c r="A3737" s="104" t="s">
        <v>4735</v>
      </c>
      <c r="B3737" s="102" t="s">
        <v>1221</v>
      </c>
    </row>
    <row r="3738" spans="1:2" ht="15">
      <c r="A3738" s="104" t="s">
        <v>4736</v>
      </c>
      <c r="B3738" s="102" t="s">
        <v>1221</v>
      </c>
    </row>
    <row r="3739" spans="1:2" ht="15">
      <c r="A3739" s="104" t="s">
        <v>4737</v>
      </c>
      <c r="B3739" s="102" t="s">
        <v>1221</v>
      </c>
    </row>
    <row r="3740" spans="1:2" ht="15">
      <c r="A3740" s="104" t="s">
        <v>4738</v>
      </c>
      <c r="B3740" s="102" t="s">
        <v>1221</v>
      </c>
    </row>
    <row r="3741" spans="1:2" ht="15">
      <c r="A3741" s="104" t="s">
        <v>4739</v>
      </c>
      <c r="B3741" s="102" t="s">
        <v>1221</v>
      </c>
    </row>
    <row r="3742" spans="1:2" ht="15">
      <c r="A3742" s="104" t="s">
        <v>4740</v>
      </c>
      <c r="B3742" s="102" t="s">
        <v>1221</v>
      </c>
    </row>
    <row r="3743" spans="1:2" ht="15">
      <c r="A3743" s="104" t="s">
        <v>4741</v>
      </c>
      <c r="B3743" s="102" t="s">
        <v>1221</v>
      </c>
    </row>
    <row r="3744" spans="1:2" ht="15">
      <c r="A3744" s="104" t="s">
        <v>4742</v>
      </c>
      <c r="B3744" s="102" t="s">
        <v>1221</v>
      </c>
    </row>
    <row r="3745" spans="1:2" ht="15">
      <c r="A3745" s="104" t="s">
        <v>4743</v>
      </c>
      <c r="B3745" s="102" t="s">
        <v>1221</v>
      </c>
    </row>
    <row r="3746" spans="1:2" ht="15">
      <c r="A3746" s="104" t="s">
        <v>4744</v>
      </c>
      <c r="B3746" s="102" t="s">
        <v>1221</v>
      </c>
    </row>
    <row r="3747" spans="1:2" ht="15">
      <c r="A3747" s="104" t="s">
        <v>4745</v>
      </c>
      <c r="B3747" s="102" t="s">
        <v>1221</v>
      </c>
    </row>
    <row r="3748" spans="1:2" ht="15">
      <c r="A3748" s="104" t="s">
        <v>4746</v>
      </c>
      <c r="B3748" s="102" t="s">
        <v>1221</v>
      </c>
    </row>
    <row r="3749" spans="1:2" ht="15">
      <c r="A3749" s="104" t="s">
        <v>4747</v>
      </c>
      <c r="B3749" s="102" t="s">
        <v>1221</v>
      </c>
    </row>
    <row r="3750" spans="1:2" ht="15">
      <c r="A3750" s="104" t="s">
        <v>4748</v>
      </c>
      <c r="B3750" s="102" t="s">
        <v>1221</v>
      </c>
    </row>
    <row r="3751" spans="1:2" ht="15">
      <c r="A3751" s="104" t="s">
        <v>4749</v>
      </c>
      <c r="B3751" s="102" t="s">
        <v>1221</v>
      </c>
    </row>
    <row r="3752" spans="1:2" ht="15">
      <c r="A3752" s="104" t="s">
        <v>4750</v>
      </c>
      <c r="B3752" s="102" t="s">
        <v>1221</v>
      </c>
    </row>
    <row r="3753" spans="1:2" ht="15">
      <c r="A3753" s="104" t="s">
        <v>4751</v>
      </c>
      <c r="B3753" s="102" t="s">
        <v>1221</v>
      </c>
    </row>
    <row r="3754" spans="1:2" ht="15">
      <c r="A3754" s="104" t="s">
        <v>4752</v>
      </c>
      <c r="B3754" s="102" t="s">
        <v>1221</v>
      </c>
    </row>
    <row r="3755" spans="1:2" ht="15">
      <c r="A3755" s="104" t="s">
        <v>4753</v>
      </c>
      <c r="B3755" s="102" t="s">
        <v>1221</v>
      </c>
    </row>
    <row r="3756" spans="1:2" ht="15">
      <c r="A3756" s="104" t="s">
        <v>4754</v>
      </c>
      <c r="B3756" s="102" t="s">
        <v>1221</v>
      </c>
    </row>
    <row r="3757" spans="1:2" ht="15">
      <c r="A3757" s="104" t="s">
        <v>4755</v>
      </c>
      <c r="B3757" s="102" t="s">
        <v>1221</v>
      </c>
    </row>
    <row r="3758" spans="1:2" ht="15">
      <c r="A3758" s="104" t="s">
        <v>4756</v>
      </c>
      <c r="B3758" s="102" t="s">
        <v>1221</v>
      </c>
    </row>
    <row r="3759" spans="1:2" ht="15">
      <c r="A3759" s="104" t="s">
        <v>4757</v>
      </c>
      <c r="B3759" s="102" t="s">
        <v>1221</v>
      </c>
    </row>
    <row r="3760" spans="1:2" ht="15">
      <c r="A3760" s="104" t="s">
        <v>4758</v>
      </c>
      <c r="B3760" s="102" t="s">
        <v>1221</v>
      </c>
    </row>
    <row r="3761" spans="1:2" ht="15">
      <c r="A3761" s="104" t="s">
        <v>4759</v>
      </c>
      <c r="B3761" s="102" t="s">
        <v>1221</v>
      </c>
    </row>
    <row r="3762" spans="1:2" ht="15">
      <c r="A3762" s="104" t="s">
        <v>4760</v>
      </c>
      <c r="B3762" s="102" t="s">
        <v>1221</v>
      </c>
    </row>
    <row r="3763" spans="1:2" ht="15">
      <c r="A3763" s="104" t="s">
        <v>4761</v>
      </c>
      <c r="B3763" s="102" t="s">
        <v>1221</v>
      </c>
    </row>
    <row r="3764" spans="1:2" ht="15">
      <c r="A3764" s="104" t="s">
        <v>4762</v>
      </c>
      <c r="B3764" s="102" t="s">
        <v>1221</v>
      </c>
    </row>
    <row r="3765" spans="1:2" ht="15">
      <c r="A3765" s="104" t="s">
        <v>4763</v>
      </c>
      <c r="B3765" s="102" t="s">
        <v>1221</v>
      </c>
    </row>
    <row r="3766" spans="1:2" ht="15">
      <c r="A3766" s="104" t="s">
        <v>4764</v>
      </c>
      <c r="B3766" s="102" t="s">
        <v>1221</v>
      </c>
    </row>
    <row r="3767" spans="1:2" ht="15">
      <c r="A3767" s="104" t="s">
        <v>4765</v>
      </c>
      <c r="B3767" s="102" t="s">
        <v>1221</v>
      </c>
    </row>
    <row r="3768" spans="1:2" ht="15">
      <c r="A3768" s="104" t="s">
        <v>4766</v>
      </c>
      <c r="B3768" s="102" t="s">
        <v>1221</v>
      </c>
    </row>
    <row r="3769" spans="1:2" ht="15">
      <c r="A3769" s="104" t="s">
        <v>4767</v>
      </c>
      <c r="B3769" s="102" t="s">
        <v>1221</v>
      </c>
    </row>
    <row r="3770" spans="1:2" ht="15">
      <c r="A3770" s="104" t="s">
        <v>1142</v>
      </c>
      <c r="B3770" s="102" t="s">
        <v>1221</v>
      </c>
    </row>
    <row r="3771" spans="1:2" ht="15">
      <c r="A3771" s="104" t="s">
        <v>4768</v>
      </c>
      <c r="B3771" s="102" t="s">
        <v>1221</v>
      </c>
    </row>
    <row r="3772" spans="1:2" ht="15">
      <c r="A3772" s="104" t="s">
        <v>4769</v>
      </c>
      <c r="B3772" s="102" t="s">
        <v>1221</v>
      </c>
    </row>
    <row r="3773" spans="1:2" ht="15">
      <c r="A3773" s="104" t="s">
        <v>4770</v>
      </c>
      <c r="B3773" s="102" t="s">
        <v>1221</v>
      </c>
    </row>
    <row r="3774" spans="1:2" ht="15">
      <c r="A3774" s="104" t="s">
        <v>4771</v>
      </c>
      <c r="B3774" s="102" t="s">
        <v>1221</v>
      </c>
    </row>
    <row r="3775" spans="1:2" ht="15">
      <c r="A3775" s="104" t="s">
        <v>4772</v>
      </c>
      <c r="B3775" s="102" t="s">
        <v>1221</v>
      </c>
    </row>
    <row r="3776" spans="1:2" ht="15">
      <c r="A3776" s="104" t="s">
        <v>1143</v>
      </c>
      <c r="B3776" s="102" t="s">
        <v>1221</v>
      </c>
    </row>
    <row r="3777" spans="1:2" ht="15">
      <c r="A3777" s="104" t="s">
        <v>4773</v>
      </c>
      <c r="B3777" s="102" t="s">
        <v>1221</v>
      </c>
    </row>
    <row r="3778" spans="1:2" ht="15">
      <c r="A3778" s="104" t="s">
        <v>4774</v>
      </c>
      <c r="B3778" s="102" t="s">
        <v>1221</v>
      </c>
    </row>
    <row r="3779" spans="1:2" ht="15">
      <c r="A3779" s="104" t="s">
        <v>4775</v>
      </c>
      <c r="B3779" s="102" t="s">
        <v>1221</v>
      </c>
    </row>
    <row r="3780" spans="1:2" ht="15">
      <c r="A3780" s="104" t="s">
        <v>4776</v>
      </c>
      <c r="B3780" s="102" t="s">
        <v>1221</v>
      </c>
    </row>
    <row r="3781" spans="1:2" ht="15">
      <c r="A3781" s="104" t="s">
        <v>4777</v>
      </c>
      <c r="B3781" s="102" t="s">
        <v>1221</v>
      </c>
    </row>
    <row r="3782" spans="1:2" ht="15">
      <c r="A3782" s="104" t="s">
        <v>4778</v>
      </c>
      <c r="B3782" s="102" t="s">
        <v>1221</v>
      </c>
    </row>
    <row r="3783" spans="1:2" ht="15">
      <c r="A3783" s="104" t="s">
        <v>4779</v>
      </c>
      <c r="B3783" s="102" t="s">
        <v>1221</v>
      </c>
    </row>
    <row r="3784" spans="1:2" ht="15">
      <c r="A3784" s="104" t="s">
        <v>4780</v>
      </c>
      <c r="B3784" s="102" t="s">
        <v>1221</v>
      </c>
    </row>
    <row r="3785" spans="1:2" ht="15">
      <c r="A3785" s="104" t="s">
        <v>4781</v>
      </c>
      <c r="B3785" s="102" t="s">
        <v>1221</v>
      </c>
    </row>
    <row r="3786" spans="1:2" ht="15">
      <c r="A3786" s="104" t="s">
        <v>4782</v>
      </c>
      <c r="B3786" s="102" t="s">
        <v>1221</v>
      </c>
    </row>
    <row r="3787" spans="1:2" ht="15">
      <c r="A3787" s="104" t="s">
        <v>4783</v>
      </c>
      <c r="B3787" s="102" t="s">
        <v>1221</v>
      </c>
    </row>
    <row r="3788" spans="1:2" ht="15">
      <c r="A3788" s="104" t="s">
        <v>4784</v>
      </c>
      <c r="B3788" s="102" t="s">
        <v>1221</v>
      </c>
    </row>
    <row r="3789" spans="1:2" ht="15">
      <c r="A3789" s="104" t="s">
        <v>1144</v>
      </c>
      <c r="B3789" s="102" t="s">
        <v>1221</v>
      </c>
    </row>
    <row r="3790" spans="1:2" ht="15">
      <c r="A3790" s="104" t="s">
        <v>4785</v>
      </c>
      <c r="B3790" s="102" t="s">
        <v>1221</v>
      </c>
    </row>
    <row r="3791" spans="1:2" ht="15">
      <c r="A3791" s="104" t="s">
        <v>1145</v>
      </c>
      <c r="B3791" s="102" t="s">
        <v>1221</v>
      </c>
    </row>
    <row r="3792" spans="1:2" ht="15">
      <c r="A3792" s="104" t="s">
        <v>4786</v>
      </c>
      <c r="B3792" s="102" t="s">
        <v>1221</v>
      </c>
    </row>
    <row r="3793" spans="1:2" ht="15">
      <c r="A3793" s="104" t="s">
        <v>4787</v>
      </c>
      <c r="B3793" s="102" t="s">
        <v>1221</v>
      </c>
    </row>
    <row r="3794" spans="1:2" ht="15">
      <c r="A3794" s="104" t="s">
        <v>4788</v>
      </c>
      <c r="B3794" s="102" t="s">
        <v>1221</v>
      </c>
    </row>
    <row r="3795" spans="1:2" ht="15">
      <c r="A3795" s="104" t="s">
        <v>4789</v>
      </c>
      <c r="B3795" s="102" t="s">
        <v>1221</v>
      </c>
    </row>
    <row r="3796" spans="1:2" ht="15">
      <c r="A3796" s="104" t="s">
        <v>4790</v>
      </c>
      <c r="B3796" s="102" t="s">
        <v>1221</v>
      </c>
    </row>
    <row r="3797" spans="1:2" ht="15">
      <c r="A3797" s="104" t="s">
        <v>4791</v>
      </c>
      <c r="B3797" s="102" t="s">
        <v>1221</v>
      </c>
    </row>
    <row r="3798" spans="1:2" ht="15">
      <c r="A3798" s="104" t="s">
        <v>4792</v>
      </c>
      <c r="B3798" s="102" t="s">
        <v>1221</v>
      </c>
    </row>
    <row r="3799" spans="1:2" ht="15">
      <c r="A3799" s="104" t="s">
        <v>4793</v>
      </c>
      <c r="B3799" s="102" t="s">
        <v>1221</v>
      </c>
    </row>
    <row r="3800" spans="1:2" ht="15">
      <c r="A3800" s="104" t="s">
        <v>1146</v>
      </c>
      <c r="B3800" s="102" t="s">
        <v>1221</v>
      </c>
    </row>
    <row r="3801" spans="1:2" ht="15">
      <c r="A3801" s="104" t="s">
        <v>4794</v>
      </c>
      <c r="B3801" s="102" t="s">
        <v>1221</v>
      </c>
    </row>
    <row r="3802" spans="1:2" ht="15">
      <c r="A3802" s="104" t="s">
        <v>4795</v>
      </c>
      <c r="B3802" s="102" t="s">
        <v>1221</v>
      </c>
    </row>
    <row r="3803" spans="1:2" ht="15">
      <c r="A3803" s="104" t="s">
        <v>4796</v>
      </c>
      <c r="B3803" s="102" t="s">
        <v>1221</v>
      </c>
    </row>
    <row r="3804" spans="1:2" ht="15">
      <c r="A3804" s="104" t="s">
        <v>4797</v>
      </c>
      <c r="B3804" s="102" t="s">
        <v>1221</v>
      </c>
    </row>
    <row r="3805" spans="1:2" ht="15">
      <c r="A3805" s="104" t="s">
        <v>4798</v>
      </c>
      <c r="B3805" s="102" t="s">
        <v>1221</v>
      </c>
    </row>
    <row r="3806" spans="1:2" ht="15">
      <c r="A3806" s="104" t="s">
        <v>4799</v>
      </c>
      <c r="B3806" s="102" t="s">
        <v>1221</v>
      </c>
    </row>
    <row r="3807" spans="1:2" ht="15">
      <c r="A3807" s="104" t="s">
        <v>4800</v>
      </c>
      <c r="B3807" s="102" t="s">
        <v>1221</v>
      </c>
    </row>
    <row r="3808" spans="1:2" ht="15">
      <c r="A3808" s="104" t="s">
        <v>4801</v>
      </c>
      <c r="B3808" s="102" t="s">
        <v>1221</v>
      </c>
    </row>
    <row r="3809" spans="1:2" ht="15">
      <c r="A3809" s="104" t="s">
        <v>4802</v>
      </c>
      <c r="B3809" s="102" t="s">
        <v>1221</v>
      </c>
    </row>
    <row r="3810" spans="1:2" ht="15">
      <c r="A3810" s="104" t="s">
        <v>4803</v>
      </c>
      <c r="B3810" s="102" t="s">
        <v>1221</v>
      </c>
    </row>
    <row r="3811" spans="1:2" ht="15">
      <c r="A3811" s="104" t="s">
        <v>4804</v>
      </c>
      <c r="B3811" s="102" t="s">
        <v>1221</v>
      </c>
    </row>
    <row r="3812" spans="1:2" ht="15">
      <c r="A3812" s="104" t="s">
        <v>4805</v>
      </c>
      <c r="B3812" s="102" t="s">
        <v>1221</v>
      </c>
    </row>
    <row r="3813" spans="1:2" ht="15">
      <c r="A3813" s="104" t="s">
        <v>4806</v>
      </c>
      <c r="B3813" s="102" t="s">
        <v>1221</v>
      </c>
    </row>
    <row r="3814" spans="1:2" ht="15">
      <c r="A3814" s="104" t="s">
        <v>4807</v>
      </c>
      <c r="B3814" s="102" t="s">
        <v>1221</v>
      </c>
    </row>
    <row r="3815" spans="1:2" ht="15">
      <c r="A3815" s="104" t="s">
        <v>4808</v>
      </c>
      <c r="B3815" s="102" t="s">
        <v>1221</v>
      </c>
    </row>
    <row r="3816" spans="1:2" ht="15">
      <c r="A3816" s="104" t="s">
        <v>4809</v>
      </c>
      <c r="B3816" s="102" t="s">
        <v>1221</v>
      </c>
    </row>
    <row r="3817" spans="1:2" ht="15">
      <c r="A3817" s="104" t="s">
        <v>4810</v>
      </c>
      <c r="B3817" s="102" t="s">
        <v>1221</v>
      </c>
    </row>
    <row r="3818" spans="1:2" ht="15">
      <c r="A3818" s="104" t="s">
        <v>4811</v>
      </c>
      <c r="B3818" s="102" t="s">
        <v>1221</v>
      </c>
    </row>
    <row r="3819" spans="1:2" ht="15">
      <c r="A3819" s="104" t="s">
        <v>4812</v>
      </c>
      <c r="B3819" s="102" t="s">
        <v>1221</v>
      </c>
    </row>
    <row r="3820" spans="1:2" ht="15">
      <c r="A3820" s="104" t="s">
        <v>4813</v>
      </c>
      <c r="B3820" s="102" t="s">
        <v>1221</v>
      </c>
    </row>
    <row r="3821" spans="1:2" ht="15">
      <c r="A3821" s="104" t="s">
        <v>4814</v>
      </c>
      <c r="B3821" s="102" t="s">
        <v>1221</v>
      </c>
    </row>
    <row r="3822" spans="1:2" ht="15">
      <c r="A3822" s="104" t="s">
        <v>4815</v>
      </c>
      <c r="B3822" s="102" t="s">
        <v>1221</v>
      </c>
    </row>
    <row r="3823" spans="1:2" ht="15">
      <c r="A3823" s="104" t="s">
        <v>4816</v>
      </c>
      <c r="B3823" s="102" t="s">
        <v>1221</v>
      </c>
    </row>
    <row r="3824" spans="1:2" ht="15">
      <c r="A3824" s="104" t="s">
        <v>4817</v>
      </c>
      <c r="B3824" s="102" t="s">
        <v>1221</v>
      </c>
    </row>
    <row r="3825" spans="1:2" ht="15">
      <c r="A3825" s="104" t="s">
        <v>4818</v>
      </c>
      <c r="B3825" s="102" t="s">
        <v>1221</v>
      </c>
    </row>
    <row r="3826" spans="1:2" ht="15">
      <c r="A3826" s="104" t="s">
        <v>4819</v>
      </c>
      <c r="B3826" s="102" t="s">
        <v>1221</v>
      </c>
    </row>
    <row r="3827" spans="1:2" ht="15">
      <c r="A3827" s="104" t="s">
        <v>4820</v>
      </c>
      <c r="B3827" s="102" t="s">
        <v>1221</v>
      </c>
    </row>
    <row r="3828" spans="1:2" ht="15">
      <c r="A3828" s="104" t="s">
        <v>4821</v>
      </c>
      <c r="B3828" s="102" t="s">
        <v>1221</v>
      </c>
    </row>
    <row r="3829" spans="1:2" ht="15">
      <c r="A3829" s="104" t="s">
        <v>4822</v>
      </c>
      <c r="B3829" s="102" t="s">
        <v>1221</v>
      </c>
    </row>
    <row r="3830" spans="1:2" ht="15">
      <c r="A3830" s="104" t="s">
        <v>4823</v>
      </c>
      <c r="B3830" s="102" t="s">
        <v>1221</v>
      </c>
    </row>
    <row r="3831" spans="1:2" ht="15">
      <c r="A3831" s="104" t="s">
        <v>4824</v>
      </c>
      <c r="B3831" s="102" t="s">
        <v>1221</v>
      </c>
    </row>
    <row r="3832" spans="1:2" ht="15">
      <c r="A3832" s="104" t="s">
        <v>4825</v>
      </c>
      <c r="B3832" s="102" t="s">
        <v>1221</v>
      </c>
    </row>
    <row r="3833" spans="1:2" ht="15">
      <c r="A3833" s="104" t="s">
        <v>4826</v>
      </c>
      <c r="B3833" s="102" t="s">
        <v>1221</v>
      </c>
    </row>
    <row r="3834" spans="1:2" ht="15">
      <c r="A3834" s="104" t="s">
        <v>4827</v>
      </c>
      <c r="B3834" s="102" t="s">
        <v>1221</v>
      </c>
    </row>
    <row r="3835" spans="1:2" ht="15">
      <c r="A3835" s="104" t="s">
        <v>4828</v>
      </c>
      <c r="B3835" s="102" t="s">
        <v>1221</v>
      </c>
    </row>
    <row r="3836" spans="1:2" ht="15">
      <c r="A3836" s="104" t="s">
        <v>4829</v>
      </c>
      <c r="B3836" s="102" t="s">
        <v>1221</v>
      </c>
    </row>
    <row r="3837" spans="1:2" ht="15">
      <c r="A3837" s="104" t="s">
        <v>4830</v>
      </c>
      <c r="B3837" s="102" t="s">
        <v>1221</v>
      </c>
    </row>
    <row r="3838" spans="1:2" ht="15">
      <c r="A3838" s="104" t="s">
        <v>4831</v>
      </c>
      <c r="B3838" s="102" t="s">
        <v>1221</v>
      </c>
    </row>
    <row r="3839" spans="1:2" ht="15">
      <c r="A3839" s="104" t="s">
        <v>4832</v>
      </c>
      <c r="B3839" s="102" t="s">
        <v>1221</v>
      </c>
    </row>
    <row r="3840" spans="1:2" ht="15">
      <c r="A3840" s="104" t="s">
        <v>4833</v>
      </c>
      <c r="B3840" s="102" t="s">
        <v>1221</v>
      </c>
    </row>
    <row r="3841" spans="1:2" ht="15">
      <c r="A3841" s="104" t="s">
        <v>4834</v>
      </c>
      <c r="B3841" s="102" t="s">
        <v>1221</v>
      </c>
    </row>
    <row r="3842" spans="1:2" ht="15">
      <c r="A3842" s="104" t="s">
        <v>4835</v>
      </c>
      <c r="B3842" s="102" t="s">
        <v>1221</v>
      </c>
    </row>
    <row r="3843" spans="1:2" ht="15">
      <c r="A3843" s="104" t="s">
        <v>1147</v>
      </c>
      <c r="B3843" s="102" t="s">
        <v>1221</v>
      </c>
    </row>
    <row r="3844" spans="1:2" ht="15">
      <c r="A3844" s="104" t="s">
        <v>4836</v>
      </c>
      <c r="B3844" s="102" t="s">
        <v>1221</v>
      </c>
    </row>
    <row r="3845" spans="1:2" ht="15">
      <c r="A3845" s="104" t="s">
        <v>4837</v>
      </c>
      <c r="B3845" s="102" t="s">
        <v>1221</v>
      </c>
    </row>
    <row r="3846" spans="1:2" ht="15">
      <c r="A3846" s="104" t="s">
        <v>4838</v>
      </c>
      <c r="B3846" s="102" t="s">
        <v>1221</v>
      </c>
    </row>
    <row r="3847" spans="1:2" ht="15">
      <c r="A3847" s="104" t="s">
        <v>4839</v>
      </c>
      <c r="B3847" s="102" t="s">
        <v>1221</v>
      </c>
    </row>
    <row r="3848" spans="1:2" ht="15">
      <c r="A3848" s="104" t="s">
        <v>4840</v>
      </c>
      <c r="B3848" s="102" t="s">
        <v>1221</v>
      </c>
    </row>
    <row r="3849" spans="1:2" ht="15">
      <c r="A3849" s="104" t="s">
        <v>4841</v>
      </c>
      <c r="B3849" s="102" t="s">
        <v>1221</v>
      </c>
    </row>
    <row r="3850" spans="1:2" ht="15">
      <c r="A3850" s="104" t="s">
        <v>4842</v>
      </c>
      <c r="B3850" s="102" t="s">
        <v>1221</v>
      </c>
    </row>
    <row r="3851" spans="1:2" ht="15">
      <c r="A3851" s="104" t="s">
        <v>4843</v>
      </c>
      <c r="B3851" s="102" t="s">
        <v>1221</v>
      </c>
    </row>
    <row r="3852" spans="1:2" ht="15">
      <c r="A3852" s="104" t="s">
        <v>4844</v>
      </c>
      <c r="B3852" s="102" t="s">
        <v>1221</v>
      </c>
    </row>
    <row r="3853" spans="1:2" ht="15">
      <c r="A3853" s="104" t="s">
        <v>4845</v>
      </c>
      <c r="B3853" s="102" t="s">
        <v>1221</v>
      </c>
    </row>
    <row r="3854" spans="1:2" ht="15">
      <c r="A3854" s="104" t="s">
        <v>4846</v>
      </c>
      <c r="B3854" s="102" t="s">
        <v>1221</v>
      </c>
    </row>
    <row r="3855" spans="1:2" ht="15">
      <c r="A3855" s="104" t="s">
        <v>4847</v>
      </c>
      <c r="B3855" s="102" t="s">
        <v>1221</v>
      </c>
    </row>
    <row r="3856" spans="1:2" ht="15">
      <c r="A3856" s="104" t="s">
        <v>4848</v>
      </c>
      <c r="B3856" s="102" t="s">
        <v>1221</v>
      </c>
    </row>
    <row r="3857" spans="1:2" ht="15">
      <c r="A3857" s="104" t="s">
        <v>4849</v>
      </c>
      <c r="B3857" s="102" t="s">
        <v>1221</v>
      </c>
    </row>
    <row r="3858" spans="1:2" ht="15">
      <c r="A3858" s="104" t="s">
        <v>1148</v>
      </c>
      <c r="B3858" s="102" t="s">
        <v>1221</v>
      </c>
    </row>
    <row r="3859" spans="1:2" ht="15">
      <c r="A3859" s="104" t="s">
        <v>4850</v>
      </c>
      <c r="B3859" s="102" t="s">
        <v>1221</v>
      </c>
    </row>
    <row r="3860" spans="1:2" ht="15">
      <c r="A3860" s="104" t="s">
        <v>4851</v>
      </c>
      <c r="B3860" s="102" t="s">
        <v>1221</v>
      </c>
    </row>
    <row r="3861" spans="1:2" ht="15">
      <c r="A3861" s="104" t="s">
        <v>4852</v>
      </c>
      <c r="B3861" s="102" t="s">
        <v>1221</v>
      </c>
    </row>
    <row r="3862" spans="1:2" ht="15">
      <c r="A3862" s="104" t="s">
        <v>4853</v>
      </c>
      <c r="B3862" s="102" t="s">
        <v>1221</v>
      </c>
    </row>
    <row r="3863" spans="1:2" ht="15">
      <c r="A3863" s="104" t="s">
        <v>4854</v>
      </c>
      <c r="B3863" s="102" t="s">
        <v>1221</v>
      </c>
    </row>
    <row r="3864" spans="1:2" ht="15">
      <c r="A3864" s="104" t="s">
        <v>4855</v>
      </c>
      <c r="B3864" s="102" t="s">
        <v>1221</v>
      </c>
    </row>
    <row r="3865" spans="1:2" ht="15">
      <c r="A3865" s="104" t="s">
        <v>4856</v>
      </c>
      <c r="B3865" s="102" t="s">
        <v>1221</v>
      </c>
    </row>
    <row r="3866" spans="1:2" ht="15">
      <c r="A3866" s="104" t="s">
        <v>4857</v>
      </c>
      <c r="B3866" s="102" t="s">
        <v>1221</v>
      </c>
    </row>
    <row r="3867" spans="1:2" ht="15">
      <c r="A3867" s="104" t="s">
        <v>4858</v>
      </c>
      <c r="B3867" s="102" t="s">
        <v>1221</v>
      </c>
    </row>
    <row r="3868" spans="1:2" ht="15">
      <c r="A3868" s="104" t="s">
        <v>4859</v>
      </c>
      <c r="B3868" s="102" t="s">
        <v>1221</v>
      </c>
    </row>
    <row r="3869" spans="1:2" ht="15">
      <c r="A3869" s="104" t="s">
        <v>4860</v>
      </c>
      <c r="B3869" s="102" t="s">
        <v>1221</v>
      </c>
    </row>
    <row r="3870" spans="1:2" ht="15">
      <c r="A3870" s="104" t="s">
        <v>4861</v>
      </c>
      <c r="B3870" s="102" t="s">
        <v>1221</v>
      </c>
    </row>
    <row r="3871" spans="1:2" ht="15">
      <c r="A3871" s="104" t="s">
        <v>4862</v>
      </c>
      <c r="B3871" s="102" t="s">
        <v>1221</v>
      </c>
    </row>
    <row r="3872" spans="1:2" ht="15">
      <c r="A3872" s="104" t="s">
        <v>4863</v>
      </c>
      <c r="B3872" s="102" t="s">
        <v>1221</v>
      </c>
    </row>
    <row r="3873" spans="1:2" ht="15">
      <c r="A3873" s="104" t="s">
        <v>4864</v>
      </c>
      <c r="B3873" s="102" t="s">
        <v>1221</v>
      </c>
    </row>
    <row r="3874" spans="1:2" ht="15">
      <c r="A3874" s="104" t="s">
        <v>4865</v>
      </c>
      <c r="B3874" s="102" t="s">
        <v>1221</v>
      </c>
    </row>
    <row r="3875" spans="1:2" ht="15">
      <c r="A3875" s="104" t="s">
        <v>4866</v>
      </c>
      <c r="B3875" s="102" t="s">
        <v>1221</v>
      </c>
    </row>
    <row r="3876" spans="1:2" ht="15">
      <c r="A3876" s="104" t="s">
        <v>580</v>
      </c>
      <c r="B3876" s="102" t="s">
        <v>1221</v>
      </c>
    </row>
    <row r="3877" spans="1:2" ht="15">
      <c r="A3877" s="104" t="s">
        <v>4867</v>
      </c>
      <c r="B3877" s="102" t="s">
        <v>1221</v>
      </c>
    </row>
    <row r="3878" spans="1:2" ht="15">
      <c r="A3878" s="104" t="s">
        <v>4868</v>
      </c>
      <c r="B3878" s="102" t="s">
        <v>1221</v>
      </c>
    </row>
    <row r="3879" spans="1:2" ht="15">
      <c r="A3879" s="104" t="s">
        <v>4869</v>
      </c>
      <c r="B3879" s="102" t="s">
        <v>1221</v>
      </c>
    </row>
    <row r="3880" spans="1:2" ht="15">
      <c r="A3880" s="104" t="s">
        <v>1149</v>
      </c>
      <c r="B3880" s="102" t="s">
        <v>1221</v>
      </c>
    </row>
    <row r="3881" spans="1:2" ht="15">
      <c r="A3881" s="104" t="s">
        <v>4870</v>
      </c>
      <c r="B3881" s="102" t="s">
        <v>1221</v>
      </c>
    </row>
    <row r="3882" spans="1:2" ht="15">
      <c r="A3882" s="104" t="s">
        <v>4871</v>
      </c>
      <c r="B3882" s="102" t="s">
        <v>1221</v>
      </c>
    </row>
    <row r="3883" spans="1:2" ht="15">
      <c r="A3883" s="104" t="s">
        <v>4872</v>
      </c>
      <c r="B3883" s="102" t="s">
        <v>1221</v>
      </c>
    </row>
    <row r="3884" spans="1:2" ht="15">
      <c r="A3884" s="104" t="s">
        <v>4873</v>
      </c>
      <c r="B3884" s="102" t="s">
        <v>1221</v>
      </c>
    </row>
    <row r="3885" spans="1:2" ht="15">
      <c r="A3885" s="104" t="s">
        <v>4874</v>
      </c>
      <c r="B3885" s="102" t="s">
        <v>1221</v>
      </c>
    </row>
    <row r="3886" spans="1:2" ht="15">
      <c r="A3886" s="104" t="s">
        <v>4875</v>
      </c>
      <c r="B3886" s="102" t="s">
        <v>1221</v>
      </c>
    </row>
    <row r="3887" spans="1:2" ht="15">
      <c r="A3887" s="104" t="s">
        <v>4876</v>
      </c>
      <c r="B3887" s="102" t="s">
        <v>1221</v>
      </c>
    </row>
    <row r="3888" spans="1:2" ht="15">
      <c r="A3888" s="104" t="s">
        <v>4877</v>
      </c>
      <c r="B3888" s="102" t="s">
        <v>1221</v>
      </c>
    </row>
    <row r="3889" spans="1:2" ht="15">
      <c r="A3889" s="104" t="s">
        <v>4878</v>
      </c>
      <c r="B3889" s="102" t="s">
        <v>1221</v>
      </c>
    </row>
    <row r="3890" spans="1:2" ht="15">
      <c r="A3890" s="104" t="s">
        <v>4879</v>
      </c>
      <c r="B3890" s="102" t="s">
        <v>1221</v>
      </c>
    </row>
    <row r="3891" spans="1:2" ht="15">
      <c r="A3891" s="104" t="s">
        <v>4880</v>
      </c>
      <c r="B3891" s="102" t="s">
        <v>1221</v>
      </c>
    </row>
    <row r="3892" spans="1:2" ht="15">
      <c r="A3892" s="104" t="s">
        <v>4881</v>
      </c>
      <c r="B3892" s="102" t="s">
        <v>1221</v>
      </c>
    </row>
    <row r="3893" spans="1:2" ht="15">
      <c r="A3893" s="104" t="s">
        <v>4882</v>
      </c>
      <c r="B3893" s="102" t="s">
        <v>1221</v>
      </c>
    </row>
    <row r="3894" spans="1:2" ht="15">
      <c r="A3894" s="104" t="s">
        <v>4883</v>
      </c>
      <c r="B3894" s="102" t="s">
        <v>1221</v>
      </c>
    </row>
    <row r="3895" spans="1:2" ht="15">
      <c r="A3895" s="104" t="s">
        <v>4884</v>
      </c>
      <c r="B3895" s="102" t="s">
        <v>1221</v>
      </c>
    </row>
    <row r="3896" spans="1:2" ht="15">
      <c r="A3896" s="104" t="s">
        <v>4885</v>
      </c>
      <c r="B3896" s="102" t="s">
        <v>1221</v>
      </c>
    </row>
    <row r="3897" spans="1:2" ht="15">
      <c r="A3897" s="104" t="s">
        <v>4886</v>
      </c>
      <c r="B3897" s="102" t="s">
        <v>1221</v>
      </c>
    </row>
    <row r="3898" spans="1:2" ht="15">
      <c r="A3898" s="104" t="s">
        <v>4887</v>
      </c>
      <c r="B3898" s="102" t="s">
        <v>1221</v>
      </c>
    </row>
    <row r="3899" spans="1:2" ht="15">
      <c r="A3899" s="104" t="s">
        <v>4888</v>
      </c>
      <c r="B3899" s="102" t="s">
        <v>1221</v>
      </c>
    </row>
    <row r="3900" spans="1:2" ht="15">
      <c r="A3900" s="104" t="s">
        <v>1150</v>
      </c>
      <c r="B3900" s="102" t="s">
        <v>1221</v>
      </c>
    </row>
    <row r="3901" spans="1:2" ht="15">
      <c r="A3901" s="104" t="s">
        <v>4889</v>
      </c>
      <c r="B3901" s="102" t="s">
        <v>1221</v>
      </c>
    </row>
    <row r="3902" spans="1:2" ht="15">
      <c r="A3902" s="104" t="s">
        <v>4890</v>
      </c>
      <c r="B3902" s="102" t="s">
        <v>1221</v>
      </c>
    </row>
    <row r="3903" spans="1:2" ht="15">
      <c r="A3903" s="104" t="s">
        <v>4891</v>
      </c>
      <c r="B3903" s="102" t="s">
        <v>1221</v>
      </c>
    </row>
    <row r="3904" spans="1:2" ht="15">
      <c r="A3904" s="104" t="s">
        <v>4892</v>
      </c>
      <c r="B3904" s="102" t="s">
        <v>1221</v>
      </c>
    </row>
    <row r="3905" spans="1:2" ht="15">
      <c r="A3905" s="104" t="s">
        <v>4893</v>
      </c>
      <c r="B3905" s="102" t="s">
        <v>1221</v>
      </c>
    </row>
    <row r="3906" spans="1:2" ht="15">
      <c r="A3906" s="104" t="s">
        <v>4894</v>
      </c>
      <c r="B3906" s="102" t="s">
        <v>1221</v>
      </c>
    </row>
    <row r="3907" spans="1:2" ht="15">
      <c r="A3907" s="104" t="s">
        <v>4895</v>
      </c>
      <c r="B3907" s="102" t="s">
        <v>1221</v>
      </c>
    </row>
    <row r="3908" spans="1:2" ht="15">
      <c r="A3908" s="104" t="s">
        <v>4896</v>
      </c>
      <c r="B3908" s="102" t="s">
        <v>1221</v>
      </c>
    </row>
    <row r="3909" spans="1:2" ht="15">
      <c r="A3909" s="104" t="s">
        <v>1151</v>
      </c>
      <c r="B3909" s="102" t="s">
        <v>1221</v>
      </c>
    </row>
    <row r="3910" spans="1:2" ht="15">
      <c r="A3910" s="104" t="s">
        <v>4897</v>
      </c>
      <c r="B3910" s="102" t="s">
        <v>1221</v>
      </c>
    </row>
    <row r="3911" spans="1:2" ht="15">
      <c r="A3911" s="104" t="s">
        <v>4898</v>
      </c>
      <c r="B3911" s="102" t="s">
        <v>1221</v>
      </c>
    </row>
    <row r="3912" spans="1:2" ht="15">
      <c r="A3912" s="104" t="s">
        <v>1152</v>
      </c>
      <c r="B3912" s="102" t="s">
        <v>1221</v>
      </c>
    </row>
    <row r="3913" spans="1:2" ht="15">
      <c r="A3913" s="104" t="s">
        <v>4899</v>
      </c>
      <c r="B3913" s="102" t="s">
        <v>1221</v>
      </c>
    </row>
    <row r="3914" spans="1:2" ht="15">
      <c r="A3914" s="104" t="s">
        <v>4900</v>
      </c>
      <c r="B3914" s="102" t="s">
        <v>1221</v>
      </c>
    </row>
    <row r="3915" spans="1:2" ht="15">
      <c r="A3915" s="104" t="s">
        <v>1153</v>
      </c>
      <c r="B3915" s="102" t="s">
        <v>1221</v>
      </c>
    </row>
    <row r="3916" spans="1:2" ht="15">
      <c r="A3916" s="104" t="s">
        <v>1154</v>
      </c>
      <c r="B3916" s="102" t="s">
        <v>1221</v>
      </c>
    </row>
    <row r="3917" spans="1:2" ht="15">
      <c r="A3917" s="104" t="s">
        <v>4901</v>
      </c>
      <c r="B3917" s="102" t="s">
        <v>1221</v>
      </c>
    </row>
    <row r="3918" spans="1:2" ht="15">
      <c r="A3918" s="104" t="s">
        <v>4902</v>
      </c>
      <c r="B3918" s="102" t="s">
        <v>1221</v>
      </c>
    </row>
    <row r="3919" spans="1:2" ht="15">
      <c r="A3919" s="104" t="s">
        <v>4903</v>
      </c>
      <c r="B3919" s="102" t="s">
        <v>1221</v>
      </c>
    </row>
    <row r="3920" spans="1:2" ht="15">
      <c r="A3920" s="104" t="s">
        <v>4904</v>
      </c>
      <c r="B3920" s="102" t="s">
        <v>1221</v>
      </c>
    </row>
    <row r="3921" spans="1:2" ht="15">
      <c r="A3921" s="104" t="s">
        <v>1155</v>
      </c>
      <c r="B3921" s="102" t="s">
        <v>1221</v>
      </c>
    </row>
    <row r="3922" spans="1:2" ht="15">
      <c r="A3922" s="104" t="s">
        <v>4905</v>
      </c>
      <c r="B3922" s="102" t="s">
        <v>1221</v>
      </c>
    </row>
    <row r="3923" spans="1:2" ht="15">
      <c r="A3923" s="104" t="s">
        <v>1156</v>
      </c>
      <c r="B3923" s="102" t="s">
        <v>1221</v>
      </c>
    </row>
    <row r="3924" spans="1:2" ht="15">
      <c r="A3924" s="104" t="s">
        <v>4906</v>
      </c>
      <c r="B3924" s="102" t="s">
        <v>1221</v>
      </c>
    </row>
    <row r="3925" spans="1:2" ht="15">
      <c r="A3925" s="104" t="s">
        <v>4907</v>
      </c>
      <c r="B3925" s="102" t="s">
        <v>1221</v>
      </c>
    </row>
    <row r="3926" spans="1:2" ht="15">
      <c r="A3926" s="104" t="s">
        <v>4908</v>
      </c>
      <c r="B3926" s="102" t="s">
        <v>1221</v>
      </c>
    </row>
    <row r="3927" spans="1:2" ht="15">
      <c r="A3927" s="104" t="s">
        <v>1157</v>
      </c>
      <c r="B3927" s="102" t="s">
        <v>1221</v>
      </c>
    </row>
    <row r="3928" spans="1:2" ht="15">
      <c r="A3928" s="104" t="s">
        <v>1158</v>
      </c>
      <c r="B3928" s="102" t="s">
        <v>1221</v>
      </c>
    </row>
    <row r="3929" spans="1:2" ht="15">
      <c r="A3929" s="104" t="s">
        <v>4909</v>
      </c>
      <c r="B3929" s="102" t="s">
        <v>1221</v>
      </c>
    </row>
    <row r="3930" spans="1:2" ht="15">
      <c r="A3930" s="104" t="s">
        <v>4910</v>
      </c>
      <c r="B3930" s="102" t="s">
        <v>1221</v>
      </c>
    </row>
    <row r="3931" spans="1:2" ht="15">
      <c r="A3931" s="104" t="s">
        <v>4911</v>
      </c>
      <c r="B3931" s="102" t="s">
        <v>1221</v>
      </c>
    </row>
    <row r="3932" spans="1:2" ht="15">
      <c r="A3932" s="104" t="s">
        <v>4912</v>
      </c>
      <c r="B3932" s="102" t="s">
        <v>1221</v>
      </c>
    </row>
    <row r="3933" spans="1:2" ht="15">
      <c r="A3933" s="104" t="s">
        <v>4913</v>
      </c>
      <c r="B3933" s="102" t="s">
        <v>1221</v>
      </c>
    </row>
    <row r="3934" spans="1:2" ht="15">
      <c r="A3934" s="104" t="s">
        <v>1159</v>
      </c>
      <c r="B3934" s="102" t="s">
        <v>1221</v>
      </c>
    </row>
    <row r="3935" spans="1:2" ht="15">
      <c r="A3935" s="104" t="s">
        <v>4914</v>
      </c>
      <c r="B3935" s="102" t="s">
        <v>1221</v>
      </c>
    </row>
    <row r="3936" spans="1:2" ht="15">
      <c r="A3936" s="104" t="s">
        <v>4915</v>
      </c>
      <c r="B3936" s="102" t="s">
        <v>1221</v>
      </c>
    </row>
    <row r="3937" spans="1:2" ht="15">
      <c r="A3937" s="104" t="s">
        <v>4916</v>
      </c>
      <c r="B3937" s="102" t="s">
        <v>1221</v>
      </c>
    </row>
    <row r="3938" spans="1:2" ht="15">
      <c r="A3938" s="104" t="s">
        <v>4917</v>
      </c>
      <c r="B3938" s="102" t="s">
        <v>1221</v>
      </c>
    </row>
    <row r="3939" spans="1:2" ht="15">
      <c r="A3939" s="104" t="s">
        <v>4918</v>
      </c>
      <c r="B3939" s="102" t="s">
        <v>1221</v>
      </c>
    </row>
    <row r="3940" spans="1:2" ht="15">
      <c r="A3940" s="104" t="s">
        <v>4919</v>
      </c>
      <c r="B3940" s="102" t="s">
        <v>1221</v>
      </c>
    </row>
    <row r="3941" spans="1:2" ht="15">
      <c r="A3941" s="104" t="s">
        <v>4920</v>
      </c>
      <c r="B3941" s="102" t="s">
        <v>1221</v>
      </c>
    </row>
    <row r="3942" spans="1:2" ht="15">
      <c r="A3942" s="104" t="s">
        <v>4921</v>
      </c>
      <c r="B3942" s="102" t="s">
        <v>1221</v>
      </c>
    </row>
    <row r="3943" spans="1:2" ht="15">
      <c r="A3943" s="104" t="s">
        <v>4922</v>
      </c>
      <c r="B3943" s="102" t="s">
        <v>1221</v>
      </c>
    </row>
    <row r="3944" spans="1:2" ht="15">
      <c r="A3944" s="104" t="s">
        <v>4923</v>
      </c>
      <c r="B3944" s="102" t="s">
        <v>1221</v>
      </c>
    </row>
    <row r="3945" spans="1:2" ht="15">
      <c r="A3945" s="104" t="s">
        <v>4924</v>
      </c>
      <c r="B3945" s="102" t="s">
        <v>1221</v>
      </c>
    </row>
    <row r="3946" spans="1:2" ht="15">
      <c r="A3946" s="104" t="s">
        <v>4925</v>
      </c>
      <c r="B3946" s="102" t="s">
        <v>1221</v>
      </c>
    </row>
    <row r="3947" spans="1:2" ht="15">
      <c r="A3947" s="104" t="s">
        <v>4926</v>
      </c>
      <c r="B3947" s="102" t="s">
        <v>1221</v>
      </c>
    </row>
    <row r="3948" spans="1:2" ht="15">
      <c r="A3948" s="104" t="s">
        <v>4927</v>
      </c>
      <c r="B3948" s="102" t="s">
        <v>1221</v>
      </c>
    </row>
    <row r="3949" spans="1:2" ht="15">
      <c r="A3949" s="104" t="s">
        <v>4928</v>
      </c>
      <c r="B3949" s="102" t="s">
        <v>1221</v>
      </c>
    </row>
    <row r="3950" spans="1:2" ht="15">
      <c r="A3950" s="104" t="s">
        <v>4929</v>
      </c>
      <c r="B3950" s="102" t="s">
        <v>1221</v>
      </c>
    </row>
    <row r="3951" spans="1:2" ht="15">
      <c r="A3951" s="104" t="s">
        <v>4930</v>
      </c>
      <c r="B3951" s="102" t="s">
        <v>1221</v>
      </c>
    </row>
    <row r="3952" spans="1:2" ht="15">
      <c r="A3952" s="104" t="s">
        <v>4931</v>
      </c>
      <c r="B3952" s="102" t="s">
        <v>1221</v>
      </c>
    </row>
    <row r="3953" spans="1:2" ht="15">
      <c r="A3953" s="104" t="s">
        <v>4932</v>
      </c>
      <c r="B3953" s="102" t="s">
        <v>1221</v>
      </c>
    </row>
    <row r="3954" spans="1:2" ht="15">
      <c r="A3954" s="104" t="s">
        <v>4933</v>
      </c>
      <c r="B3954" s="102" t="s">
        <v>1221</v>
      </c>
    </row>
    <row r="3955" spans="1:2" ht="15">
      <c r="A3955" s="104" t="s">
        <v>4934</v>
      </c>
      <c r="B3955" s="102" t="s">
        <v>1221</v>
      </c>
    </row>
    <row r="3956" spans="1:2" ht="15">
      <c r="A3956" s="104" t="s">
        <v>4935</v>
      </c>
      <c r="B3956" s="102" t="s">
        <v>1221</v>
      </c>
    </row>
    <row r="3957" spans="1:2" ht="15">
      <c r="A3957" s="104" t="s">
        <v>4936</v>
      </c>
      <c r="B3957" s="102" t="s">
        <v>1221</v>
      </c>
    </row>
    <row r="3958" spans="1:2" ht="15">
      <c r="A3958" s="104" t="s">
        <v>4937</v>
      </c>
      <c r="B3958" s="102" t="s">
        <v>1221</v>
      </c>
    </row>
    <row r="3959" spans="1:2" ht="15">
      <c r="A3959" s="104" t="s">
        <v>4938</v>
      </c>
      <c r="B3959" s="102" t="s">
        <v>1221</v>
      </c>
    </row>
    <row r="3960" spans="1:2" ht="15">
      <c r="A3960" s="104" t="s">
        <v>4939</v>
      </c>
      <c r="B3960" s="102" t="s">
        <v>1221</v>
      </c>
    </row>
    <row r="3961" spans="1:2" ht="15">
      <c r="A3961" s="104" t="s">
        <v>4940</v>
      </c>
      <c r="B3961" s="102" t="s">
        <v>1221</v>
      </c>
    </row>
    <row r="3962" spans="1:2" ht="15">
      <c r="A3962" s="104" t="s">
        <v>1160</v>
      </c>
      <c r="B3962" s="102" t="s">
        <v>1221</v>
      </c>
    </row>
    <row r="3963" spans="1:2" ht="15">
      <c r="A3963" s="104" t="s">
        <v>4941</v>
      </c>
      <c r="B3963" s="102" t="s">
        <v>1221</v>
      </c>
    </row>
    <row r="3964" spans="1:2" ht="15">
      <c r="A3964" s="104" t="s">
        <v>4942</v>
      </c>
      <c r="B3964" s="102" t="s">
        <v>1221</v>
      </c>
    </row>
    <row r="3965" spans="1:2" ht="15">
      <c r="A3965" s="104" t="s">
        <v>4943</v>
      </c>
      <c r="B3965" s="102" t="s">
        <v>1221</v>
      </c>
    </row>
    <row r="3966" spans="1:2" ht="15">
      <c r="A3966" s="104" t="s">
        <v>4944</v>
      </c>
      <c r="B3966" s="102" t="s">
        <v>1221</v>
      </c>
    </row>
    <row r="3967" spans="1:2" ht="15">
      <c r="A3967" s="104" t="s">
        <v>4945</v>
      </c>
      <c r="B3967" s="102" t="s">
        <v>1221</v>
      </c>
    </row>
    <row r="3968" spans="1:2" ht="15">
      <c r="A3968" s="104" t="s">
        <v>4946</v>
      </c>
      <c r="B3968" s="102" t="s">
        <v>1221</v>
      </c>
    </row>
    <row r="3969" spans="1:2" ht="15">
      <c r="A3969" s="104" t="s">
        <v>4947</v>
      </c>
      <c r="B3969" s="102" t="s">
        <v>1221</v>
      </c>
    </row>
    <row r="3970" spans="1:2" ht="15">
      <c r="A3970" s="104" t="s">
        <v>4948</v>
      </c>
      <c r="B3970" s="102" t="s">
        <v>1221</v>
      </c>
    </row>
    <row r="3971" spans="1:2" ht="15">
      <c r="A3971" s="104" t="s">
        <v>4949</v>
      </c>
      <c r="B3971" s="102" t="s">
        <v>1221</v>
      </c>
    </row>
    <row r="3972" spans="1:2" ht="15">
      <c r="A3972" s="104" t="s">
        <v>4950</v>
      </c>
      <c r="B3972" s="102" t="s">
        <v>1221</v>
      </c>
    </row>
    <row r="3973" spans="1:2" ht="15">
      <c r="A3973" s="104" t="s">
        <v>4951</v>
      </c>
      <c r="B3973" s="102" t="s">
        <v>1221</v>
      </c>
    </row>
    <row r="3974" spans="1:2" ht="15">
      <c r="A3974" s="104" t="s">
        <v>4952</v>
      </c>
      <c r="B3974" s="102" t="s">
        <v>1221</v>
      </c>
    </row>
    <row r="3975" spans="1:2" ht="15">
      <c r="A3975" s="104" t="s">
        <v>4953</v>
      </c>
      <c r="B3975" s="102" t="s">
        <v>1221</v>
      </c>
    </row>
    <row r="3976" spans="1:2" ht="15">
      <c r="A3976" s="104" t="s">
        <v>4954</v>
      </c>
      <c r="B3976" s="102" t="s">
        <v>1221</v>
      </c>
    </row>
    <row r="3977" spans="1:2" ht="15">
      <c r="A3977" s="104" t="s">
        <v>4955</v>
      </c>
      <c r="B3977" s="102" t="s">
        <v>1221</v>
      </c>
    </row>
    <row r="3978" spans="1:2" ht="15">
      <c r="A3978" s="104" t="s">
        <v>4956</v>
      </c>
      <c r="B3978" s="102" t="s">
        <v>1221</v>
      </c>
    </row>
    <row r="3979" spans="1:2" ht="15">
      <c r="A3979" s="104" t="s">
        <v>4957</v>
      </c>
      <c r="B3979" s="102" t="s">
        <v>1221</v>
      </c>
    </row>
    <row r="3980" spans="1:2" ht="15">
      <c r="A3980" s="104" t="s">
        <v>4958</v>
      </c>
      <c r="B3980" s="102" t="s">
        <v>1221</v>
      </c>
    </row>
    <row r="3981" spans="1:2" ht="15">
      <c r="A3981" s="104" t="s">
        <v>4959</v>
      </c>
      <c r="B3981" s="102" t="s">
        <v>1221</v>
      </c>
    </row>
    <row r="3982" spans="1:2" ht="15">
      <c r="A3982" s="104" t="s">
        <v>4960</v>
      </c>
      <c r="B3982" s="102" t="s">
        <v>1221</v>
      </c>
    </row>
    <row r="3983" spans="1:2" ht="15">
      <c r="A3983" s="104" t="s">
        <v>1161</v>
      </c>
      <c r="B3983" s="102" t="s">
        <v>1221</v>
      </c>
    </row>
    <row r="3984" spans="1:2" ht="15">
      <c r="A3984" s="104" t="s">
        <v>4961</v>
      </c>
      <c r="B3984" s="102" t="s">
        <v>1221</v>
      </c>
    </row>
    <row r="3985" spans="1:2" ht="15">
      <c r="A3985" s="104" t="s">
        <v>4962</v>
      </c>
      <c r="B3985" s="102" t="s">
        <v>1221</v>
      </c>
    </row>
    <row r="3986" spans="1:2" ht="15">
      <c r="A3986" s="104" t="s">
        <v>4963</v>
      </c>
      <c r="B3986" s="102" t="s">
        <v>1221</v>
      </c>
    </row>
    <row r="3987" spans="1:2" ht="15">
      <c r="A3987" s="104" t="s">
        <v>4964</v>
      </c>
      <c r="B3987" s="102" t="s">
        <v>1221</v>
      </c>
    </row>
    <row r="3988" spans="1:2" ht="15">
      <c r="A3988" s="104" t="s">
        <v>4965</v>
      </c>
      <c r="B3988" s="102" t="s">
        <v>1221</v>
      </c>
    </row>
    <row r="3989" spans="1:2" ht="15">
      <c r="A3989" s="104" t="s">
        <v>4966</v>
      </c>
      <c r="B3989" s="102" t="s">
        <v>1221</v>
      </c>
    </row>
    <row r="3990" spans="1:2" ht="15">
      <c r="A3990" s="104" t="s">
        <v>4967</v>
      </c>
      <c r="B3990" s="102" t="s">
        <v>1221</v>
      </c>
    </row>
    <row r="3991" spans="1:2" ht="15">
      <c r="A3991" s="104" t="s">
        <v>4968</v>
      </c>
      <c r="B3991" s="102" t="s">
        <v>1221</v>
      </c>
    </row>
    <row r="3992" spans="1:2" ht="15">
      <c r="A3992" s="104" t="s">
        <v>4969</v>
      </c>
      <c r="B3992" s="102" t="s">
        <v>1221</v>
      </c>
    </row>
    <row r="3993" spans="1:2" ht="15">
      <c r="A3993" s="104" t="s">
        <v>4970</v>
      </c>
      <c r="B3993" s="102" t="s">
        <v>1221</v>
      </c>
    </row>
    <row r="3994" spans="1:2" ht="15">
      <c r="A3994" s="104" t="s">
        <v>4971</v>
      </c>
      <c r="B3994" s="102" t="s">
        <v>1221</v>
      </c>
    </row>
    <row r="3995" spans="1:2" ht="15">
      <c r="A3995" s="104" t="s">
        <v>4972</v>
      </c>
      <c r="B3995" s="102" t="s">
        <v>1221</v>
      </c>
    </row>
    <row r="3996" spans="1:2" ht="15">
      <c r="A3996" s="104" t="s">
        <v>4973</v>
      </c>
      <c r="B3996" s="102" t="s">
        <v>1221</v>
      </c>
    </row>
    <row r="3997" spans="1:2" ht="15">
      <c r="A3997" s="104" t="s">
        <v>4974</v>
      </c>
      <c r="B3997" s="102" t="s">
        <v>1221</v>
      </c>
    </row>
    <row r="3998" spans="1:2" ht="15">
      <c r="A3998" s="104" t="s">
        <v>4975</v>
      </c>
      <c r="B3998" s="102" t="s">
        <v>1221</v>
      </c>
    </row>
    <row r="3999" spans="1:2" ht="15">
      <c r="A3999" s="104" t="s">
        <v>4976</v>
      </c>
      <c r="B3999" s="102" t="s">
        <v>1221</v>
      </c>
    </row>
    <row r="4000" spans="1:2" ht="15">
      <c r="A4000" s="104" t="s">
        <v>4977</v>
      </c>
      <c r="B4000" s="102" t="s">
        <v>1221</v>
      </c>
    </row>
    <row r="4001" spans="1:2" ht="15">
      <c r="A4001" s="104" t="s">
        <v>4978</v>
      </c>
      <c r="B4001" s="102" t="s">
        <v>1221</v>
      </c>
    </row>
    <row r="4002" spans="1:2" ht="15">
      <c r="A4002" s="104" t="s">
        <v>4979</v>
      </c>
      <c r="B4002" s="102" t="s">
        <v>1221</v>
      </c>
    </row>
    <row r="4003" spans="1:2" ht="15">
      <c r="A4003" s="104" t="s">
        <v>4980</v>
      </c>
      <c r="B4003" s="102" t="s">
        <v>1221</v>
      </c>
    </row>
    <row r="4004" spans="1:2" ht="15">
      <c r="A4004" s="104" t="s">
        <v>4981</v>
      </c>
      <c r="B4004" s="102" t="s">
        <v>1221</v>
      </c>
    </row>
    <row r="4005" spans="1:2" ht="15">
      <c r="A4005" s="104" t="s">
        <v>4982</v>
      </c>
      <c r="B4005" s="102" t="s">
        <v>1221</v>
      </c>
    </row>
    <row r="4006" spans="1:2" ht="15">
      <c r="A4006" s="104" t="s">
        <v>4983</v>
      </c>
      <c r="B4006" s="102" t="s">
        <v>1221</v>
      </c>
    </row>
    <row r="4007" spans="1:2" ht="15">
      <c r="A4007" s="104" t="s">
        <v>4984</v>
      </c>
      <c r="B4007" s="102" t="s">
        <v>1221</v>
      </c>
    </row>
    <row r="4008" spans="1:2" ht="15">
      <c r="A4008" s="104" t="s">
        <v>4985</v>
      </c>
      <c r="B4008" s="102" t="s">
        <v>1221</v>
      </c>
    </row>
    <row r="4009" spans="1:2" ht="15">
      <c r="A4009" s="104" t="s">
        <v>4986</v>
      </c>
      <c r="B4009" s="102" t="s">
        <v>1221</v>
      </c>
    </row>
    <row r="4010" spans="1:2" ht="15">
      <c r="A4010" s="104" t="s">
        <v>4987</v>
      </c>
      <c r="B4010" s="102" t="s">
        <v>1221</v>
      </c>
    </row>
    <row r="4011" spans="1:2" ht="15">
      <c r="A4011" s="104" t="s">
        <v>4988</v>
      </c>
      <c r="B4011" s="102" t="s">
        <v>1221</v>
      </c>
    </row>
    <row r="4012" spans="1:2" ht="15">
      <c r="A4012" s="104" t="s">
        <v>4989</v>
      </c>
      <c r="B4012" s="102" t="s">
        <v>1221</v>
      </c>
    </row>
    <row r="4013" spans="1:2" ht="15">
      <c r="A4013" s="104" t="s">
        <v>4990</v>
      </c>
      <c r="B4013" s="102" t="s">
        <v>1221</v>
      </c>
    </row>
    <row r="4014" spans="1:2" ht="15">
      <c r="A4014" s="104" t="s">
        <v>4991</v>
      </c>
      <c r="B4014" s="102" t="s">
        <v>1221</v>
      </c>
    </row>
    <row r="4015" spans="1:2" ht="15">
      <c r="A4015" s="104" t="s">
        <v>4992</v>
      </c>
      <c r="B4015" s="102" t="s">
        <v>1221</v>
      </c>
    </row>
    <row r="4016" spans="1:2" ht="15">
      <c r="A4016" s="104" t="s">
        <v>4993</v>
      </c>
      <c r="B4016" s="102" t="s">
        <v>1221</v>
      </c>
    </row>
    <row r="4017" spans="1:2" ht="15">
      <c r="A4017" s="104" t="s">
        <v>4994</v>
      </c>
      <c r="B4017" s="102" t="s">
        <v>1221</v>
      </c>
    </row>
    <row r="4018" spans="1:2" ht="15">
      <c r="A4018" s="104" t="s">
        <v>4995</v>
      </c>
      <c r="B4018" s="102" t="s">
        <v>1221</v>
      </c>
    </row>
    <row r="4019" spans="1:2" ht="15">
      <c r="A4019" s="104" t="s">
        <v>4996</v>
      </c>
      <c r="B4019" s="102" t="s">
        <v>1221</v>
      </c>
    </row>
    <row r="4020" spans="1:2" ht="15">
      <c r="A4020" s="104" t="s">
        <v>4997</v>
      </c>
      <c r="B4020" s="102" t="s">
        <v>1221</v>
      </c>
    </row>
    <row r="4021" spans="1:2" ht="15">
      <c r="A4021" s="104" t="s">
        <v>4998</v>
      </c>
      <c r="B4021" s="102" t="s">
        <v>1221</v>
      </c>
    </row>
    <row r="4022" spans="1:2" ht="15">
      <c r="A4022" s="104" t="s">
        <v>4999</v>
      </c>
      <c r="B4022" s="102" t="s">
        <v>1221</v>
      </c>
    </row>
    <row r="4023" spans="1:2" ht="15">
      <c r="A4023" s="104" t="s">
        <v>5000</v>
      </c>
      <c r="B4023" s="102" t="s">
        <v>1221</v>
      </c>
    </row>
    <row r="4024" spans="1:2" ht="15">
      <c r="A4024" s="104" t="s">
        <v>492</v>
      </c>
      <c r="B4024" s="102" t="s">
        <v>1221</v>
      </c>
    </row>
    <row r="4025" spans="1:2" ht="15">
      <c r="A4025" s="104" t="s">
        <v>1162</v>
      </c>
      <c r="B4025" s="102" t="s">
        <v>1221</v>
      </c>
    </row>
    <row r="4026" spans="1:2" ht="15">
      <c r="A4026" s="104" t="s">
        <v>5001</v>
      </c>
      <c r="B4026" s="102" t="s">
        <v>1221</v>
      </c>
    </row>
    <row r="4027" spans="1:2" ht="15">
      <c r="A4027" s="104" t="s">
        <v>5002</v>
      </c>
      <c r="B4027" s="102" t="s">
        <v>1221</v>
      </c>
    </row>
    <row r="4028" spans="1:2" ht="15">
      <c r="A4028" s="104" t="s">
        <v>5003</v>
      </c>
      <c r="B4028" s="102" t="s">
        <v>1221</v>
      </c>
    </row>
    <row r="4029" spans="1:2" ht="15">
      <c r="A4029" s="104" t="s">
        <v>1163</v>
      </c>
      <c r="B4029" s="102" t="s">
        <v>1221</v>
      </c>
    </row>
    <row r="4030" spans="1:2" ht="15">
      <c r="A4030" s="104" t="s">
        <v>5004</v>
      </c>
      <c r="B4030" s="102" t="s">
        <v>1221</v>
      </c>
    </row>
    <row r="4031" spans="1:2" ht="15">
      <c r="A4031" s="104" t="s">
        <v>5005</v>
      </c>
      <c r="B4031" s="102" t="s">
        <v>1221</v>
      </c>
    </row>
    <row r="4032" spans="1:2" ht="15">
      <c r="A4032" s="104" t="s">
        <v>5006</v>
      </c>
      <c r="B4032" s="102" t="s">
        <v>1221</v>
      </c>
    </row>
    <row r="4033" spans="1:2" ht="15">
      <c r="A4033" s="104" t="s">
        <v>5007</v>
      </c>
      <c r="B4033" s="102" t="s">
        <v>1221</v>
      </c>
    </row>
    <row r="4034" spans="1:2" ht="15">
      <c r="A4034" s="104" t="s">
        <v>5008</v>
      </c>
      <c r="B4034" s="102" t="s">
        <v>1221</v>
      </c>
    </row>
    <row r="4035" spans="1:2" ht="15">
      <c r="A4035" s="104" t="s">
        <v>5009</v>
      </c>
      <c r="B4035" s="102" t="s">
        <v>1221</v>
      </c>
    </row>
    <row r="4036" spans="1:2" ht="15">
      <c r="A4036" s="104" t="s">
        <v>5010</v>
      </c>
      <c r="B4036" s="102" t="s">
        <v>1221</v>
      </c>
    </row>
    <row r="4037" spans="1:2" ht="15">
      <c r="A4037" s="104" t="s">
        <v>5011</v>
      </c>
      <c r="B4037" s="102" t="s">
        <v>1221</v>
      </c>
    </row>
    <row r="4038" spans="1:2" ht="15">
      <c r="A4038" s="104" t="s">
        <v>5012</v>
      </c>
      <c r="B4038" s="102" t="s">
        <v>1221</v>
      </c>
    </row>
    <row r="4039" spans="1:2" ht="15">
      <c r="A4039" s="104" t="s">
        <v>5013</v>
      </c>
      <c r="B4039" s="102" t="s">
        <v>1221</v>
      </c>
    </row>
    <row r="4040" spans="1:2" ht="15">
      <c r="A4040" s="104" t="s">
        <v>5014</v>
      </c>
      <c r="B4040" s="102" t="s">
        <v>1221</v>
      </c>
    </row>
    <row r="4041" spans="1:2" ht="15">
      <c r="A4041" s="104" t="s">
        <v>5015</v>
      </c>
      <c r="B4041" s="102" t="s">
        <v>1221</v>
      </c>
    </row>
    <row r="4042" spans="1:2" ht="15">
      <c r="A4042" s="104" t="s">
        <v>5016</v>
      </c>
      <c r="B4042" s="102" t="s">
        <v>1221</v>
      </c>
    </row>
    <row r="4043" spans="1:2" ht="15">
      <c r="A4043" s="104" t="s">
        <v>5017</v>
      </c>
      <c r="B4043" s="102" t="s">
        <v>1221</v>
      </c>
    </row>
    <row r="4044" spans="1:2" ht="15">
      <c r="A4044" s="104" t="s">
        <v>5018</v>
      </c>
      <c r="B4044" s="102" t="s">
        <v>1221</v>
      </c>
    </row>
    <row r="4045" spans="1:2" ht="15">
      <c r="A4045" s="104" t="s">
        <v>5019</v>
      </c>
      <c r="B4045" s="102" t="s">
        <v>1221</v>
      </c>
    </row>
    <row r="4046" spans="1:2" ht="15">
      <c r="A4046" s="104" t="s">
        <v>5020</v>
      </c>
      <c r="B4046" s="102" t="s">
        <v>1221</v>
      </c>
    </row>
    <row r="4047" spans="1:2" ht="15">
      <c r="A4047" s="104" t="s">
        <v>1164</v>
      </c>
      <c r="B4047" s="102" t="s">
        <v>1221</v>
      </c>
    </row>
    <row r="4048" spans="1:2" ht="15">
      <c r="A4048" s="104" t="s">
        <v>5021</v>
      </c>
      <c r="B4048" s="102" t="s">
        <v>1221</v>
      </c>
    </row>
    <row r="4049" spans="1:2" ht="15">
      <c r="A4049" s="104" t="s">
        <v>5022</v>
      </c>
      <c r="B4049" s="102" t="s">
        <v>1221</v>
      </c>
    </row>
    <row r="4050" spans="1:2" ht="15">
      <c r="A4050" s="104" t="s">
        <v>5023</v>
      </c>
      <c r="B4050" s="102" t="s">
        <v>1221</v>
      </c>
    </row>
    <row r="4051" spans="1:2" ht="15">
      <c r="A4051" s="104" t="s">
        <v>5024</v>
      </c>
      <c r="B4051" s="102" t="s">
        <v>1221</v>
      </c>
    </row>
    <row r="4052" spans="1:2" ht="15">
      <c r="A4052" s="104" t="s">
        <v>5025</v>
      </c>
      <c r="B4052" s="102" t="s">
        <v>1221</v>
      </c>
    </row>
    <row r="4053" spans="1:2" ht="15">
      <c r="A4053" s="104" t="s">
        <v>5026</v>
      </c>
      <c r="B4053" s="102" t="s">
        <v>1221</v>
      </c>
    </row>
    <row r="4054" spans="1:2" ht="15">
      <c r="A4054" s="104" t="s">
        <v>5027</v>
      </c>
      <c r="B4054" s="102" t="s">
        <v>1221</v>
      </c>
    </row>
    <row r="4055" spans="1:2" ht="15">
      <c r="A4055" s="104" t="s">
        <v>5028</v>
      </c>
      <c r="B4055" s="102" t="s">
        <v>1221</v>
      </c>
    </row>
    <row r="4056" spans="1:2" ht="15">
      <c r="A4056" s="104" t="s">
        <v>5029</v>
      </c>
      <c r="B4056" s="102" t="s">
        <v>1221</v>
      </c>
    </row>
    <row r="4057" spans="1:2" ht="15">
      <c r="A4057" s="104" t="s">
        <v>5030</v>
      </c>
      <c r="B4057" s="102" t="s">
        <v>1221</v>
      </c>
    </row>
    <row r="4058" spans="1:2" ht="15">
      <c r="A4058" s="104" t="s">
        <v>5031</v>
      </c>
      <c r="B4058" s="102" t="s">
        <v>1221</v>
      </c>
    </row>
    <row r="4059" spans="1:2" ht="15">
      <c r="A4059" s="104" t="s">
        <v>5032</v>
      </c>
      <c r="B4059" s="102" t="s">
        <v>1221</v>
      </c>
    </row>
    <row r="4060" spans="1:2" ht="15">
      <c r="A4060" s="104" t="s">
        <v>5033</v>
      </c>
      <c r="B4060" s="102" t="s">
        <v>1221</v>
      </c>
    </row>
    <row r="4061" spans="1:2" ht="15">
      <c r="A4061" s="104" t="s">
        <v>5034</v>
      </c>
      <c r="B4061" s="102" t="s">
        <v>1221</v>
      </c>
    </row>
    <row r="4062" spans="1:2" ht="15">
      <c r="A4062" s="104" t="s">
        <v>5035</v>
      </c>
      <c r="B4062" s="102" t="s">
        <v>1221</v>
      </c>
    </row>
    <row r="4063" spans="1:2" ht="15">
      <c r="A4063" s="104" t="s">
        <v>5036</v>
      </c>
      <c r="B4063" s="102" t="s">
        <v>1221</v>
      </c>
    </row>
    <row r="4064" spans="1:2" ht="15">
      <c r="A4064" s="104" t="s">
        <v>5037</v>
      </c>
      <c r="B4064" s="102" t="s">
        <v>1221</v>
      </c>
    </row>
    <row r="4065" spans="1:2" ht="15">
      <c r="A4065" s="104" t="s">
        <v>5038</v>
      </c>
      <c r="B4065" s="102" t="s">
        <v>1221</v>
      </c>
    </row>
    <row r="4066" spans="1:2" ht="15">
      <c r="A4066" s="104" t="s">
        <v>5039</v>
      </c>
      <c r="B4066" s="102" t="s">
        <v>1221</v>
      </c>
    </row>
    <row r="4067" spans="1:2" ht="15">
      <c r="A4067" s="104" t="s">
        <v>5040</v>
      </c>
      <c r="B4067" s="102" t="s">
        <v>1221</v>
      </c>
    </row>
    <row r="4068" spans="1:2" ht="15">
      <c r="A4068" s="104" t="s">
        <v>5041</v>
      </c>
      <c r="B4068" s="102" t="s">
        <v>1221</v>
      </c>
    </row>
    <row r="4069" spans="1:2" ht="15">
      <c r="A4069" s="104" t="s">
        <v>5042</v>
      </c>
      <c r="B4069" s="102" t="s">
        <v>1221</v>
      </c>
    </row>
    <row r="4070" spans="1:2" ht="15">
      <c r="A4070" s="104" t="s">
        <v>5043</v>
      </c>
      <c r="B4070" s="102" t="s">
        <v>1221</v>
      </c>
    </row>
    <row r="4071" spans="1:2" ht="15">
      <c r="A4071" s="104" t="s">
        <v>5044</v>
      </c>
      <c r="B4071" s="102" t="s">
        <v>1221</v>
      </c>
    </row>
    <row r="4072" spans="1:2" ht="15">
      <c r="A4072" s="104" t="s">
        <v>1165</v>
      </c>
      <c r="B4072" s="102" t="s">
        <v>1221</v>
      </c>
    </row>
    <row r="4073" spans="1:2" ht="15">
      <c r="A4073" s="104" t="s">
        <v>1166</v>
      </c>
      <c r="B4073" s="102" t="s">
        <v>1221</v>
      </c>
    </row>
    <row r="4074" spans="1:2" ht="15">
      <c r="A4074" s="104" t="s">
        <v>5045</v>
      </c>
      <c r="B4074" s="102" t="s">
        <v>1221</v>
      </c>
    </row>
    <row r="4075" spans="1:2" ht="15">
      <c r="A4075" s="104" t="s">
        <v>1167</v>
      </c>
      <c r="B4075" s="102" t="s">
        <v>1221</v>
      </c>
    </row>
    <row r="4076" spans="1:2" ht="15">
      <c r="A4076" s="104" t="s">
        <v>5046</v>
      </c>
      <c r="B4076" s="102" t="s">
        <v>1221</v>
      </c>
    </row>
    <row r="4077" spans="1:2" ht="15">
      <c r="A4077" s="104" t="s">
        <v>5047</v>
      </c>
      <c r="B4077" s="102" t="s">
        <v>1221</v>
      </c>
    </row>
    <row r="4078" spans="1:2" ht="15">
      <c r="A4078" s="104" t="s">
        <v>5048</v>
      </c>
      <c r="B4078" s="102" t="s">
        <v>1221</v>
      </c>
    </row>
    <row r="4079" spans="1:2" ht="15">
      <c r="A4079" s="104" t="s">
        <v>5049</v>
      </c>
      <c r="B4079" s="102" t="s">
        <v>1221</v>
      </c>
    </row>
    <row r="4080" spans="1:2" ht="15">
      <c r="A4080" s="104" t="s">
        <v>5050</v>
      </c>
      <c r="B4080" s="102" t="s">
        <v>1221</v>
      </c>
    </row>
    <row r="4081" spans="1:2" ht="15">
      <c r="A4081" s="104" t="s">
        <v>5051</v>
      </c>
      <c r="B4081" s="102" t="s">
        <v>1221</v>
      </c>
    </row>
    <row r="4082" spans="1:2" ht="15">
      <c r="A4082" s="104" t="s">
        <v>5052</v>
      </c>
      <c r="B4082" s="102" t="s">
        <v>1221</v>
      </c>
    </row>
    <row r="4083" spans="1:2" ht="15">
      <c r="A4083" s="104" t="s">
        <v>5053</v>
      </c>
      <c r="B4083" s="102" t="s">
        <v>1221</v>
      </c>
    </row>
    <row r="4084" spans="1:2" ht="15">
      <c r="A4084" s="104" t="s">
        <v>5054</v>
      </c>
      <c r="B4084" s="102" t="s">
        <v>1221</v>
      </c>
    </row>
    <row r="4085" spans="1:2" ht="15">
      <c r="A4085" s="104" t="s">
        <v>5055</v>
      </c>
      <c r="B4085" s="102" t="s">
        <v>1221</v>
      </c>
    </row>
    <row r="4086" spans="1:2" ht="15">
      <c r="A4086" s="104" t="s">
        <v>5056</v>
      </c>
      <c r="B4086" s="102" t="s">
        <v>1221</v>
      </c>
    </row>
    <row r="4087" spans="1:2" ht="15">
      <c r="A4087" s="104" t="s">
        <v>5057</v>
      </c>
      <c r="B4087" s="102" t="s">
        <v>1221</v>
      </c>
    </row>
    <row r="4088" spans="1:2" ht="15">
      <c r="A4088" s="104" t="s">
        <v>5058</v>
      </c>
      <c r="B4088" s="102" t="s">
        <v>1221</v>
      </c>
    </row>
    <row r="4089" spans="1:2" ht="15">
      <c r="A4089" s="104" t="s">
        <v>5059</v>
      </c>
      <c r="B4089" s="102" t="s">
        <v>1221</v>
      </c>
    </row>
    <row r="4090" spans="1:2" ht="15">
      <c r="A4090" s="104" t="s">
        <v>5060</v>
      </c>
      <c r="B4090" s="102" t="s">
        <v>1221</v>
      </c>
    </row>
    <row r="4091" spans="1:2" ht="15">
      <c r="A4091" s="104" t="s">
        <v>5061</v>
      </c>
      <c r="B4091" s="102" t="s">
        <v>1221</v>
      </c>
    </row>
    <row r="4092" spans="1:2" ht="15">
      <c r="A4092" s="104" t="s">
        <v>1168</v>
      </c>
      <c r="B4092" s="102" t="s">
        <v>1221</v>
      </c>
    </row>
    <row r="4093" spans="1:2" ht="15">
      <c r="A4093" s="104" t="s">
        <v>5062</v>
      </c>
      <c r="B4093" s="102" t="s">
        <v>1221</v>
      </c>
    </row>
    <row r="4094" spans="1:2" ht="15">
      <c r="A4094" s="104" t="s">
        <v>5063</v>
      </c>
      <c r="B4094" s="102" t="s">
        <v>1221</v>
      </c>
    </row>
    <row r="4095" spans="1:2" ht="15">
      <c r="A4095" s="104" t="s">
        <v>5064</v>
      </c>
      <c r="B4095" s="102" t="s">
        <v>1221</v>
      </c>
    </row>
    <row r="4096" spans="1:2" ht="15">
      <c r="A4096" s="104" t="s">
        <v>1169</v>
      </c>
      <c r="B4096" s="102" t="s">
        <v>1221</v>
      </c>
    </row>
    <row r="4097" spans="1:2" ht="15">
      <c r="A4097" s="104" t="s">
        <v>5065</v>
      </c>
      <c r="B4097" s="102" t="s">
        <v>1221</v>
      </c>
    </row>
    <row r="4098" spans="1:2" ht="15">
      <c r="A4098" s="104" t="s">
        <v>5066</v>
      </c>
      <c r="B4098" s="102" t="s">
        <v>1221</v>
      </c>
    </row>
    <row r="4099" spans="1:2" ht="15">
      <c r="A4099" s="104" t="s">
        <v>5067</v>
      </c>
      <c r="B4099" s="102" t="s">
        <v>1221</v>
      </c>
    </row>
    <row r="4100" spans="1:2" ht="15">
      <c r="A4100" s="104" t="s">
        <v>5068</v>
      </c>
      <c r="B4100" s="102" t="s">
        <v>1221</v>
      </c>
    </row>
    <row r="4101" spans="1:2" ht="15">
      <c r="A4101" s="104" t="s">
        <v>5069</v>
      </c>
      <c r="B4101" s="102" t="s">
        <v>1221</v>
      </c>
    </row>
    <row r="4102" spans="1:2" ht="15">
      <c r="A4102" s="104" t="s">
        <v>5070</v>
      </c>
      <c r="B4102" s="102" t="s">
        <v>1221</v>
      </c>
    </row>
    <row r="4103" spans="1:2" ht="15">
      <c r="A4103" s="104" t="s">
        <v>5071</v>
      </c>
      <c r="B4103" s="102" t="s">
        <v>1221</v>
      </c>
    </row>
    <row r="4104" spans="1:2" ht="15">
      <c r="A4104" s="104" t="s">
        <v>5072</v>
      </c>
      <c r="B4104" s="102" t="s">
        <v>1221</v>
      </c>
    </row>
    <row r="4105" spans="1:2" ht="15">
      <c r="A4105" s="104" t="s">
        <v>5073</v>
      </c>
      <c r="B4105" s="102" t="s">
        <v>1221</v>
      </c>
    </row>
    <row r="4106" spans="1:2" ht="15">
      <c r="A4106" s="104" t="s">
        <v>5074</v>
      </c>
      <c r="B4106" s="102" t="s">
        <v>1221</v>
      </c>
    </row>
    <row r="4107" spans="1:2" ht="15">
      <c r="A4107" s="104" t="s">
        <v>5075</v>
      </c>
      <c r="B4107" s="102" t="s">
        <v>1221</v>
      </c>
    </row>
    <row r="4108" spans="1:2" ht="15">
      <c r="A4108" s="104" t="s">
        <v>5076</v>
      </c>
      <c r="B4108" s="102" t="s">
        <v>1221</v>
      </c>
    </row>
    <row r="4109" spans="1:2" ht="15">
      <c r="A4109" s="104" t="s">
        <v>5077</v>
      </c>
      <c r="B4109" s="102" t="s">
        <v>1221</v>
      </c>
    </row>
    <row r="4110" spans="1:2" ht="15">
      <c r="A4110" s="104" t="s">
        <v>5078</v>
      </c>
      <c r="B4110" s="102" t="s">
        <v>1221</v>
      </c>
    </row>
    <row r="4111" spans="1:2" ht="15">
      <c r="A4111" s="104" t="s">
        <v>5079</v>
      </c>
      <c r="B4111" s="102" t="s">
        <v>1221</v>
      </c>
    </row>
    <row r="4112" spans="1:2" ht="15">
      <c r="A4112" s="104" t="s">
        <v>5080</v>
      </c>
      <c r="B4112" s="102" t="s">
        <v>1221</v>
      </c>
    </row>
    <row r="4113" spans="1:2" ht="15">
      <c r="A4113" s="104" t="s">
        <v>5081</v>
      </c>
      <c r="B4113" s="102" t="s">
        <v>1221</v>
      </c>
    </row>
    <row r="4114" spans="1:2" ht="15">
      <c r="A4114" s="104" t="s">
        <v>5082</v>
      </c>
      <c r="B4114" s="102" t="s">
        <v>1221</v>
      </c>
    </row>
    <row r="4115" spans="1:2" ht="15">
      <c r="A4115" s="104" t="s">
        <v>5083</v>
      </c>
      <c r="B4115" s="102" t="s">
        <v>1221</v>
      </c>
    </row>
    <row r="4116" spans="1:2" ht="15">
      <c r="A4116" s="104" t="s">
        <v>5084</v>
      </c>
      <c r="B4116" s="102" t="s">
        <v>1221</v>
      </c>
    </row>
    <row r="4117" spans="1:2" ht="15">
      <c r="A4117" s="104" t="s">
        <v>5085</v>
      </c>
      <c r="B4117" s="102" t="s">
        <v>1221</v>
      </c>
    </row>
    <row r="4118" spans="1:2" ht="15">
      <c r="A4118" s="104" t="s">
        <v>5086</v>
      </c>
      <c r="B4118" s="102" t="s">
        <v>1221</v>
      </c>
    </row>
    <row r="4119" spans="1:2" ht="15">
      <c r="A4119" s="104" t="s">
        <v>5087</v>
      </c>
      <c r="B4119" s="102" t="s">
        <v>1221</v>
      </c>
    </row>
    <row r="4120" spans="1:2" ht="15">
      <c r="A4120" s="104" t="s">
        <v>5088</v>
      </c>
      <c r="B4120" s="102" t="s">
        <v>1221</v>
      </c>
    </row>
    <row r="4121" spans="1:2" ht="15">
      <c r="A4121" s="104" t="s">
        <v>5089</v>
      </c>
      <c r="B4121" s="102" t="s">
        <v>1221</v>
      </c>
    </row>
    <row r="4122" spans="1:2" ht="15">
      <c r="A4122" s="104" t="s">
        <v>5090</v>
      </c>
      <c r="B4122" s="102" t="s">
        <v>1221</v>
      </c>
    </row>
    <row r="4123" spans="1:2" ht="15">
      <c r="A4123" s="104" t="s">
        <v>5091</v>
      </c>
      <c r="B4123" s="102" t="s">
        <v>1221</v>
      </c>
    </row>
    <row r="4124" spans="1:2" ht="15">
      <c r="A4124" s="104" t="s">
        <v>5092</v>
      </c>
      <c r="B4124" s="102" t="s">
        <v>1221</v>
      </c>
    </row>
    <row r="4125" spans="1:2" ht="15">
      <c r="A4125" s="104" t="s">
        <v>5093</v>
      </c>
      <c r="B4125" s="102" t="s">
        <v>1221</v>
      </c>
    </row>
    <row r="4126" spans="1:2" ht="15">
      <c r="A4126" s="104" t="s">
        <v>5094</v>
      </c>
      <c r="B4126" s="102" t="s">
        <v>1221</v>
      </c>
    </row>
    <row r="4127" spans="1:2" ht="15">
      <c r="A4127" s="104" t="s">
        <v>5095</v>
      </c>
      <c r="B4127" s="102" t="s">
        <v>1221</v>
      </c>
    </row>
    <row r="4128" spans="1:2" ht="15">
      <c r="A4128" s="104" t="s">
        <v>5096</v>
      </c>
      <c r="B4128" s="102" t="s">
        <v>1221</v>
      </c>
    </row>
    <row r="4129" spans="1:2" ht="15">
      <c r="A4129" s="104" t="s">
        <v>5097</v>
      </c>
      <c r="B4129" s="102" t="s">
        <v>1221</v>
      </c>
    </row>
    <row r="4130" spans="1:2" ht="15">
      <c r="A4130" s="104" t="s">
        <v>5098</v>
      </c>
      <c r="B4130" s="102" t="s">
        <v>1221</v>
      </c>
    </row>
    <row r="4131" spans="1:2" ht="15">
      <c r="A4131" s="104" t="s">
        <v>5099</v>
      </c>
      <c r="B4131" s="102" t="s">
        <v>1221</v>
      </c>
    </row>
    <row r="4132" spans="1:2" ht="15">
      <c r="A4132" s="104" t="s">
        <v>5100</v>
      </c>
      <c r="B4132" s="102" t="s">
        <v>1221</v>
      </c>
    </row>
    <row r="4133" spans="1:2" ht="15">
      <c r="A4133" s="104" t="s">
        <v>5101</v>
      </c>
      <c r="B4133" s="102" t="s">
        <v>1221</v>
      </c>
    </row>
    <row r="4134" spans="1:2" ht="15">
      <c r="A4134" s="104" t="s">
        <v>5102</v>
      </c>
      <c r="B4134" s="102" t="s">
        <v>1221</v>
      </c>
    </row>
    <row r="4135" spans="1:2" ht="15">
      <c r="A4135" s="104" t="s">
        <v>5103</v>
      </c>
      <c r="B4135" s="102" t="s">
        <v>1221</v>
      </c>
    </row>
    <row r="4136" spans="1:2" ht="15">
      <c r="A4136" s="104" t="s">
        <v>5104</v>
      </c>
      <c r="B4136" s="102" t="s">
        <v>1221</v>
      </c>
    </row>
    <row r="4137" spans="1:2" ht="15">
      <c r="A4137" s="104" t="s">
        <v>5105</v>
      </c>
      <c r="B4137" s="102" t="s">
        <v>1221</v>
      </c>
    </row>
    <row r="4138" spans="1:2" ht="15">
      <c r="A4138" s="104" t="s">
        <v>5106</v>
      </c>
      <c r="B4138" s="102" t="s">
        <v>1221</v>
      </c>
    </row>
    <row r="4139" spans="1:2" ht="15">
      <c r="A4139" s="104" t="s">
        <v>1170</v>
      </c>
      <c r="B4139" s="102" t="s">
        <v>1221</v>
      </c>
    </row>
    <row r="4140" spans="1:2" ht="15">
      <c r="A4140" s="104" t="s">
        <v>5107</v>
      </c>
      <c r="B4140" s="102" t="s">
        <v>1221</v>
      </c>
    </row>
    <row r="4141" spans="1:2" ht="15">
      <c r="A4141" s="104" t="s">
        <v>5108</v>
      </c>
      <c r="B4141" s="102" t="s">
        <v>1221</v>
      </c>
    </row>
    <row r="4142" spans="1:2" ht="15">
      <c r="A4142" s="104" t="s">
        <v>5109</v>
      </c>
      <c r="B4142" s="102" t="s">
        <v>1221</v>
      </c>
    </row>
    <row r="4143" spans="1:2" ht="15">
      <c r="A4143" s="104" t="s">
        <v>5110</v>
      </c>
      <c r="B4143" s="102" t="s">
        <v>1221</v>
      </c>
    </row>
    <row r="4144" spans="1:2" ht="15">
      <c r="A4144" s="104" t="s">
        <v>5111</v>
      </c>
      <c r="B4144" s="102" t="s">
        <v>1221</v>
      </c>
    </row>
    <row r="4145" spans="1:2" ht="15">
      <c r="A4145" s="104" t="s">
        <v>5112</v>
      </c>
      <c r="B4145" s="102" t="s">
        <v>1221</v>
      </c>
    </row>
    <row r="4146" spans="1:2" ht="15">
      <c r="A4146" s="104" t="s">
        <v>5113</v>
      </c>
      <c r="B4146" s="102" t="s">
        <v>1221</v>
      </c>
    </row>
    <row r="4147" spans="1:2" ht="15">
      <c r="A4147" s="104" t="s">
        <v>5114</v>
      </c>
      <c r="B4147" s="102" t="s">
        <v>1221</v>
      </c>
    </row>
    <row r="4148" spans="1:2" ht="15">
      <c r="A4148" s="104" t="s">
        <v>5115</v>
      </c>
      <c r="B4148" s="102" t="s">
        <v>1221</v>
      </c>
    </row>
    <row r="4149" spans="1:2" ht="15">
      <c r="A4149" s="104" t="s">
        <v>1171</v>
      </c>
      <c r="B4149" s="102" t="s">
        <v>1221</v>
      </c>
    </row>
    <row r="4150" spans="1:2" ht="15">
      <c r="A4150" s="104" t="s">
        <v>5116</v>
      </c>
      <c r="B4150" s="102" t="s">
        <v>1221</v>
      </c>
    </row>
    <row r="4151" spans="1:2" ht="15">
      <c r="A4151" s="104" t="s">
        <v>5117</v>
      </c>
      <c r="B4151" s="102" t="s">
        <v>1221</v>
      </c>
    </row>
    <row r="4152" spans="1:2" ht="15">
      <c r="A4152" s="104" t="s">
        <v>5118</v>
      </c>
      <c r="B4152" s="102" t="s">
        <v>1221</v>
      </c>
    </row>
    <row r="4153" spans="1:2" ht="15">
      <c r="A4153" s="104" t="s">
        <v>5119</v>
      </c>
      <c r="B4153" s="102" t="s">
        <v>1221</v>
      </c>
    </row>
    <row r="4154" spans="1:2" ht="15">
      <c r="A4154" s="104" t="s">
        <v>5120</v>
      </c>
      <c r="B4154" s="102" t="s">
        <v>1221</v>
      </c>
    </row>
    <row r="4155" spans="1:2" ht="15">
      <c r="A4155" s="104" t="s">
        <v>5121</v>
      </c>
      <c r="B4155" s="102" t="s">
        <v>1221</v>
      </c>
    </row>
    <row r="4156" spans="1:2" ht="15">
      <c r="A4156" s="104" t="s">
        <v>5122</v>
      </c>
      <c r="B4156" s="102" t="s">
        <v>1221</v>
      </c>
    </row>
    <row r="4157" spans="1:2" ht="15">
      <c r="A4157" s="104" t="s">
        <v>5123</v>
      </c>
      <c r="B4157" s="102" t="s">
        <v>1221</v>
      </c>
    </row>
    <row r="4158" spans="1:2" ht="15">
      <c r="A4158" s="104" t="s">
        <v>5124</v>
      </c>
      <c r="B4158" s="102" t="s">
        <v>1221</v>
      </c>
    </row>
    <row r="4159" spans="1:2" ht="15">
      <c r="A4159" s="104" t="s">
        <v>5125</v>
      </c>
      <c r="B4159" s="102" t="s">
        <v>1221</v>
      </c>
    </row>
    <row r="4160" spans="1:2" ht="15">
      <c r="A4160" s="104" t="s">
        <v>5126</v>
      </c>
      <c r="B4160" s="102" t="s">
        <v>1221</v>
      </c>
    </row>
    <row r="4161" spans="1:2" ht="15">
      <c r="A4161" s="104" t="s">
        <v>5127</v>
      </c>
      <c r="B4161" s="102" t="s">
        <v>1221</v>
      </c>
    </row>
    <row r="4162" spans="1:2" ht="15">
      <c r="A4162" s="104" t="s">
        <v>5128</v>
      </c>
      <c r="B4162" s="102" t="s">
        <v>1221</v>
      </c>
    </row>
    <row r="4163" spans="1:2" ht="15">
      <c r="A4163" s="104" t="s">
        <v>5129</v>
      </c>
      <c r="B4163" s="102" t="s">
        <v>1221</v>
      </c>
    </row>
    <row r="4164" spans="1:2" ht="15">
      <c r="A4164" s="104" t="s">
        <v>5130</v>
      </c>
      <c r="B4164" s="102" t="s">
        <v>1221</v>
      </c>
    </row>
    <row r="4165" spans="1:2" ht="15">
      <c r="A4165" s="104" t="s">
        <v>5131</v>
      </c>
      <c r="B4165" s="102" t="s">
        <v>1221</v>
      </c>
    </row>
    <row r="4166" spans="1:2" ht="15">
      <c r="A4166" s="104" t="s">
        <v>5132</v>
      </c>
      <c r="B4166" s="102" t="s">
        <v>1221</v>
      </c>
    </row>
    <row r="4167" spans="1:2" ht="15">
      <c r="A4167" s="104" t="s">
        <v>5133</v>
      </c>
      <c r="B4167" s="102" t="s">
        <v>1221</v>
      </c>
    </row>
    <row r="4168" spans="1:2" ht="15">
      <c r="A4168" s="104" t="s">
        <v>5134</v>
      </c>
      <c r="B4168" s="102" t="s">
        <v>1221</v>
      </c>
    </row>
    <row r="4169" spans="1:2" ht="15">
      <c r="A4169" s="104" t="s">
        <v>5135</v>
      </c>
      <c r="B4169" s="102" t="s">
        <v>1221</v>
      </c>
    </row>
    <row r="4170" spans="1:2" ht="15">
      <c r="A4170" s="104" t="s">
        <v>5136</v>
      </c>
      <c r="B4170" s="102" t="s">
        <v>1221</v>
      </c>
    </row>
    <row r="4171" spans="1:2" ht="15">
      <c r="A4171" s="104" t="s">
        <v>5137</v>
      </c>
      <c r="B4171" s="102" t="s">
        <v>1221</v>
      </c>
    </row>
    <row r="4172" spans="1:2" ht="15">
      <c r="A4172" s="104" t="s">
        <v>5138</v>
      </c>
      <c r="B4172" s="102" t="s">
        <v>1221</v>
      </c>
    </row>
    <row r="4173" spans="1:2" ht="15">
      <c r="A4173" s="104" t="s">
        <v>5139</v>
      </c>
      <c r="B4173" s="102" t="s">
        <v>1221</v>
      </c>
    </row>
    <row r="4174" spans="1:2" ht="15">
      <c r="A4174" s="104" t="s">
        <v>5140</v>
      </c>
      <c r="B4174" s="102" t="s">
        <v>1221</v>
      </c>
    </row>
    <row r="4175" spans="1:2" ht="15">
      <c r="A4175" s="104" t="s">
        <v>5141</v>
      </c>
      <c r="B4175" s="102" t="s">
        <v>1221</v>
      </c>
    </row>
    <row r="4176" spans="1:2" ht="15">
      <c r="A4176" s="104" t="s">
        <v>5142</v>
      </c>
      <c r="B4176" s="102" t="s">
        <v>1221</v>
      </c>
    </row>
    <row r="4177" spans="1:2" ht="15">
      <c r="A4177" s="104" t="s">
        <v>5143</v>
      </c>
      <c r="B4177" s="102" t="s">
        <v>1221</v>
      </c>
    </row>
    <row r="4178" spans="1:2" ht="15">
      <c r="A4178" s="104" t="s">
        <v>5144</v>
      </c>
      <c r="B4178" s="102" t="s">
        <v>1221</v>
      </c>
    </row>
    <row r="4179" spans="1:2" ht="15">
      <c r="A4179" s="104" t="s">
        <v>5145</v>
      </c>
      <c r="B4179" s="102" t="s">
        <v>1221</v>
      </c>
    </row>
    <row r="4180" spans="1:2" ht="15">
      <c r="A4180" s="104" t="s">
        <v>5146</v>
      </c>
      <c r="B4180" s="102" t="s">
        <v>1221</v>
      </c>
    </row>
    <row r="4181" spans="1:2" ht="15">
      <c r="A4181" s="104" t="s">
        <v>5147</v>
      </c>
      <c r="B4181" s="102" t="s">
        <v>1221</v>
      </c>
    </row>
    <row r="4182" spans="1:2" ht="15">
      <c r="A4182" s="104" t="s">
        <v>5148</v>
      </c>
      <c r="B4182" s="102" t="s">
        <v>1221</v>
      </c>
    </row>
    <row r="4183" spans="1:2" ht="15">
      <c r="A4183" s="104" t="s">
        <v>5149</v>
      </c>
      <c r="B4183" s="102" t="s">
        <v>1221</v>
      </c>
    </row>
    <row r="4184" spans="1:2" ht="15">
      <c r="A4184" s="104" t="s">
        <v>5150</v>
      </c>
      <c r="B4184" s="102" t="s">
        <v>1221</v>
      </c>
    </row>
    <row r="4185" spans="1:2" ht="15">
      <c r="A4185" s="104" t="s">
        <v>5151</v>
      </c>
      <c r="B4185" s="102" t="s">
        <v>1221</v>
      </c>
    </row>
    <row r="4186" spans="1:2" ht="15">
      <c r="A4186" s="104" t="s">
        <v>5152</v>
      </c>
      <c r="B4186" s="102" t="s">
        <v>1221</v>
      </c>
    </row>
    <row r="4187" spans="1:2" ht="15">
      <c r="A4187" s="104" t="s">
        <v>5153</v>
      </c>
      <c r="B4187" s="102" t="s">
        <v>1221</v>
      </c>
    </row>
    <row r="4188" spans="1:2" ht="15">
      <c r="A4188" s="104" t="s">
        <v>5154</v>
      </c>
      <c r="B4188" s="102" t="s">
        <v>1221</v>
      </c>
    </row>
    <row r="4189" spans="1:2" ht="15">
      <c r="A4189" s="104" t="s">
        <v>5155</v>
      </c>
      <c r="B4189" s="102" t="s">
        <v>1221</v>
      </c>
    </row>
    <row r="4190" spans="1:2" ht="15">
      <c r="A4190" s="104" t="s">
        <v>5156</v>
      </c>
      <c r="B4190" s="102" t="s">
        <v>1221</v>
      </c>
    </row>
    <row r="4191" spans="1:2" ht="15">
      <c r="A4191" s="104" t="s">
        <v>5157</v>
      </c>
      <c r="B4191" s="102" t="s">
        <v>1221</v>
      </c>
    </row>
    <row r="4192" spans="1:2" ht="15">
      <c r="A4192" s="104" t="s">
        <v>5158</v>
      </c>
      <c r="B4192" s="102" t="s">
        <v>1221</v>
      </c>
    </row>
    <row r="4193" spans="1:2" ht="15">
      <c r="A4193" s="104" t="s">
        <v>5159</v>
      </c>
      <c r="B4193" s="102" t="s">
        <v>1221</v>
      </c>
    </row>
    <row r="4194" spans="1:2" ht="15">
      <c r="A4194" s="104" t="s">
        <v>5160</v>
      </c>
      <c r="B4194" s="102" t="s">
        <v>1221</v>
      </c>
    </row>
    <row r="4195" spans="1:2" ht="15">
      <c r="A4195" s="104" t="s">
        <v>5161</v>
      </c>
      <c r="B4195" s="102" t="s">
        <v>1221</v>
      </c>
    </row>
    <row r="4196" spans="1:2" ht="15">
      <c r="A4196" s="104" t="s">
        <v>5162</v>
      </c>
      <c r="B4196" s="102" t="s">
        <v>1221</v>
      </c>
    </row>
    <row r="4197" spans="1:2" ht="15">
      <c r="A4197" s="104" t="s">
        <v>5163</v>
      </c>
      <c r="B4197" s="102" t="s">
        <v>1221</v>
      </c>
    </row>
    <row r="4198" spans="1:2" ht="15">
      <c r="A4198" s="104" t="s">
        <v>5164</v>
      </c>
      <c r="B4198" s="102" t="s">
        <v>1221</v>
      </c>
    </row>
    <row r="4199" spans="1:2" ht="15">
      <c r="A4199" s="104" t="s">
        <v>5165</v>
      </c>
      <c r="B4199" s="102" t="s">
        <v>1221</v>
      </c>
    </row>
    <row r="4200" spans="1:2" ht="15">
      <c r="A4200" s="104" t="s">
        <v>5166</v>
      </c>
      <c r="B4200" s="102" t="s">
        <v>1221</v>
      </c>
    </row>
    <row r="4201" spans="1:2" ht="15">
      <c r="A4201" s="104" t="s">
        <v>5167</v>
      </c>
      <c r="B4201" s="102" t="s">
        <v>1221</v>
      </c>
    </row>
    <row r="4202" spans="1:2" ht="15">
      <c r="A4202" s="104" t="s">
        <v>5168</v>
      </c>
      <c r="B4202" s="102" t="s">
        <v>1221</v>
      </c>
    </row>
    <row r="4203" spans="1:2" ht="15">
      <c r="A4203" s="104" t="s">
        <v>5169</v>
      </c>
      <c r="B4203" s="102" t="s">
        <v>1221</v>
      </c>
    </row>
    <row r="4204" spans="1:2" ht="15">
      <c r="A4204" s="104" t="s">
        <v>5170</v>
      </c>
      <c r="B4204" s="102" t="s">
        <v>1221</v>
      </c>
    </row>
    <row r="4205" spans="1:2" ht="15">
      <c r="A4205" s="104" t="s">
        <v>5171</v>
      </c>
      <c r="B4205" s="102" t="s">
        <v>1221</v>
      </c>
    </row>
    <row r="4206" spans="1:2" ht="15">
      <c r="A4206" s="104" t="s">
        <v>5172</v>
      </c>
      <c r="B4206" s="102" t="s">
        <v>1221</v>
      </c>
    </row>
    <row r="4207" spans="1:2" ht="15">
      <c r="A4207" s="104" t="s">
        <v>5173</v>
      </c>
      <c r="B4207" s="102" t="s">
        <v>1221</v>
      </c>
    </row>
    <row r="4208" spans="1:2" ht="15">
      <c r="A4208" s="104" t="s">
        <v>1172</v>
      </c>
      <c r="B4208" s="102" t="s">
        <v>1221</v>
      </c>
    </row>
    <row r="4209" spans="1:2" ht="15">
      <c r="A4209" s="104" t="s">
        <v>5174</v>
      </c>
      <c r="B4209" s="102" t="s">
        <v>1221</v>
      </c>
    </row>
    <row r="4210" spans="1:2" ht="15">
      <c r="A4210" s="104" t="s">
        <v>5175</v>
      </c>
      <c r="B4210" s="102" t="s">
        <v>1221</v>
      </c>
    </row>
    <row r="4211" spans="1:2" ht="15">
      <c r="A4211" s="104" t="s">
        <v>5176</v>
      </c>
      <c r="B4211" s="102" t="s">
        <v>1221</v>
      </c>
    </row>
    <row r="4212" spans="1:2" ht="15">
      <c r="A4212" s="104" t="s">
        <v>5177</v>
      </c>
      <c r="B4212" s="102" t="s">
        <v>1221</v>
      </c>
    </row>
    <row r="4213" spans="1:2" ht="15">
      <c r="A4213" s="104" t="s">
        <v>5178</v>
      </c>
      <c r="B4213" s="102" t="s">
        <v>1221</v>
      </c>
    </row>
    <row r="4214" spans="1:2" ht="15">
      <c r="A4214" s="104" t="s">
        <v>5179</v>
      </c>
      <c r="B4214" s="102" t="s">
        <v>1221</v>
      </c>
    </row>
    <row r="4215" spans="1:2" ht="15">
      <c r="A4215" s="104" t="s">
        <v>1173</v>
      </c>
      <c r="B4215" s="102" t="s">
        <v>1221</v>
      </c>
    </row>
    <row r="4216" spans="1:2" ht="15">
      <c r="A4216" s="104" t="s">
        <v>5180</v>
      </c>
      <c r="B4216" s="102" t="s">
        <v>1221</v>
      </c>
    </row>
    <row r="4217" spans="1:2" ht="15">
      <c r="A4217" s="104" t="s">
        <v>5181</v>
      </c>
      <c r="B4217" s="102" t="s">
        <v>1221</v>
      </c>
    </row>
    <row r="4218" spans="1:2" ht="15">
      <c r="A4218" s="104" t="s">
        <v>5182</v>
      </c>
      <c r="B4218" s="102" t="s">
        <v>1221</v>
      </c>
    </row>
    <row r="4219" spans="1:2" ht="15">
      <c r="A4219" s="104" t="s">
        <v>5183</v>
      </c>
      <c r="B4219" s="102" t="s">
        <v>1221</v>
      </c>
    </row>
    <row r="4220" spans="1:2" ht="15">
      <c r="A4220" s="104" t="s">
        <v>5184</v>
      </c>
      <c r="B4220" s="102" t="s">
        <v>1221</v>
      </c>
    </row>
    <row r="4221" spans="1:2" ht="15">
      <c r="A4221" s="104" t="s">
        <v>5185</v>
      </c>
      <c r="B4221" s="102" t="s">
        <v>1221</v>
      </c>
    </row>
    <row r="4222" spans="1:2" ht="15">
      <c r="A4222" s="104" t="s">
        <v>5186</v>
      </c>
      <c r="B4222" s="102" t="s">
        <v>1221</v>
      </c>
    </row>
    <row r="4223" spans="1:2" ht="15">
      <c r="A4223" s="104" t="s">
        <v>5187</v>
      </c>
      <c r="B4223" s="102" t="s">
        <v>1221</v>
      </c>
    </row>
    <row r="4224" spans="1:2" ht="15">
      <c r="A4224" s="104" t="s">
        <v>1174</v>
      </c>
      <c r="B4224" s="102" t="s">
        <v>1221</v>
      </c>
    </row>
    <row r="4225" spans="1:2" ht="15">
      <c r="A4225" s="104" t="s">
        <v>5188</v>
      </c>
      <c r="B4225" s="102" t="s">
        <v>1221</v>
      </c>
    </row>
    <row r="4226" spans="1:2" ht="15">
      <c r="A4226" s="104" t="s">
        <v>5189</v>
      </c>
      <c r="B4226" s="102" t="s">
        <v>1221</v>
      </c>
    </row>
    <row r="4227" spans="1:2" ht="15">
      <c r="A4227" s="104" t="s">
        <v>5190</v>
      </c>
      <c r="B4227" s="102" t="s">
        <v>1221</v>
      </c>
    </row>
    <row r="4228" spans="1:2" ht="15">
      <c r="A4228" s="104" t="s">
        <v>5191</v>
      </c>
      <c r="B4228" s="102" t="s">
        <v>1221</v>
      </c>
    </row>
    <row r="4229" spans="1:2" ht="15">
      <c r="A4229" s="104" t="s">
        <v>5192</v>
      </c>
      <c r="B4229" s="102" t="s">
        <v>1221</v>
      </c>
    </row>
    <row r="4230" spans="1:2" ht="15">
      <c r="A4230" s="104" t="s">
        <v>5193</v>
      </c>
      <c r="B4230" s="102" t="s">
        <v>1221</v>
      </c>
    </row>
    <row r="4231" spans="1:2" ht="15">
      <c r="A4231" s="104" t="s">
        <v>5194</v>
      </c>
      <c r="B4231" s="102" t="s">
        <v>1221</v>
      </c>
    </row>
    <row r="4232" spans="1:2" ht="15">
      <c r="A4232" s="104" t="s">
        <v>5195</v>
      </c>
      <c r="B4232" s="102" t="s">
        <v>1221</v>
      </c>
    </row>
    <row r="4233" spans="1:2" ht="15">
      <c r="A4233" s="104" t="s">
        <v>5196</v>
      </c>
      <c r="B4233" s="102" t="s">
        <v>1221</v>
      </c>
    </row>
    <row r="4234" spans="1:2" ht="15">
      <c r="A4234" s="104" t="s">
        <v>5197</v>
      </c>
      <c r="B4234" s="102" t="s">
        <v>1221</v>
      </c>
    </row>
    <row r="4235" spans="1:2" ht="15">
      <c r="A4235" s="104" t="s">
        <v>5198</v>
      </c>
      <c r="B4235" s="102" t="s">
        <v>1221</v>
      </c>
    </row>
    <row r="4236" spans="1:2" ht="15">
      <c r="A4236" s="104" t="s">
        <v>5199</v>
      </c>
      <c r="B4236" s="102" t="s">
        <v>1221</v>
      </c>
    </row>
    <row r="4237" spans="1:2" ht="15">
      <c r="A4237" s="104" t="s">
        <v>5200</v>
      </c>
      <c r="B4237" s="102" t="s">
        <v>1221</v>
      </c>
    </row>
    <row r="4238" spans="1:2" ht="15">
      <c r="A4238" s="104" t="s">
        <v>5201</v>
      </c>
      <c r="B4238" s="102" t="s">
        <v>1221</v>
      </c>
    </row>
    <row r="4239" spans="1:2" ht="15">
      <c r="A4239" s="104" t="s">
        <v>5202</v>
      </c>
      <c r="B4239" s="102" t="s">
        <v>1221</v>
      </c>
    </row>
    <row r="4240" spans="1:2" ht="15">
      <c r="A4240" s="104" t="s">
        <v>5203</v>
      </c>
      <c r="B4240" s="102" t="s">
        <v>1221</v>
      </c>
    </row>
    <row r="4241" spans="1:2" ht="15">
      <c r="A4241" s="104" t="s">
        <v>5204</v>
      </c>
      <c r="B4241" s="102" t="s">
        <v>1221</v>
      </c>
    </row>
    <row r="4242" spans="1:2" ht="15">
      <c r="A4242" s="104" t="s">
        <v>5205</v>
      </c>
      <c r="B4242" s="102" t="s">
        <v>1221</v>
      </c>
    </row>
    <row r="4243" spans="1:2" ht="15">
      <c r="A4243" s="104" t="s">
        <v>5206</v>
      </c>
      <c r="B4243" s="102" t="s">
        <v>1221</v>
      </c>
    </row>
    <row r="4244" spans="1:2" ht="15">
      <c r="A4244" s="104" t="s">
        <v>5207</v>
      </c>
      <c r="B4244" s="102" t="s">
        <v>1221</v>
      </c>
    </row>
    <row r="4245" spans="1:2" ht="15">
      <c r="A4245" s="104" t="s">
        <v>5208</v>
      </c>
      <c r="B4245" s="102" t="s">
        <v>1221</v>
      </c>
    </row>
    <row r="4246" spans="1:2" ht="15">
      <c r="A4246" s="104" t="s">
        <v>5209</v>
      </c>
      <c r="B4246" s="102" t="s">
        <v>1221</v>
      </c>
    </row>
    <row r="4247" spans="1:2" ht="15">
      <c r="A4247" s="104" t="s">
        <v>470</v>
      </c>
      <c r="B4247" s="102" t="s">
        <v>1221</v>
      </c>
    </row>
    <row r="4248" spans="1:2" ht="15">
      <c r="A4248" s="104" t="s">
        <v>5210</v>
      </c>
      <c r="B4248" s="102" t="s">
        <v>1221</v>
      </c>
    </row>
    <row r="4249" spans="1:2" ht="15">
      <c r="A4249" s="104" t="s">
        <v>5211</v>
      </c>
      <c r="B4249" s="102" t="s">
        <v>1221</v>
      </c>
    </row>
    <row r="4250" spans="1:2" ht="15">
      <c r="A4250" s="104" t="s">
        <v>5212</v>
      </c>
      <c r="B4250" s="102" t="s">
        <v>1221</v>
      </c>
    </row>
    <row r="4251" spans="1:2" ht="15">
      <c r="A4251" s="104" t="s">
        <v>5213</v>
      </c>
      <c r="B4251" s="102" t="s">
        <v>1221</v>
      </c>
    </row>
    <row r="4252" spans="1:2" ht="15">
      <c r="A4252" s="104" t="s">
        <v>5214</v>
      </c>
      <c r="B4252" s="102" t="s">
        <v>1221</v>
      </c>
    </row>
    <row r="4253" spans="1:2" ht="15">
      <c r="A4253" s="104" t="s">
        <v>5215</v>
      </c>
      <c r="B4253" s="102" t="s">
        <v>1221</v>
      </c>
    </row>
    <row r="4254" spans="1:2" ht="15">
      <c r="A4254" s="104" t="s">
        <v>1175</v>
      </c>
      <c r="B4254" s="102" t="s">
        <v>1221</v>
      </c>
    </row>
    <row r="4255" spans="1:2" ht="15">
      <c r="A4255" s="104" t="s">
        <v>5216</v>
      </c>
      <c r="B4255" s="102" t="s">
        <v>1221</v>
      </c>
    </row>
    <row r="4256" spans="1:2" ht="15">
      <c r="A4256" s="104" t="s">
        <v>5217</v>
      </c>
      <c r="B4256" s="102" t="s">
        <v>1221</v>
      </c>
    </row>
    <row r="4257" spans="1:2" ht="15">
      <c r="A4257" s="104" t="s">
        <v>5218</v>
      </c>
      <c r="B4257" s="102" t="s">
        <v>1221</v>
      </c>
    </row>
    <row r="4258" spans="1:2" ht="15">
      <c r="A4258" s="104" t="s">
        <v>5219</v>
      </c>
      <c r="B4258" s="102" t="s">
        <v>1221</v>
      </c>
    </row>
    <row r="4259" spans="1:2" ht="15">
      <c r="A4259" s="104" t="s">
        <v>5220</v>
      </c>
      <c r="B4259" s="102" t="s">
        <v>1221</v>
      </c>
    </row>
    <row r="4260" spans="1:2" ht="15">
      <c r="A4260" s="104" t="s">
        <v>5221</v>
      </c>
      <c r="B4260" s="102" t="s">
        <v>1221</v>
      </c>
    </row>
    <row r="4261" spans="1:2" ht="15">
      <c r="A4261" s="104" t="s">
        <v>5222</v>
      </c>
      <c r="B4261" s="102" t="s">
        <v>1221</v>
      </c>
    </row>
    <row r="4262" spans="1:2" ht="15">
      <c r="A4262" s="104" t="s">
        <v>5223</v>
      </c>
      <c r="B4262" s="102" t="s">
        <v>1221</v>
      </c>
    </row>
    <row r="4263" spans="1:2" ht="15">
      <c r="A4263" s="104" t="s">
        <v>5224</v>
      </c>
      <c r="B4263" s="102" t="s">
        <v>1221</v>
      </c>
    </row>
    <row r="4264" spans="1:2" ht="15">
      <c r="A4264" s="104" t="s">
        <v>5225</v>
      </c>
      <c r="B4264" s="102" t="s">
        <v>1221</v>
      </c>
    </row>
    <row r="4265" spans="1:2" ht="15">
      <c r="A4265" s="104" t="s">
        <v>5226</v>
      </c>
      <c r="B4265" s="102" t="s">
        <v>1221</v>
      </c>
    </row>
    <row r="4266" spans="1:2" ht="15">
      <c r="A4266" s="104" t="s">
        <v>5227</v>
      </c>
      <c r="B4266" s="102" t="s">
        <v>1221</v>
      </c>
    </row>
    <row r="4267" spans="1:2" ht="15">
      <c r="A4267" s="104" t="s">
        <v>5228</v>
      </c>
      <c r="B4267" s="102" t="s">
        <v>1221</v>
      </c>
    </row>
    <row r="4268" spans="1:2" ht="15">
      <c r="A4268" s="104" t="s">
        <v>5229</v>
      </c>
      <c r="B4268" s="102" t="s">
        <v>1221</v>
      </c>
    </row>
    <row r="4269" spans="1:2" ht="15">
      <c r="A4269" s="104" t="s">
        <v>5230</v>
      </c>
      <c r="B4269" s="102" t="s">
        <v>1221</v>
      </c>
    </row>
    <row r="4270" spans="1:2" ht="15">
      <c r="A4270" s="104" t="s">
        <v>5231</v>
      </c>
      <c r="B4270" s="102" t="s">
        <v>1221</v>
      </c>
    </row>
    <row r="4271" spans="1:2" ht="15">
      <c r="A4271" s="104" t="s">
        <v>1176</v>
      </c>
      <c r="B4271" s="102" t="s">
        <v>1221</v>
      </c>
    </row>
    <row r="4272" spans="1:2" ht="15">
      <c r="A4272" s="104" t="s">
        <v>5232</v>
      </c>
      <c r="B4272" s="102" t="s">
        <v>1221</v>
      </c>
    </row>
    <row r="4273" spans="1:2" ht="15">
      <c r="A4273" s="104" t="s">
        <v>5233</v>
      </c>
      <c r="B4273" s="102" t="s">
        <v>1221</v>
      </c>
    </row>
    <row r="4274" spans="1:2" ht="15">
      <c r="A4274" s="104" t="s">
        <v>5234</v>
      </c>
      <c r="B4274" s="102" t="s">
        <v>1221</v>
      </c>
    </row>
    <row r="4275" spans="1:2" ht="15">
      <c r="A4275" s="104" t="s">
        <v>5235</v>
      </c>
      <c r="B4275" s="102" t="s">
        <v>1221</v>
      </c>
    </row>
    <row r="4276" spans="1:2" ht="15">
      <c r="A4276" s="104" t="s">
        <v>5236</v>
      </c>
      <c r="B4276" s="102" t="s">
        <v>1221</v>
      </c>
    </row>
    <row r="4277" spans="1:2" ht="15">
      <c r="A4277" s="104" t="s">
        <v>5237</v>
      </c>
      <c r="B4277" s="102" t="s">
        <v>1221</v>
      </c>
    </row>
    <row r="4278" spans="1:2" ht="15">
      <c r="A4278" s="104" t="s">
        <v>5238</v>
      </c>
      <c r="B4278" s="102" t="s">
        <v>1221</v>
      </c>
    </row>
    <row r="4279" spans="1:2" ht="15">
      <c r="A4279" s="104" t="s">
        <v>5239</v>
      </c>
      <c r="B4279" s="102" t="s">
        <v>1221</v>
      </c>
    </row>
    <row r="4280" spans="1:2" ht="15">
      <c r="A4280" s="104" t="s">
        <v>5240</v>
      </c>
      <c r="B4280" s="102" t="s">
        <v>1221</v>
      </c>
    </row>
    <row r="4281" spans="1:2" ht="15">
      <c r="A4281" s="104" t="s">
        <v>5241</v>
      </c>
      <c r="B4281" s="102" t="s">
        <v>1221</v>
      </c>
    </row>
    <row r="4282" spans="1:2" ht="15">
      <c r="A4282" s="104" t="s">
        <v>5242</v>
      </c>
      <c r="B4282" s="102" t="s">
        <v>1221</v>
      </c>
    </row>
    <row r="4283" spans="1:2" ht="15">
      <c r="A4283" s="104" t="s">
        <v>5243</v>
      </c>
      <c r="B4283" s="102" t="s">
        <v>1221</v>
      </c>
    </row>
    <row r="4284" spans="1:2" ht="15">
      <c r="A4284" s="104" t="s">
        <v>5244</v>
      </c>
      <c r="B4284" s="102" t="s">
        <v>1221</v>
      </c>
    </row>
    <row r="4285" spans="1:2" ht="15">
      <c r="A4285" s="104" t="s">
        <v>5245</v>
      </c>
      <c r="B4285" s="102" t="s">
        <v>1221</v>
      </c>
    </row>
    <row r="4286" spans="1:2" ht="15">
      <c r="A4286" s="104" t="s">
        <v>5246</v>
      </c>
      <c r="B4286" s="102" t="s">
        <v>1221</v>
      </c>
    </row>
    <row r="4287" spans="1:2" ht="15">
      <c r="A4287" s="104" t="s">
        <v>5247</v>
      </c>
      <c r="B4287" s="102" t="s">
        <v>1221</v>
      </c>
    </row>
    <row r="4288" spans="1:2" ht="15">
      <c r="A4288" s="104" t="s">
        <v>5248</v>
      </c>
      <c r="B4288" s="102" t="s">
        <v>1221</v>
      </c>
    </row>
    <row r="4289" spans="1:2" ht="15">
      <c r="A4289" s="104" t="s">
        <v>5249</v>
      </c>
      <c r="B4289" s="102" t="s">
        <v>1221</v>
      </c>
    </row>
    <row r="4290" spans="1:2" ht="15">
      <c r="A4290" s="104" t="s">
        <v>5250</v>
      </c>
      <c r="B4290" s="102" t="s">
        <v>1221</v>
      </c>
    </row>
    <row r="4291" spans="1:2" ht="15">
      <c r="A4291" s="104" t="s">
        <v>5251</v>
      </c>
      <c r="B4291" s="102" t="s">
        <v>1221</v>
      </c>
    </row>
    <row r="4292" spans="1:2" ht="15">
      <c r="A4292" s="104" t="s">
        <v>5252</v>
      </c>
      <c r="B4292" s="102" t="s">
        <v>1221</v>
      </c>
    </row>
    <row r="4293" spans="1:2" ht="15">
      <c r="A4293" s="104" t="s">
        <v>5253</v>
      </c>
      <c r="B4293" s="102" t="s">
        <v>1221</v>
      </c>
    </row>
    <row r="4294" spans="1:2" ht="15">
      <c r="A4294" s="104" t="s">
        <v>5254</v>
      </c>
      <c r="B4294" s="102" t="s">
        <v>1221</v>
      </c>
    </row>
    <row r="4295" spans="1:2" ht="15">
      <c r="A4295" s="104" t="s">
        <v>5255</v>
      </c>
      <c r="B4295" s="102" t="s">
        <v>1221</v>
      </c>
    </row>
    <row r="4296" spans="1:2" ht="15">
      <c r="A4296" s="104" t="s">
        <v>5256</v>
      </c>
      <c r="B4296" s="102" t="s">
        <v>1221</v>
      </c>
    </row>
    <row r="4297" spans="1:2" ht="15">
      <c r="A4297" s="104" t="s">
        <v>5257</v>
      </c>
      <c r="B4297" s="102" t="s">
        <v>1221</v>
      </c>
    </row>
    <row r="4298" spans="1:2" ht="15">
      <c r="A4298" s="104" t="s">
        <v>5258</v>
      </c>
      <c r="B4298" s="102" t="s">
        <v>1221</v>
      </c>
    </row>
    <row r="4299" spans="1:2" ht="15">
      <c r="A4299" s="104" t="s">
        <v>5259</v>
      </c>
      <c r="B4299" s="102" t="s">
        <v>1221</v>
      </c>
    </row>
    <row r="4300" spans="1:2" ht="15">
      <c r="A4300" s="104" t="s">
        <v>5260</v>
      </c>
      <c r="B4300" s="102" t="s">
        <v>1221</v>
      </c>
    </row>
    <row r="4301" spans="1:2" ht="15">
      <c r="A4301" s="104" t="s">
        <v>5261</v>
      </c>
      <c r="B4301" s="102" t="s">
        <v>1221</v>
      </c>
    </row>
    <row r="4302" spans="1:2" ht="15">
      <c r="A4302" s="104" t="s">
        <v>5262</v>
      </c>
      <c r="B4302" s="102" t="s">
        <v>1221</v>
      </c>
    </row>
    <row r="4303" spans="1:2" ht="15">
      <c r="A4303" s="104" t="s">
        <v>5263</v>
      </c>
      <c r="B4303" s="102" t="s">
        <v>1221</v>
      </c>
    </row>
    <row r="4304" spans="1:2" ht="15">
      <c r="A4304" s="104" t="s">
        <v>5264</v>
      </c>
      <c r="B4304" s="102" t="s">
        <v>1221</v>
      </c>
    </row>
    <row r="4305" spans="1:2" ht="15">
      <c r="A4305" s="104" t="s">
        <v>5265</v>
      </c>
      <c r="B4305" s="102" t="s">
        <v>1221</v>
      </c>
    </row>
    <row r="4306" spans="1:2" ht="15">
      <c r="A4306" s="104" t="s">
        <v>5266</v>
      </c>
      <c r="B4306" s="102" t="s">
        <v>1221</v>
      </c>
    </row>
    <row r="4307" spans="1:2" ht="15">
      <c r="A4307" s="104" t="s">
        <v>5267</v>
      </c>
      <c r="B4307" s="102" t="s">
        <v>1221</v>
      </c>
    </row>
    <row r="4308" spans="1:2" ht="15">
      <c r="A4308" s="104" t="s">
        <v>5268</v>
      </c>
      <c r="B4308" s="102" t="s">
        <v>1221</v>
      </c>
    </row>
    <row r="4309" spans="1:2" ht="15">
      <c r="A4309" s="104" t="s">
        <v>5269</v>
      </c>
      <c r="B4309" s="102" t="s">
        <v>1221</v>
      </c>
    </row>
    <row r="4310" spans="1:2" ht="15">
      <c r="A4310" s="104" t="s">
        <v>5270</v>
      </c>
      <c r="B4310" s="102" t="s">
        <v>1221</v>
      </c>
    </row>
    <row r="4311" spans="1:2" ht="15">
      <c r="A4311" s="104" t="s">
        <v>5271</v>
      </c>
      <c r="B4311" s="102" t="s">
        <v>1221</v>
      </c>
    </row>
    <row r="4312" spans="1:2" ht="15">
      <c r="A4312" s="104" t="s">
        <v>5272</v>
      </c>
      <c r="B4312" s="102" t="s">
        <v>1221</v>
      </c>
    </row>
    <row r="4313" spans="1:2" ht="15">
      <c r="A4313" s="104" t="s">
        <v>5273</v>
      </c>
      <c r="B4313" s="102" t="s">
        <v>1221</v>
      </c>
    </row>
    <row r="4314" spans="1:2" ht="15">
      <c r="A4314" s="104" t="s">
        <v>5274</v>
      </c>
      <c r="B4314" s="102" t="s">
        <v>1221</v>
      </c>
    </row>
    <row r="4315" spans="1:2" ht="15">
      <c r="A4315" s="104" t="s">
        <v>5275</v>
      </c>
      <c r="B4315" s="102" t="s">
        <v>1221</v>
      </c>
    </row>
    <row r="4316" spans="1:2" ht="15">
      <c r="A4316" s="104" t="s">
        <v>5276</v>
      </c>
      <c r="B4316" s="102" t="s">
        <v>1221</v>
      </c>
    </row>
    <row r="4317" spans="1:2" ht="15">
      <c r="A4317" s="104" t="s">
        <v>5277</v>
      </c>
      <c r="B4317" s="102" t="s">
        <v>1221</v>
      </c>
    </row>
    <row r="4318" spans="1:2" ht="15">
      <c r="A4318" s="104" t="s">
        <v>5278</v>
      </c>
      <c r="B4318" s="102" t="s">
        <v>1221</v>
      </c>
    </row>
    <row r="4319" spans="1:2" ht="15">
      <c r="A4319" s="104" t="s">
        <v>5279</v>
      </c>
      <c r="B4319" s="102" t="s">
        <v>1221</v>
      </c>
    </row>
    <row r="4320" spans="1:2" ht="15">
      <c r="A4320" s="104" t="s">
        <v>5280</v>
      </c>
      <c r="B4320" s="102" t="s">
        <v>1221</v>
      </c>
    </row>
    <row r="4321" spans="1:2" ht="15">
      <c r="A4321" s="104" t="s">
        <v>5281</v>
      </c>
      <c r="B4321" s="102" t="s">
        <v>1221</v>
      </c>
    </row>
    <row r="4322" spans="1:2" ht="15">
      <c r="A4322" s="104" t="s">
        <v>5282</v>
      </c>
      <c r="B4322" s="102" t="s">
        <v>1221</v>
      </c>
    </row>
    <row r="4323" spans="1:2" ht="15">
      <c r="A4323" s="104" t="s">
        <v>5283</v>
      </c>
      <c r="B4323" s="102" t="s">
        <v>1221</v>
      </c>
    </row>
    <row r="4324" spans="1:2" ht="15">
      <c r="A4324" s="104" t="s">
        <v>5284</v>
      </c>
      <c r="B4324" s="102" t="s">
        <v>1221</v>
      </c>
    </row>
    <row r="4325" spans="1:2" ht="15">
      <c r="A4325" s="104" t="s">
        <v>5285</v>
      </c>
      <c r="B4325" s="102" t="s">
        <v>1221</v>
      </c>
    </row>
    <row r="4326" spans="1:2" ht="15">
      <c r="A4326" s="104" t="s">
        <v>5286</v>
      </c>
      <c r="B4326" s="102" t="s">
        <v>1221</v>
      </c>
    </row>
    <row r="4327" spans="1:2" ht="15">
      <c r="A4327" s="104" t="s">
        <v>5287</v>
      </c>
      <c r="B4327" s="102" t="s">
        <v>1221</v>
      </c>
    </row>
    <row r="4328" spans="1:2" ht="15">
      <c r="A4328" s="104" t="s">
        <v>5288</v>
      </c>
      <c r="B4328" s="102" t="s">
        <v>1221</v>
      </c>
    </row>
    <row r="4329" spans="1:2" ht="15">
      <c r="A4329" s="104" t="s">
        <v>5289</v>
      </c>
      <c r="B4329" s="102" t="s">
        <v>1221</v>
      </c>
    </row>
    <row r="4330" spans="1:2" ht="15">
      <c r="A4330" s="104" t="s">
        <v>5290</v>
      </c>
      <c r="B4330" s="102" t="s">
        <v>1221</v>
      </c>
    </row>
    <row r="4331" spans="1:2" ht="15">
      <c r="A4331" s="104" t="s">
        <v>5291</v>
      </c>
      <c r="B4331" s="102" t="s">
        <v>1221</v>
      </c>
    </row>
    <row r="4332" spans="1:2" ht="15">
      <c r="A4332" s="104" t="s">
        <v>5292</v>
      </c>
      <c r="B4332" s="102" t="s">
        <v>1221</v>
      </c>
    </row>
    <row r="4333" spans="1:2" ht="15">
      <c r="A4333" s="104" t="s">
        <v>5293</v>
      </c>
      <c r="B4333" s="102" t="s">
        <v>1221</v>
      </c>
    </row>
    <row r="4334" spans="1:2" ht="15">
      <c r="A4334" s="104" t="s">
        <v>5294</v>
      </c>
      <c r="B4334" s="102" t="s">
        <v>1221</v>
      </c>
    </row>
    <row r="4335" spans="1:2" ht="15">
      <c r="A4335" s="104" t="s">
        <v>5295</v>
      </c>
      <c r="B4335" s="102" t="s">
        <v>1221</v>
      </c>
    </row>
    <row r="4336" spans="1:2" ht="15">
      <c r="A4336" s="104" t="s">
        <v>5296</v>
      </c>
      <c r="B4336" s="102" t="s">
        <v>1221</v>
      </c>
    </row>
    <row r="4337" spans="1:2" ht="15">
      <c r="A4337" s="104" t="s">
        <v>5297</v>
      </c>
      <c r="B4337" s="102" t="s">
        <v>1221</v>
      </c>
    </row>
    <row r="4338" spans="1:2" ht="15">
      <c r="A4338" s="104" t="s">
        <v>5298</v>
      </c>
      <c r="B4338" s="102" t="s">
        <v>1221</v>
      </c>
    </row>
    <row r="4339" spans="1:2" ht="15">
      <c r="A4339" s="104" t="s">
        <v>5299</v>
      </c>
      <c r="B4339" s="102" t="s">
        <v>1221</v>
      </c>
    </row>
    <row r="4340" spans="1:2" ht="15">
      <c r="A4340" s="104" t="s">
        <v>5300</v>
      </c>
      <c r="B4340" s="102" t="s">
        <v>1221</v>
      </c>
    </row>
    <row r="4341" spans="1:2" ht="15">
      <c r="A4341" s="104" t="s">
        <v>5301</v>
      </c>
      <c r="B4341" s="102" t="s">
        <v>1221</v>
      </c>
    </row>
    <row r="4342" spans="1:2" ht="15">
      <c r="A4342" s="104" t="s">
        <v>5302</v>
      </c>
      <c r="B4342" s="102" t="s">
        <v>1221</v>
      </c>
    </row>
    <row r="4343" spans="1:2" ht="15">
      <c r="A4343" s="104" t="s">
        <v>5303</v>
      </c>
      <c r="B4343" s="102" t="s">
        <v>1221</v>
      </c>
    </row>
    <row r="4344" spans="1:2" ht="15">
      <c r="A4344" s="104" t="s">
        <v>5304</v>
      </c>
      <c r="B4344" s="102" t="s">
        <v>1221</v>
      </c>
    </row>
    <row r="4345" spans="1:2" ht="15">
      <c r="A4345" s="104" t="s">
        <v>5305</v>
      </c>
      <c r="B4345" s="102" t="s">
        <v>1221</v>
      </c>
    </row>
    <row r="4346" spans="1:2" ht="15">
      <c r="A4346" s="104" t="s">
        <v>5306</v>
      </c>
      <c r="B4346" s="102" t="s">
        <v>1221</v>
      </c>
    </row>
    <row r="4347" spans="1:2" ht="15">
      <c r="A4347" s="104" t="s">
        <v>5307</v>
      </c>
      <c r="B4347" s="102" t="s">
        <v>1221</v>
      </c>
    </row>
    <row r="4348" spans="1:2" ht="15">
      <c r="A4348" s="104" t="s">
        <v>5308</v>
      </c>
      <c r="B4348" s="102" t="s">
        <v>1221</v>
      </c>
    </row>
    <row r="4349" spans="1:2" ht="15">
      <c r="A4349" s="104" t="s">
        <v>5309</v>
      </c>
      <c r="B4349" s="102" t="s">
        <v>1221</v>
      </c>
    </row>
    <row r="4350" spans="1:2" ht="15">
      <c r="A4350" s="104" t="s">
        <v>5310</v>
      </c>
      <c r="B4350" s="102" t="s">
        <v>1221</v>
      </c>
    </row>
    <row r="4351" spans="1:2" ht="15">
      <c r="A4351" s="104" t="s">
        <v>5311</v>
      </c>
      <c r="B4351" s="102" t="s">
        <v>1221</v>
      </c>
    </row>
    <row r="4352" spans="1:2" ht="15">
      <c r="A4352" s="104" t="s">
        <v>5312</v>
      </c>
      <c r="B4352" s="102" t="s">
        <v>1221</v>
      </c>
    </row>
    <row r="4353" spans="1:2" ht="15">
      <c r="A4353" s="104" t="s">
        <v>5313</v>
      </c>
      <c r="B4353" s="102" t="s">
        <v>1221</v>
      </c>
    </row>
    <row r="4354" spans="1:2" ht="15">
      <c r="A4354" s="104" t="s">
        <v>5314</v>
      </c>
      <c r="B4354" s="102" t="s">
        <v>1221</v>
      </c>
    </row>
    <row r="4355" spans="1:2" ht="15">
      <c r="A4355" s="104" t="s">
        <v>5315</v>
      </c>
      <c r="B4355" s="102" t="s">
        <v>1221</v>
      </c>
    </row>
    <row r="4356" spans="1:2" ht="15">
      <c r="A4356" s="104" t="s">
        <v>5316</v>
      </c>
      <c r="B4356" s="102" t="s">
        <v>1221</v>
      </c>
    </row>
    <row r="4357" spans="1:2" ht="15">
      <c r="A4357" s="104" t="s">
        <v>5317</v>
      </c>
      <c r="B4357" s="102" t="s">
        <v>1221</v>
      </c>
    </row>
    <row r="4358" spans="1:2" ht="15">
      <c r="A4358" s="104" t="s">
        <v>5318</v>
      </c>
      <c r="B4358" s="102" t="s">
        <v>1221</v>
      </c>
    </row>
    <row r="4359" spans="1:2" ht="15">
      <c r="A4359" s="104" t="s">
        <v>5319</v>
      </c>
      <c r="B4359" s="102" t="s">
        <v>1221</v>
      </c>
    </row>
    <row r="4360" spans="1:2" ht="15">
      <c r="A4360" s="104" t="s">
        <v>5320</v>
      </c>
      <c r="B4360" s="102" t="s">
        <v>1221</v>
      </c>
    </row>
    <row r="4361" spans="1:2" ht="15">
      <c r="A4361" s="104" t="s">
        <v>5321</v>
      </c>
      <c r="B4361" s="102" t="s">
        <v>1221</v>
      </c>
    </row>
    <row r="4362" spans="1:2" ht="15">
      <c r="A4362" s="104" t="s">
        <v>5322</v>
      </c>
      <c r="B4362" s="102" t="s">
        <v>1221</v>
      </c>
    </row>
    <row r="4363" spans="1:2" ht="15">
      <c r="A4363" s="104" t="s">
        <v>5323</v>
      </c>
      <c r="B4363" s="102" t="s">
        <v>1221</v>
      </c>
    </row>
    <row r="4364" spans="1:2" ht="15">
      <c r="A4364" s="104" t="s">
        <v>5324</v>
      </c>
      <c r="B4364" s="102" t="s">
        <v>1221</v>
      </c>
    </row>
    <row r="4365" spans="1:2" ht="15">
      <c r="A4365" s="104" t="s">
        <v>5325</v>
      </c>
      <c r="B4365" s="102" t="s">
        <v>1221</v>
      </c>
    </row>
    <row r="4366" spans="1:2" ht="15">
      <c r="A4366" s="104" t="s">
        <v>5326</v>
      </c>
      <c r="B4366" s="102" t="s">
        <v>1221</v>
      </c>
    </row>
    <row r="4367" spans="1:2" ht="15">
      <c r="A4367" s="104" t="s">
        <v>5327</v>
      </c>
      <c r="B4367" s="102" t="s">
        <v>1221</v>
      </c>
    </row>
    <row r="4368" spans="1:2" ht="15">
      <c r="A4368" s="104" t="s">
        <v>5328</v>
      </c>
      <c r="B4368" s="102" t="s">
        <v>1221</v>
      </c>
    </row>
    <row r="4369" spans="1:2" ht="15">
      <c r="A4369" s="104" t="s">
        <v>5329</v>
      </c>
      <c r="B4369" s="102" t="s">
        <v>1221</v>
      </c>
    </row>
    <row r="4370" spans="1:2" ht="15">
      <c r="A4370" s="104" t="s">
        <v>5330</v>
      </c>
      <c r="B4370" s="102" t="s">
        <v>1221</v>
      </c>
    </row>
    <row r="4371" spans="1:2" ht="15">
      <c r="A4371" s="104" t="s">
        <v>5331</v>
      </c>
      <c r="B4371" s="102" t="s">
        <v>1221</v>
      </c>
    </row>
    <row r="4372" spans="1:2" ht="15">
      <c r="A4372" s="104" t="s">
        <v>5332</v>
      </c>
      <c r="B4372" s="102" t="s">
        <v>1221</v>
      </c>
    </row>
    <row r="4373" spans="1:2" ht="15">
      <c r="A4373" s="104" t="s">
        <v>5333</v>
      </c>
      <c r="B4373" s="102" t="s">
        <v>1221</v>
      </c>
    </row>
    <row r="4374" spans="1:2" ht="15">
      <c r="A4374" s="104" t="s">
        <v>5334</v>
      </c>
      <c r="B4374" s="102" t="s">
        <v>1221</v>
      </c>
    </row>
    <row r="4375" spans="1:2" ht="15">
      <c r="A4375" s="104" t="s">
        <v>5335</v>
      </c>
      <c r="B4375" s="102" t="s">
        <v>1221</v>
      </c>
    </row>
    <row r="4376" spans="1:2" ht="15">
      <c r="A4376" s="104" t="s">
        <v>5336</v>
      </c>
      <c r="B4376" s="102" t="s">
        <v>1221</v>
      </c>
    </row>
    <row r="4377" spans="1:2" ht="15">
      <c r="A4377" s="104" t="s">
        <v>5337</v>
      </c>
      <c r="B4377" s="102" t="s">
        <v>1221</v>
      </c>
    </row>
    <row r="4378" spans="1:2" ht="15">
      <c r="A4378" s="104" t="s">
        <v>5338</v>
      </c>
      <c r="B4378" s="102" t="s">
        <v>1221</v>
      </c>
    </row>
    <row r="4379" spans="1:2" ht="15">
      <c r="A4379" s="104" t="s">
        <v>5339</v>
      </c>
      <c r="B4379" s="102" t="s">
        <v>1221</v>
      </c>
    </row>
    <row r="4380" spans="1:2" ht="15">
      <c r="A4380" s="104" t="s">
        <v>5340</v>
      </c>
      <c r="B4380" s="102" t="s">
        <v>1221</v>
      </c>
    </row>
    <row r="4381" spans="1:2" ht="15">
      <c r="A4381" s="104" t="s">
        <v>5341</v>
      </c>
      <c r="B4381" s="102" t="s">
        <v>1221</v>
      </c>
    </row>
    <row r="4382" spans="1:2" ht="15">
      <c r="A4382" s="104" t="s">
        <v>5342</v>
      </c>
      <c r="B4382" s="102" t="s">
        <v>1221</v>
      </c>
    </row>
    <row r="4383" spans="1:2" ht="15">
      <c r="A4383" s="104" t="s">
        <v>584</v>
      </c>
      <c r="B4383" s="102" t="s">
        <v>1221</v>
      </c>
    </row>
    <row r="4384" spans="1:2" ht="15">
      <c r="A4384" s="104" t="s">
        <v>5343</v>
      </c>
      <c r="B4384" s="102" t="s">
        <v>1221</v>
      </c>
    </row>
    <row r="4385" spans="1:2" ht="15">
      <c r="A4385" s="104" t="s">
        <v>5344</v>
      </c>
      <c r="B4385" s="102" t="s">
        <v>1221</v>
      </c>
    </row>
    <row r="4386" spans="1:2" ht="15">
      <c r="A4386" s="104" t="s">
        <v>5345</v>
      </c>
      <c r="B4386" s="102" t="s">
        <v>1221</v>
      </c>
    </row>
    <row r="4387" spans="1:2" ht="15">
      <c r="A4387" s="104" t="s">
        <v>5346</v>
      </c>
      <c r="B4387" s="102" t="s">
        <v>1221</v>
      </c>
    </row>
    <row r="4388" spans="1:2" ht="15">
      <c r="A4388" s="104" t="s">
        <v>5347</v>
      </c>
      <c r="B4388" s="102" t="s">
        <v>1221</v>
      </c>
    </row>
    <row r="4389" spans="1:2" ht="15">
      <c r="A4389" s="104" t="s">
        <v>5348</v>
      </c>
      <c r="B4389" s="102" t="s">
        <v>1221</v>
      </c>
    </row>
    <row r="4390" spans="1:2" ht="15">
      <c r="A4390" s="104" t="s">
        <v>5349</v>
      </c>
      <c r="B4390" s="102" t="s">
        <v>1221</v>
      </c>
    </row>
    <row r="4391" spans="1:2" ht="15">
      <c r="A4391" s="104" t="s">
        <v>1177</v>
      </c>
      <c r="B4391" s="102" t="s">
        <v>1221</v>
      </c>
    </row>
    <row r="4392" spans="1:2" ht="15">
      <c r="A4392" s="104" t="s">
        <v>5350</v>
      </c>
      <c r="B4392" s="102" t="s">
        <v>1221</v>
      </c>
    </row>
    <row r="4393" spans="1:2" ht="15">
      <c r="A4393" s="104" t="s">
        <v>5351</v>
      </c>
      <c r="B4393" s="102" t="s">
        <v>1221</v>
      </c>
    </row>
    <row r="4394" spans="1:2" ht="15">
      <c r="A4394" s="104" t="s">
        <v>5352</v>
      </c>
      <c r="B4394" s="102" t="s">
        <v>1221</v>
      </c>
    </row>
    <row r="4395" spans="1:2" ht="15">
      <c r="A4395" s="104" t="s">
        <v>5353</v>
      </c>
      <c r="B4395" s="102" t="s">
        <v>1221</v>
      </c>
    </row>
    <row r="4396" spans="1:2" ht="15">
      <c r="A4396" s="104" t="s">
        <v>709</v>
      </c>
      <c r="B4396" s="102" t="s">
        <v>1221</v>
      </c>
    </row>
    <row r="4397" spans="1:2" ht="15">
      <c r="A4397" s="104" t="s">
        <v>5354</v>
      </c>
      <c r="B4397" s="102" t="s">
        <v>1221</v>
      </c>
    </row>
    <row r="4398" spans="1:2" ht="15">
      <c r="A4398" s="104" t="s">
        <v>5355</v>
      </c>
      <c r="B4398" s="102" t="s">
        <v>1221</v>
      </c>
    </row>
    <row r="4399" spans="1:2" ht="15">
      <c r="A4399" s="104" t="s">
        <v>5356</v>
      </c>
      <c r="B4399" s="102" t="s">
        <v>1221</v>
      </c>
    </row>
    <row r="4400" spans="1:2" ht="15">
      <c r="A4400" s="104" t="s">
        <v>5357</v>
      </c>
      <c r="B4400" s="102" t="s">
        <v>1221</v>
      </c>
    </row>
    <row r="4401" spans="1:2" ht="15">
      <c r="A4401" s="104" t="s">
        <v>5358</v>
      </c>
      <c r="B4401" s="102" t="s">
        <v>1221</v>
      </c>
    </row>
    <row r="4402" spans="1:2" ht="15">
      <c r="A4402" s="104" t="s">
        <v>5359</v>
      </c>
      <c r="B4402" s="102" t="s">
        <v>1221</v>
      </c>
    </row>
    <row r="4403" spans="1:2" ht="15">
      <c r="A4403" s="104" t="s">
        <v>5360</v>
      </c>
      <c r="B4403" s="102" t="s">
        <v>1221</v>
      </c>
    </row>
    <row r="4404" spans="1:2" ht="15">
      <c r="A4404" s="104" t="s">
        <v>5361</v>
      </c>
      <c r="B4404" s="102" t="s">
        <v>1221</v>
      </c>
    </row>
    <row r="4405" spans="1:2" ht="15">
      <c r="A4405" s="104" t="s">
        <v>5362</v>
      </c>
      <c r="B4405" s="102" t="s">
        <v>1221</v>
      </c>
    </row>
    <row r="4406" spans="1:2" ht="15">
      <c r="A4406" s="104" t="s">
        <v>5363</v>
      </c>
      <c r="B4406" s="102" t="s">
        <v>1221</v>
      </c>
    </row>
    <row r="4407" spans="1:2" ht="15">
      <c r="A4407" s="104" t="s">
        <v>1178</v>
      </c>
      <c r="B4407" s="102" t="s">
        <v>1221</v>
      </c>
    </row>
    <row r="4408" spans="1:2" ht="15">
      <c r="A4408" s="104" t="s">
        <v>5364</v>
      </c>
      <c r="B4408" s="102" t="s">
        <v>1221</v>
      </c>
    </row>
    <row r="4409" spans="1:2" ht="15">
      <c r="A4409" s="104" t="s">
        <v>5365</v>
      </c>
      <c r="B4409" s="102" t="s">
        <v>1221</v>
      </c>
    </row>
    <row r="4410" spans="1:2" ht="15">
      <c r="A4410" s="104" t="s">
        <v>5366</v>
      </c>
      <c r="B4410" s="102" t="s">
        <v>1221</v>
      </c>
    </row>
    <row r="4411" spans="1:2" ht="15">
      <c r="A4411" s="104" t="s">
        <v>5367</v>
      </c>
      <c r="B4411" s="102" t="s">
        <v>1221</v>
      </c>
    </row>
    <row r="4412" spans="1:2" ht="15">
      <c r="A4412" s="104" t="s">
        <v>5368</v>
      </c>
      <c r="B4412" s="102" t="s">
        <v>1221</v>
      </c>
    </row>
    <row r="4413" spans="1:2" ht="15">
      <c r="A4413" s="104" t="s">
        <v>5369</v>
      </c>
      <c r="B4413" s="102" t="s">
        <v>1221</v>
      </c>
    </row>
    <row r="4414" spans="1:2" ht="15">
      <c r="A4414" s="104" t="s">
        <v>5370</v>
      </c>
      <c r="B4414" s="102" t="s">
        <v>1221</v>
      </c>
    </row>
    <row r="4415" spans="1:2" ht="15">
      <c r="A4415" s="104" t="s">
        <v>5371</v>
      </c>
      <c r="B4415" s="102" t="s">
        <v>1221</v>
      </c>
    </row>
    <row r="4416" spans="1:2" ht="15">
      <c r="A4416" s="104" t="s">
        <v>5372</v>
      </c>
      <c r="B4416" s="102" t="s">
        <v>1221</v>
      </c>
    </row>
    <row r="4417" spans="1:2" ht="15">
      <c r="A4417" s="104" t="s">
        <v>5373</v>
      </c>
      <c r="B4417" s="102" t="s">
        <v>1221</v>
      </c>
    </row>
    <row r="4418" spans="1:2" ht="15">
      <c r="A4418" s="104" t="s">
        <v>5374</v>
      </c>
      <c r="B4418" s="102" t="s">
        <v>1221</v>
      </c>
    </row>
    <row r="4419" spans="1:2" ht="15">
      <c r="A4419" s="104" t="s">
        <v>5375</v>
      </c>
      <c r="B4419" s="102" t="s">
        <v>1221</v>
      </c>
    </row>
    <row r="4420" spans="1:2" ht="15">
      <c r="A4420" s="104" t="s">
        <v>5376</v>
      </c>
      <c r="B4420" s="102" t="s">
        <v>1221</v>
      </c>
    </row>
    <row r="4421" spans="1:2" ht="15">
      <c r="A4421" s="104" t="s">
        <v>5377</v>
      </c>
      <c r="B4421" s="102" t="s">
        <v>1221</v>
      </c>
    </row>
    <row r="4422" spans="1:2" ht="15">
      <c r="A4422" s="104" t="s">
        <v>5378</v>
      </c>
      <c r="B4422" s="102" t="s">
        <v>1221</v>
      </c>
    </row>
    <row r="4423" spans="1:2" ht="15">
      <c r="A4423" s="104" t="s">
        <v>5379</v>
      </c>
      <c r="B4423" s="102" t="s">
        <v>1221</v>
      </c>
    </row>
    <row r="4424" spans="1:2" ht="15">
      <c r="A4424" s="104" t="s">
        <v>5380</v>
      </c>
      <c r="B4424" s="102" t="s">
        <v>1221</v>
      </c>
    </row>
    <row r="4425" spans="1:2" ht="15">
      <c r="A4425" s="104" t="s">
        <v>5381</v>
      </c>
      <c r="B4425" s="102" t="s">
        <v>1221</v>
      </c>
    </row>
    <row r="4426" spans="1:2" ht="15">
      <c r="A4426" s="104" t="s">
        <v>5382</v>
      </c>
      <c r="B4426" s="102" t="s">
        <v>1221</v>
      </c>
    </row>
    <row r="4427" spans="1:2" ht="15">
      <c r="A4427" s="104" t="s">
        <v>5383</v>
      </c>
      <c r="B4427" s="102" t="s">
        <v>1221</v>
      </c>
    </row>
    <row r="4428" spans="1:2" ht="15">
      <c r="A4428" s="104" t="s">
        <v>5384</v>
      </c>
      <c r="B4428" s="102" t="s">
        <v>1221</v>
      </c>
    </row>
    <row r="4429" spans="1:2" ht="15">
      <c r="A4429" s="104" t="s">
        <v>5385</v>
      </c>
      <c r="B4429" s="102" t="s">
        <v>1221</v>
      </c>
    </row>
    <row r="4430" spans="1:2" ht="15">
      <c r="A4430" s="104" t="s">
        <v>5386</v>
      </c>
      <c r="B4430" s="102" t="s">
        <v>1221</v>
      </c>
    </row>
    <row r="4431" spans="1:2" ht="15">
      <c r="A4431" s="104" t="s">
        <v>5387</v>
      </c>
      <c r="B4431" s="102" t="s">
        <v>1221</v>
      </c>
    </row>
    <row r="4432" spans="1:2" ht="15">
      <c r="A4432" s="104" t="s">
        <v>1179</v>
      </c>
      <c r="B4432" s="102" t="s">
        <v>1221</v>
      </c>
    </row>
    <row r="4433" spans="1:2" ht="15">
      <c r="A4433" s="104" t="s">
        <v>5388</v>
      </c>
      <c r="B4433" s="102" t="s">
        <v>1221</v>
      </c>
    </row>
    <row r="4434" spans="1:2" ht="15">
      <c r="A4434" s="104" t="s">
        <v>5389</v>
      </c>
      <c r="B4434" s="102" t="s">
        <v>1221</v>
      </c>
    </row>
    <row r="4435" spans="1:2" ht="15">
      <c r="A4435" s="104" t="s">
        <v>5390</v>
      </c>
      <c r="B4435" s="102" t="s">
        <v>1221</v>
      </c>
    </row>
    <row r="4436" spans="1:2" ht="15">
      <c r="A4436" s="104" t="s">
        <v>5391</v>
      </c>
      <c r="B4436" s="102" t="s">
        <v>1221</v>
      </c>
    </row>
    <row r="4437" spans="1:2" ht="15">
      <c r="A4437" s="104" t="s">
        <v>5392</v>
      </c>
      <c r="B4437" s="102" t="s">
        <v>1221</v>
      </c>
    </row>
    <row r="4438" spans="1:2" ht="15">
      <c r="A4438" s="104" t="s">
        <v>5393</v>
      </c>
      <c r="B4438" s="102" t="s">
        <v>1221</v>
      </c>
    </row>
    <row r="4439" spans="1:2" ht="15">
      <c r="A4439" s="104" t="s">
        <v>5394</v>
      </c>
      <c r="B4439" s="102" t="s">
        <v>1221</v>
      </c>
    </row>
    <row r="4440" spans="1:2" ht="15">
      <c r="A4440" s="104" t="s">
        <v>5395</v>
      </c>
      <c r="B4440" s="102" t="s">
        <v>1221</v>
      </c>
    </row>
    <row r="4441" spans="1:2" ht="15">
      <c r="A4441" s="104" t="s">
        <v>5396</v>
      </c>
      <c r="B4441" s="102" t="s">
        <v>1221</v>
      </c>
    </row>
    <row r="4442" spans="1:2" ht="15">
      <c r="A4442" s="104" t="s">
        <v>5397</v>
      </c>
      <c r="B4442" s="102" t="s">
        <v>1221</v>
      </c>
    </row>
    <row r="4443" spans="1:2" ht="15">
      <c r="A4443" s="104" t="s">
        <v>5398</v>
      </c>
      <c r="B4443" s="102" t="s">
        <v>1221</v>
      </c>
    </row>
    <row r="4444" spans="1:2" ht="15">
      <c r="A4444" s="104" t="s">
        <v>1180</v>
      </c>
      <c r="B4444" s="102" t="s">
        <v>1221</v>
      </c>
    </row>
    <row r="4445" spans="1:2" ht="15">
      <c r="A4445" s="104" t="s">
        <v>5399</v>
      </c>
      <c r="B4445" s="102" t="s">
        <v>1221</v>
      </c>
    </row>
    <row r="4446" spans="1:2" ht="15">
      <c r="A4446" s="104" t="s">
        <v>5400</v>
      </c>
      <c r="B4446" s="102" t="s">
        <v>1221</v>
      </c>
    </row>
    <row r="4447" spans="1:2" ht="15">
      <c r="A4447" s="104" t="s">
        <v>5401</v>
      </c>
      <c r="B4447" s="102" t="s">
        <v>1221</v>
      </c>
    </row>
    <row r="4448" spans="1:2" ht="15">
      <c r="A4448" s="104" t="s">
        <v>5402</v>
      </c>
      <c r="B4448" s="102" t="s">
        <v>1221</v>
      </c>
    </row>
    <row r="4449" spans="1:2" ht="15">
      <c r="A4449" s="104" t="s">
        <v>5403</v>
      </c>
      <c r="B4449" s="102" t="s">
        <v>1221</v>
      </c>
    </row>
    <row r="4450" spans="1:2" ht="15">
      <c r="A4450" s="104" t="s">
        <v>5404</v>
      </c>
      <c r="B4450" s="102" t="s">
        <v>1221</v>
      </c>
    </row>
    <row r="4451" spans="1:2" ht="15">
      <c r="A4451" s="104" t="s">
        <v>5405</v>
      </c>
      <c r="B4451" s="102" t="s">
        <v>1221</v>
      </c>
    </row>
    <row r="4452" spans="1:2" ht="15">
      <c r="A4452" s="104" t="s">
        <v>5406</v>
      </c>
      <c r="B4452" s="102" t="s">
        <v>1221</v>
      </c>
    </row>
    <row r="4453" spans="1:2" ht="15">
      <c r="A4453" s="104" t="s">
        <v>5407</v>
      </c>
      <c r="B4453" s="102" t="s">
        <v>1221</v>
      </c>
    </row>
    <row r="4454" spans="1:2" ht="15">
      <c r="A4454" s="104" t="s">
        <v>5408</v>
      </c>
      <c r="B4454" s="102" t="s">
        <v>1221</v>
      </c>
    </row>
    <row r="4455" spans="1:2" ht="15">
      <c r="A4455" s="104" t="s">
        <v>5409</v>
      </c>
      <c r="B4455" s="102" t="s">
        <v>1221</v>
      </c>
    </row>
    <row r="4456" spans="1:2" ht="15">
      <c r="A4456" s="104" t="s">
        <v>5410</v>
      </c>
      <c r="B4456" s="102" t="s">
        <v>1221</v>
      </c>
    </row>
    <row r="4457" spans="1:2" ht="15">
      <c r="A4457" s="104" t="s">
        <v>5411</v>
      </c>
      <c r="B4457" s="102" t="s">
        <v>1221</v>
      </c>
    </row>
    <row r="4458" spans="1:2" ht="15">
      <c r="A4458" s="104" t="s">
        <v>5412</v>
      </c>
      <c r="B4458" s="102" t="s">
        <v>1221</v>
      </c>
    </row>
    <row r="4459" spans="1:2" ht="15">
      <c r="A4459" s="104" t="s">
        <v>5413</v>
      </c>
      <c r="B4459" s="102" t="s">
        <v>1221</v>
      </c>
    </row>
    <row r="4460" spans="1:2" ht="15">
      <c r="A4460" s="104" t="s">
        <v>1181</v>
      </c>
      <c r="B4460" s="102" t="s">
        <v>1221</v>
      </c>
    </row>
    <row r="4461" spans="1:2" ht="15">
      <c r="A4461" s="104" t="s">
        <v>5414</v>
      </c>
      <c r="B4461" s="102" t="s">
        <v>1221</v>
      </c>
    </row>
    <row r="4462" spans="1:2" ht="15">
      <c r="A4462" s="104" t="s">
        <v>5415</v>
      </c>
      <c r="B4462" s="102" t="s">
        <v>1221</v>
      </c>
    </row>
    <row r="4463" spans="1:2" ht="15">
      <c r="A4463" s="104" t="s">
        <v>5416</v>
      </c>
      <c r="B4463" s="102" t="s">
        <v>1221</v>
      </c>
    </row>
    <row r="4464" spans="1:2" ht="15">
      <c r="A4464" s="104" t="s">
        <v>1182</v>
      </c>
      <c r="B4464" s="102" t="s">
        <v>1221</v>
      </c>
    </row>
    <row r="4465" spans="1:2" ht="15">
      <c r="A4465" s="104" t="s">
        <v>5417</v>
      </c>
      <c r="B4465" s="102" t="s">
        <v>1221</v>
      </c>
    </row>
    <row r="4466" spans="1:2" ht="15">
      <c r="A4466" s="104" t="s">
        <v>5418</v>
      </c>
      <c r="B4466" s="102" t="s">
        <v>1221</v>
      </c>
    </row>
    <row r="4467" spans="1:2" ht="15">
      <c r="A4467" s="104" t="s">
        <v>5419</v>
      </c>
      <c r="B4467" s="102" t="s">
        <v>1221</v>
      </c>
    </row>
    <row r="4468" spans="1:2" ht="15">
      <c r="A4468" s="104" t="s">
        <v>5420</v>
      </c>
      <c r="B4468" s="102" t="s">
        <v>1221</v>
      </c>
    </row>
    <row r="4469" spans="1:2" ht="15">
      <c r="A4469" s="104" t="s">
        <v>5421</v>
      </c>
      <c r="B4469" s="102" t="s">
        <v>1221</v>
      </c>
    </row>
    <row r="4470" spans="1:2" ht="15">
      <c r="A4470" s="104" t="s">
        <v>5422</v>
      </c>
      <c r="B4470" s="102" t="s">
        <v>1221</v>
      </c>
    </row>
    <row r="4471" spans="1:2" ht="15">
      <c r="A4471" s="104" t="s">
        <v>5423</v>
      </c>
      <c r="B4471" s="102" t="s">
        <v>1221</v>
      </c>
    </row>
    <row r="4472" spans="1:2" ht="15">
      <c r="A4472" s="104" t="s">
        <v>5424</v>
      </c>
      <c r="B4472" s="102" t="s">
        <v>1221</v>
      </c>
    </row>
    <row r="4473" spans="1:2" ht="15">
      <c r="A4473" s="104" t="s">
        <v>5425</v>
      </c>
      <c r="B4473" s="102" t="s">
        <v>1221</v>
      </c>
    </row>
    <row r="4474" spans="1:2" ht="15">
      <c r="A4474" s="104" t="s">
        <v>5426</v>
      </c>
      <c r="B4474" s="102" t="s">
        <v>1221</v>
      </c>
    </row>
    <row r="4475" spans="1:2" ht="15">
      <c r="A4475" s="104" t="s">
        <v>5427</v>
      </c>
      <c r="B4475" s="102" t="s">
        <v>1221</v>
      </c>
    </row>
    <row r="4476" spans="1:2" ht="15">
      <c r="A4476" s="104" t="s">
        <v>5428</v>
      </c>
      <c r="B4476" s="102" t="s">
        <v>1221</v>
      </c>
    </row>
    <row r="4477" spans="1:2" ht="15">
      <c r="A4477" s="104" t="s">
        <v>5429</v>
      </c>
      <c r="B4477" s="102" t="s">
        <v>1221</v>
      </c>
    </row>
    <row r="4478" spans="1:2" ht="15">
      <c r="A4478" s="104" t="s">
        <v>5430</v>
      </c>
      <c r="B4478" s="102" t="s">
        <v>1221</v>
      </c>
    </row>
    <row r="4479" spans="1:2" ht="15">
      <c r="A4479" s="104" t="s">
        <v>5431</v>
      </c>
      <c r="B4479" s="102" t="s">
        <v>1221</v>
      </c>
    </row>
    <row r="4480" spans="1:2" ht="15">
      <c r="A4480" s="104" t="s">
        <v>5432</v>
      </c>
      <c r="B4480" s="102" t="s">
        <v>1221</v>
      </c>
    </row>
    <row r="4481" spans="1:2" ht="15">
      <c r="A4481" s="104" t="s">
        <v>5433</v>
      </c>
      <c r="B4481" s="102" t="s">
        <v>1221</v>
      </c>
    </row>
    <row r="4482" spans="1:2" ht="15">
      <c r="A4482" s="104" t="s">
        <v>5434</v>
      </c>
      <c r="B4482" s="102" t="s">
        <v>1221</v>
      </c>
    </row>
    <row r="4483" spans="1:2" ht="15">
      <c r="A4483" s="104" t="s">
        <v>5435</v>
      </c>
      <c r="B4483" s="102" t="s">
        <v>1221</v>
      </c>
    </row>
    <row r="4484" spans="1:2" ht="15">
      <c r="A4484" s="104" t="s">
        <v>5436</v>
      </c>
      <c r="B4484" s="102" t="s">
        <v>1221</v>
      </c>
    </row>
    <row r="4485" spans="1:2" ht="15">
      <c r="A4485" s="104" t="s">
        <v>5437</v>
      </c>
      <c r="B4485" s="102" t="s">
        <v>1221</v>
      </c>
    </row>
    <row r="4486" spans="1:2" ht="15">
      <c r="A4486" s="104" t="s">
        <v>5438</v>
      </c>
      <c r="B4486" s="102" t="s">
        <v>1221</v>
      </c>
    </row>
    <row r="4487" spans="1:2" ht="15">
      <c r="A4487" s="104" t="s">
        <v>5439</v>
      </c>
      <c r="B4487" s="102" t="s">
        <v>1221</v>
      </c>
    </row>
    <row r="4488" spans="1:2" ht="15">
      <c r="A4488" s="104" t="s">
        <v>5440</v>
      </c>
      <c r="B4488" s="102" t="s">
        <v>1221</v>
      </c>
    </row>
    <row r="4489" spans="1:2" ht="15">
      <c r="A4489" s="104" t="s">
        <v>5441</v>
      </c>
      <c r="B4489" s="102" t="s">
        <v>1221</v>
      </c>
    </row>
    <row r="4490" spans="1:2" ht="15">
      <c r="A4490" s="104" t="s">
        <v>5442</v>
      </c>
      <c r="B4490" s="102" t="s">
        <v>1221</v>
      </c>
    </row>
    <row r="4491" spans="1:2" ht="15">
      <c r="A4491" s="104" t="s">
        <v>5443</v>
      </c>
      <c r="B4491" s="102" t="s">
        <v>1221</v>
      </c>
    </row>
    <row r="4492" spans="1:2" ht="15">
      <c r="A4492" s="104" t="s">
        <v>5444</v>
      </c>
      <c r="B4492" s="102" t="s">
        <v>1221</v>
      </c>
    </row>
    <row r="4493" spans="1:2" ht="15">
      <c r="A4493" s="104" t="s">
        <v>5445</v>
      </c>
      <c r="B4493" s="102" t="s">
        <v>1221</v>
      </c>
    </row>
    <row r="4494" spans="1:2" ht="15">
      <c r="A4494" s="104" t="s">
        <v>5446</v>
      </c>
      <c r="B4494" s="102" t="s">
        <v>1221</v>
      </c>
    </row>
    <row r="4495" spans="1:2" ht="15">
      <c r="A4495" s="104" t="s">
        <v>5447</v>
      </c>
      <c r="B4495" s="102" t="s">
        <v>1221</v>
      </c>
    </row>
    <row r="4496" spans="1:2" ht="15">
      <c r="A4496" s="104" t="s">
        <v>5448</v>
      </c>
      <c r="B4496" s="102" t="s">
        <v>1221</v>
      </c>
    </row>
    <row r="4497" spans="1:2" ht="15">
      <c r="A4497" s="104" t="s">
        <v>5449</v>
      </c>
      <c r="B4497" s="102" t="s">
        <v>1221</v>
      </c>
    </row>
    <row r="4498" spans="1:2" ht="15">
      <c r="A4498" s="104" t="s">
        <v>5450</v>
      </c>
      <c r="B4498" s="102" t="s">
        <v>1221</v>
      </c>
    </row>
    <row r="4499" spans="1:2" ht="15">
      <c r="A4499" s="104" t="s">
        <v>5451</v>
      </c>
      <c r="B4499" s="102" t="s">
        <v>1221</v>
      </c>
    </row>
    <row r="4500" spans="1:2" ht="15">
      <c r="A4500" s="104" t="s">
        <v>5452</v>
      </c>
      <c r="B4500" s="102" t="s">
        <v>1221</v>
      </c>
    </row>
    <row r="4501" spans="1:2" ht="15">
      <c r="A4501" s="104" t="s">
        <v>5453</v>
      </c>
      <c r="B4501" s="102" t="s">
        <v>1221</v>
      </c>
    </row>
    <row r="4502" spans="1:2" ht="15">
      <c r="A4502" s="104" t="s">
        <v>5454</v>
      </c>
      <c r="B4502" s="102" t="s">
        <v>1221</v>
      </c>
    </row>
    <row r="4503" spans="1:2" ht="15">
      <c r="A4503" s="104" t="s">
        <v>5455</v>
      </c>
      <c r="B4503" s="102" t="s">
        <v>1221</v>
      </c>
    </row>
    <row r="4504" spans="1:2" ht="15">
      <c r="A4504" s="104" t="s">
        <v>5456</v>
      </c>
      <c r="B4504" s="102" t="s">
        <v>1221</v>
      </c>
    </row>
    <row r="4505" spans="1:2" ht="15">
      <c r="A4505" s="104" t="s">
        <v>5457</v>
      </c>
      <c r="B4505" s="102" t="s">
        <v>1221</v>
      </c>
    </row>
    <row r="4506" spans="1:2" ht="15">
      <c r="A4506" s="104" t="s">
        <v>5458</v>
      </c>
      <c r="B4506" s="102" t="s">
        <v>1221</v>
      </c>
    </row>
    <row r="4507" spans="1:2" ht="15">
      <c r="A4507" s="104" t="s">
        <v>5459</v>
      </c>
      <c r="B4507" s="102" t="s">
        <v>1221</v>
      </c>
    </row>
    <row r="4508" spans="1:2" ht="15">
      <c r="A4508" s="104" t="s">
        <v>5460</v>
      </c>
      <c r="B4508" s="102" t="s">
        <v>1221</v>
      </c>
    </row>
    <row r="4509" spans="1:2" ht="15">
      <c r="A4509" s="104" t="s">
        <v>5461</v>
      </c>
      <c r="B4509" s="102" t="s">
        <v>1221</v>
      </c>
    </row>
    <row r="4510" spans="1:2" ht="15">
      <c r="A4510" s="104" t="s">
        <v>5462</v>
      </c>
      <c r="B4510" s="102" t="s">
        <v>1221</v>
      </c>
    </row>
    <row r="4511" spans="1:2" ht="15">
      <c r="A4511" s="104" t="s">
        <v>5463</v>
      </c>
      <c r="B4511" s="102" t="s">
        <v>1221</v>
      </c>
    </row>
    <row r="4512" spans="1:2" ht="15">
      <c r="A4512" s="104" t="s">
        <v>5464</v>
      </c>
      <c r="B4512" s="102" t="s">
        <v>1221</v>
      </c>
    </row>
    <row r="4513" spans="1:2" ht="15">
      <c r="A4513" s="104" t="s">
        <v>5465</v>
      </c>
      <c r="B4513" s="102" t="s">
        <v>1221</v>
      </c>
    </row>
    <row r="4514" spans="1:2" ht="15">
      <c r="A4514" s="104" t="s">
        <v>5466</v>
      </c>
      <c r="B4514" s="102" t="s">
        <v>1221</v>
      </c>
    </row>
    <row r="4515" spans="1:2" ht="15">
      <c r="A4515" s="104" t="s">
        <v>5467</v>
      </c>
      <c r="B4515" s="102" t="s">
        <v>1221</v>
      </c>
    </row>
    <row r="4516" spans="1:2" ht="15">
      <c r="A4516" s="104" t="s">
        <v>5468</v>
      </c>
      <c r="B4516" s="102" t="s">
        <v>1221</v>
      </c>
    </row>
    <row r="4517" spans="1:2" ht="15">
      <c r="A4517" s="104" t="s">
        <v>5469</v>
      </c>
      <c r="B4517" s="102" t="s">
        <v>1221</v>
      </c>
    </row>
    <row r="4518" spans="1:2" ht="15">
      <c r="A4518" s="104" t="s">
        <v>5470</v>
      </c>
      <c r="B4518" s="102" t="s">
        <v>1221</v>
      </c>
    </row>
    <row r="4519" spans="1:2" ht="15">
      <c r="A4519" s="104" t="s">
        <v>5471</v>
      </c>
      <c r="B4519" s="102" t="s">
        <v>1221</v>
      </c>
    </row>
    <row r="4520" spans="1:2" ht="15">
      <c r="A4520" s="104" t="s">
        <v>5472</v>
      </c>
      <c r="B4520" s="102" t="s">
        <v>1221</v>
      </c>
    </row>
    <row r="4521" spans="1:2" ht="15">
      <c r="A4521" s="104" t="s">
        <v>5473</v>
      </c>
      <c r="B4521" s="102" t="s">
        <v>1221</v>
      </c>
    </row>
    <row r="4522" spans="1:2" ht="15">
      <c r="A4522" s="104" t="s">
        <v>5474</v>
      </c>
      <c r="B4522" s="102" t="s">
        <v>1221</v>
      </c>
    </row>
    <row r="4523" spans="1:2" ht="15">
      <c r="A4523" s="104" t="s">
        <v>5475</v>
      </c>
      <c r="B4523" s="102" t="s">
        <v>1221</v>
      </c>
    </row>
    <row r="4524" spans="1:2" ht="15">
      <c r="A4524" s="104" t="s">
        <v>5476</v>
      </c>
      <c r="B4524" s="102" t="s">
        <v>1221</v>
      </c>
    </row>
    <row r="4525" spans="1:2" ht="15">
      <c r="A4525" s="104" t="s">
        <v>5477</v>
      </c>
      <c r="B4525" s="102" t="s">
        <v>1221</v>
      </c>
    </row>
    <row r="4526" spans="1:2" ht="15">
      <c r="A4526" s="104" t="s">
        <v>5478</v>
      </c>
      <c r="B4526" s="102" t="s">
        <v>1221</v>
      </c>
    </row>
    <row r="4527" spans="1:2" ht="15">
      <c r="A4527" s="104" t="s">
        <v>5479</v>
      </c>
      <c r="B4527" s="102" t="s">
        <v>1221</v>
      </c>
    </row>
    <row r="4528" spans="1:2" ht="15">
      <c r="A4528" s="104" t="s">
        <v>5480</v>
      </c>
      <c r="B4528" s="102" t="s">
        <v>1221</v>
      </c>
    </row>
    <row r="4529" spans="1:2" ht="15">
      <c r="A4529" s="104" t="s">
        <v>5481</v>
      </c>
      <c r="B4529" s="102" t="s">
        <v>1221</v>
      </c>
    </row>
    <row r="4530" spans="1:2" ht="15">
      <c r="A4530" s="104" t="s">
        <v>5482</v>
      </c>
      <c r="B4530" s="102" t="s">
        <v>1221</v>
      </c>
    </row>
    <row r="4531" spans="1:2" ht="15">
      <c r="A4531" s="104" t="s">
        <v>5483</v>
      </c>
      <c r="B4531" s="102" t="s">
        <v>1221</v>
      </c>
    </row>
    <row r="4532" spans="1:2" ht="15">
      <c r="A4532" s="104" t="s">
        <v>5484</v>
      </c>
      <c r="B4532" s="102" t="s">
        <v>1221</v>
      </c>
    </row>
    <row r="4533" spans="1:2" ht="15">
      <c r="A4533" s="104" t="s">
        <v>5485</v>
      </c>
      <c r="B4533" s="102" t="s">
        <v>1221</v>
      </c>
    </row>
    <row r="4534" spans="1:2" ht="15">
      <c r="A4534" s="104" t="s">
        <v>5486</v>
      </c>
      <c r="B4534" s="102" t="s">
        <v>1221</v>
      </c>
    </row>
    <row r="4535" spans="1:2" ht="15">
      <c r="A4535" s="104" t="s">
        <v>5487</v>
      </c>
      <c r="B4535" s="102" t="s">
        <v>1221</v>
      </c>
    </row>
    <row r="4536" spans="1:2" ht="15">
      <c r="A4536" s="104" t="s">
        <v>5488</v>
      </c>
      <c r="B4536" s="102" t="s">
        <v>1221</v>
      </c>
    </row>
    <row r="4537" spans="1:2" ht="15">
      <c r="A4537" s="104" t="s">
        <v>5489</v>
      </c>
      <c r="B4537" s="102" t="s">
        <v>1221</v>
      </c>
    </row>
    <row r="4538" spans="1:2" ht="15">
      <c r="A4538" s="104" t="s">
        <v>5490</v>
      </c>
      <c r="B4538" s="102" t="s">
        <v>1221</v>
      </c>
    </row>
    <row r="4539" spans="1:2" ht="15">
      <c r="A4539" s="104" t="s">
        <v>5491</v>
      </c>
      <c r="B4539" s="102" t="s">
        <v>1221</v>
      </c>
    </row>
    <row r="4540" spans="1:2" ht="15">
      <c r="A4540" s="104" t="s">
        <v>5492</v>
      </c>
      <c r="B4540" s="102" t="s">
        <v>1221</v>
      </c>
    </row>
    <row r="4541" spans="1:2" ht="15">
      <c r="A4541" s="104" t="s">
        <v>5493</v>
      </c>
      <c r="B4541" s="102" t="s">
        <v>1221</v>
      </c>
    </row>
    <row r="4542" spans="1:2" ht="15">
      <c r="A4542" s="104" t="s">
        <v>5494</v>
      </c>
      <c r="B4542" s="102" t="s">
        <v>1221</v>
      </c>
    </row>
    <row r="4543" spans="1:2" ht="15">
      <c r="A4543" s="104" t="s">
        <v>5495</v>
      </c>
      <c r="B4543" s="102" t="s">
        <v>1221</v>
      </c>
    </row>
    <row r="4544" spans="1:2" ht="15">
      <c r="A4544" s="104" t="s">
        <v>5496</v>
      </c>
      <c r="B4544" s="102" t="s">
        <v>1221</v>
      </c>
    </row>
    <row r="4545" spans="1:2" ht="15">
      <c r="A4545" s="104" t="s">
        <v>5497</v>
      </c>
      <c r="B4545" s="102" t="s">
        <v>1221</v>
      </c>
    </row>
    <row r="4546" spans="1:2" ht="15">
      <c r="A4546" s="104" t="s">
        <v>5498</v>
      </c>
      <c r="B4546" s="102" t="s">
        <v>1221</v>
      </c>
    </row>
    <row r="4547" spans="1:2" ht="15">
      <c r="A4547" s="104" t="s">
        <v>5499</v>
      </c>
      <c r="B4547" s="102" t="s">
        <v>1221</v>
      </c>
    </row>
    <row r="4548" spans="1:2" ht="15">
      <c r="A4548" s="104" t="s">
        <v>5500</v>
      </c>
      <c r="B4548" s="102" t="s">
        <v>1221</v>
      </c>
    </row>
    <row r="4549" spans="1:2" ht="15">
      <c r="A4549" s="104" t="s">
        <v>5501</v>
      </c>
      <c r="B4549" s="102" t="s">
        <v>1221</v>
      </c>
    </row>
    <row r="4550" spans="1:2" ht="15">
      <c r="A4550" s="104" t="s">
        <v>5502</v>
      </c>
      <c r="B4550" s="102" t="s">
        <v>1221</v>
      </c>
    </row>
    <row r="4551" spans="1:2" ht="15">
      <c r="A4551" s="104" t="s">
        <v>5503</v>
      </c>
      <c r="B4551" s="102" t="s">
        <v>1221</v>
      </c>
    </row>
    <row r="4552" spans="1:2" ht="15">
      <c r="A4552" s="104" t="s">
        <v>5504</v>
      </c>
      <c r="B4552" s="102" t="s">
        <v>1221</v>
      </c>
    </row>
    <row r="4553" spans="1:2" ht="15">
      <c r="A4553" s="104" t="s">
        <v>5505</v>
      </c>
      <c r="B4553" s="102" t="s">
        <v>1221</v>
      </c>
    </row>
    <row r="4554" spans="1:2" ht="15">
      <c r="A4554" s="104" t="s">
        <v>5506</v>
      </c>
      <c r="B4554" s="102" t="s">
        <v>1221</v>
      </c>
    </row>
    <row r="4555" spans="1:2" ht="15">
      <c r="A4555" s="104" t="s">
        <v>5507</v>
      </c>
      <c r="B4555" s="102" t="s">
        <v>1221</v>
      </c>
    </row>
    <row r="4556" spans="1:2" ht="15">
      <c r="A4556" s="104" t="s">
        <v>5508</v>
      </c>
      <c r="B4556" s="102" t="s">
        <v>1221</v>
      </c>
    </row>
    <row r="4557" spans="1:2" ht="15">
      <c r="A4557" s="104" t="s">
        <v>5509</v>
      </c>
      <c r="B4557" s="102" t="s">
        <v>1221</v>
      </c>
    </row>
    <row r="4558" spans="1:2" ht="15">
      <c r="A4558" s="104" t="s">
        <v>5510</v>
      </c>
      <c r="B4558" s="102" t="s">
        <v>1221</v>
      </c>
    </row>
    <row r="4559" spans="1:2" ht="15">
      <c r="A4559" s="104" t="s">
        <v>5511</v>
      </c>
      <c r="B4559" s="102" t="s">
        <v>1221</v>
      </c>
    </row>
    <row r="4560" spans="1:2" ht="15">
      <c r="A4560" s="104" t="s">
        <v>5512</v>
      </c>
      <c r="B4560" s="102" t="s">
        <v>1221</v>
      </c>
    </row>
    <row r="4561" spans="1:2" ht="15">
      <c r="A4561" s="104" t="s">
        <v>5513</v>
      </c>
      <c r="B4561" s="102" t="s">
        <v>1221</v>
      </c>
    </row>
    <row r="4562" spans="1:2" ht="15">
      <c r="A4562" s="104" t="s">
        <v>5514</v>
      </c>
      <c r="B4562" s="102" t="s">
        <v>1221</v>
      </c>
    </row>
    <row r="4563" spans="1:2" ht="15">
      <c r="A4563" s="104" t="s">
        <v>5515</v>
      </c>
      <c r="B4563" s="102" t="s">
        <v>1221</v>
      </c>
    </row>
    <row r="4564" spans="1:2" ht="15">
      <c r="A4564" s="104" t="s">
        <v>5516</v>
      </c>
      <c r="B4564" s="102" t="s">
        <v>1221</v>
      </c>
    </row>
    <row r="4565" spans="1:2" ht="15">
      <c r="A4565" s="104" t="s">
        <v>5517</v>
      </c>
      <c r="B4565" s="102" t="s">
        <v>1221</v>
      </c>
    </row>
    <row r="4566" spans="1:2" ht="15">
      <c r="A4566" s="104" t="s">
        <v>5518</v>
      </c>
      <c r="B4566" s="102" t="s">
        <v>1221</v>
      </c>
    </row>
    <row r="4567" spans="1:2" ht="15">
      <c r="A4567" s="104" t="s">
        <v>5519</v>
      </c>
      <c r="B4567" s="102" t="s">
        <v>1221</v>
      </c>
    </row>
    <row r="4568" spans="1:2" ht="15">
      <c r="A4568" s="104" t="s">
        <v>5520</v>
      </c>
      <c r="B4568" s="102" t="s">
        <v>1221</v>
      </c>
    </row>
    <row r="4569" spans="1:2" ht="15">
      <c r="A4569" s="104" t="s">
        <v>5521</v>
      </c>
      <c r="B4569" s="102" t="s">
        <v>1221</v>
      </c>
    </row>
    <row r="4570" spans="1:2" ht="15">
      <c r="A4570" s="104" t="s">
        <v>5522</v>
      </c>
      <c r="B4570" s="102" t="s">
        <v>1221</v>
      </c>
    </row>
    <row r="4571" spans="1:2" ht="15">
      <c r="A4571" s="104" t="s">
        <v>5523</v>
      </c>
      <c r="B4571" s="102" t="s">
        <v>1221</v>
      </c>
    </row>
    <row r="4572" spans="1:2" ht="15">
      <c r="A4572" s="104" t="s">
        <v>5524</v>
      </c>
      <c r="B4572" s="102" t="s">
        <v>1221</v>
      </c>
    </row>
    <row r="4573" spans="1:2" ht="15">
      <c r="A4573" s="104" t="s">
        <v>5525</v>
      </c>
      <c r="B4573" s="102" t="s">
        <v>1221</v>
      </c>
    </row>
    <row r="4574" spans="1:2" ht="15">
      <c r="A4574" s="104" t="s">
        <v>5526</v>
      </c>
      <c r="B4574" s="102" t="s">
        <v>1221</v>
      </c>
    </row>
    <row r="4575" spans="1:2" ht="15">
      <c r="A4575" s="104" t="s">
        <v>5527</v>
      </c>
      <c r="B4575" s="102" t="s">
        <v>1221</v>
      </c>
    </row>
    <row r="4576" spans="1:2" ht="15">
      <c r="A4576" s="104" t="s">
        <v>5528</v>
      </c>
      <c r="B4576" s="102" t="s">
        <v>1221</v>
      </c>
    </row>
    <row r="4577" spans="1:2" ht="15">
      <c r="A4577" s="104" t="s">
        <v>5529</v>
      </c>
      <c r="B4577" s="102" t="s">
        <v>1221</v>
      </c>
    </row>
    <row r="4578" spans="1:2" ht="15">
      <c r="A4578" s="104" t="s">
        <v>5530</v>
      </c>
      <c r="B4578" s="102" t="s">
        <v>1221</v>
      </c>
    </row>
    <row r="4579" spans="1:2" ht="15">
      <c r="A4579" s="104" t="s">
        <v>5531</v>
      </c>
      <c r="B4579" s="102" t="s">
        <v>1221</v>
      </c>
    </row>
    <row r="4580" spans="1:2" ht="15">
      <c r="A4580" s="104" t="s">
        <v>5532</v>
      </c>
      <c r="B4580" s="102" t="s">
        <v>1221</v>
      </c>
    </row>
    <row r="4581" spans="1:2" ht="15">
      <c r="A4581" s="104" t="s">
        <v>5533</v>
      </c>
      <c r="B4581" s="102" t="s">
        <v>1221</v>
      </c>
    </row>
    <row r="4582" spans="1:2" ht="15">
      <c r="A4582" s="104" t="s">
        <v>527</v>
      </c>
      <c r="B4582" s="102" t="s">
        <v>1221</v>
      </c>
    </row>
    <row r="4583" spans="1:2" ht="15">
      <c r="A4583" s="104" t="s">
        <v>576</v>
      </c>
      <c r="B4583" s="102" t="s">
        <v>1221</v>
      </c>
    </row>
    <row r="4584" spans="1:2" ht="15">
      <c r="A4584" s="104" t="s">
        <v>5534</v>
      </c>
      <c r="B4584" s="102" t="s">
        <v>1221</v>
      </c>
    </row>
    <row r="4585" spans="1:2" ht="15">
      <c r="A4585" s="104" t="s">
        <v>5535</v>
      </c>
      <c r="B4585" s="102" t="s">
        <v>1221</v>
      </c>
    </row>
    <row r="4586" spans="1:2" ht="15">
      <c r="A4586" s="104" t="s">
        <v>5536</v>
      </c>
      <c r="B4586" s="102" t="s">
        <v>1221</v>
      </c>
    </row>
    <row r="4587" spans="1:2" ht="15">
      <c r="A4587" s="104" t="s">
        <v>5537</v>
      </c>
      <c r="B4587" s="102" t="s">
        <v>1221</v>
      </c>
    </row>
    <row r="4588" spans="1:2" ht="15">
      <c r="A4588" s="104" t="s">
        <v>5538</v>
      </c>
      <c r="B4588" s="102" t="s">
        <v>1221</v>
      </c>
    </row>
    <row r="4589" spans="1:2" ht="15">
      <c r="A4589" s="104" t="s">
        <v>5539</v>
      </c>
      <c r="B4589" s="102" t="s">
        <v>1221</v>
      </c>
    </row>
    <row r="4590" spans="1:2" ht="15">
      <c r="A4590" s="104" t="s">
        <v>5540</v>
      </c>
      <c r="B4590" s="102" t="s">
        <v>1221</v>
      </c>
    </row>
    <row r="4591" spans="1:2" ht="15">
      <c r="A4591" s="104" t="s">
        <v>1183</v>
      </c>
      <c r="B4591" s="102" t="s">
        <v>1221</v>
      </c>
    </row>
    <row r="4592" spans="1:2" ht="15">
      <c r="A4592" s="104" t="s">
        <v>5541</v>
      </c>
      <c r="B4592" s="102" t="s">
        <v>1221</v>
      </c>
    </row>
    <row r="4593" spans="1:2" ht="15">
      <c r="A4593" s="104" t="s">
        <v>5542</v>
      </c>
      <c r="B4593" s="102" t="s">
        <v>1221</v>
      </c>
    </row>
    <row r="4594" spans="1:2" ht="15">
      <c r="A4594" s="104" t="s">
        <v>5543</v>
      </c>
      <c r="B4594" s="102" t="s">
        <v>1221</v>
      </c>
    </row>
    <row r="4595" spans="1:2" ht="15">
      <c r="A4595" s="104" t="s">
        <v>5544</v>
      </c>
      <c r="B4595" s="102" t="s">
        <v>1221</v>
      </c>
    </row>
    <row r="4596" spans="1:2" ht="15">
      <c r="A4596" s="104" t="s">
        <v>5545</v>
      </c>
      <c r="B4596" s="102" t="s">
        <v>1221</v>
      </c>
    </row>
    <row r="4597" spans="1:2" ht="15">
      <c r="A4597" s="104" t="s">
        <v>5546</v>
      </c>
      <c r="B4597" s="102" t="s">
        <v>1221</v>
      </c>
    </row>
    <row r="4598" spans="1:2" ht="15">
      <c r="A4598" s="104" t="s">
        <v>5547</v>
      </c>
      <c r="B4598" s="102" t="s">
        <v>1221</v>
      </c>
    </row>
    <row r="4599" spans="1:2" ht="15">
      <c r="A4599" s="104" t="s">
        <v>5548</v>
      </c>
      <c r="B4599" s="102" t="s">
        <v>1221</v>
      </c>
    </row>
    <row r="4600" spans="1:2" ht="15">
      <c r="A4600" s="104" t="s">
        <v>5549</v>
      </c>
      <c r="B4600" s="102" t="s">
        <v>1221</v>
      </c>
    </row>
    <row r="4601" spans="1:2" ht="15">
      <c r="A4601" s="104" t="s">
        <v>5550</v>
      </c>
      <c r="B4601" s="102" t="s">
        <v>1221</v>
      </c>
    </row>
    <row r="4602" spans="1:2" ht="15">
      <c r="A4602" s="104" t="s">
        <v>5551</v>
      </c>
      <c r="B4602" s="102" t="s">
        <v>1221</v>
      </c>
    </row>
    <row r="4603" spans="1:2" ht="15">
      <c r="A4603" s="104" t="s">
        <v>5552</v>
      </c>
      <c r="B4603" s="102" t="s">
        <v>1221</v>
      </c>
    </row>
    <row r="4604" spans="1:2" ht="15">
      <c r="A4604" s="104" t="s">
        <v>5553</v>
      </c>
      <c r="B4604" s="102" t="s">
        <v>1221</v>
      </c>
    </row>
    <row r="4605" spans="1:2" ht="15">
      <c r="A4605" s="104" t="s">
        <v>5554</v>
      </c>
      <c r="B4605" s="102" t="s">
        <v>1221</v>
      </c>
    </row>
    <row r="4606" spans="1:2" ht="15">
      <c r="A4606" s="104" t="s">
        <v>5555</v>
      </c>
      <c r="B4606" s="102" t="s">
        <v>1221</v>
      </c>
    </row>
    <row r="4607" spans="1:2" ht="15">
      <c r="A4607" s="104" t="s">
        <v>5556</v>
      </c>
      <c r="B4607" s="102" t="s">
        <v>1221</v>
      </c>
    </row>
    <row r="4608" spans="1:2" ht="15">
      <c r="A4608" s="104" t="s">
        <v>5557</v>
      </c>
      <c r="B4608" s="102" t="s">
        <v>1221</v>
      </c>
    </row>
    <row r="4609" spans="1:2" ht="15">
      <c r="A4609" s="104" t="s">
        <v>5558</v>
      </c>
      <c r="B4609" s="102" t="s">
        <v>1221</v>
      </c>
    </row>
    <row r="4610" spans="1:2" ht="15">
      <c r="A4610" s="104" t="s">
        <v>5559</v>
      </c>
      <c r="B4610" s="102" t="s">
        <v>1221</v>
      </c>
    </row>
    <row r="4611" spans="1:2" ht="15">
      <c r="A4611" s="104" t="s">
        <v>5560</v>
      </c>
      <c r="B4611" s="102" t="s">
        <v>1221</v>
      </c>
    </row>
    <row r="4612" spans="1:2" ht="15">
      <c r="A4612" s="104" t="s">
        <v>5561</v>
      </c>
      <c r="B4612" s="102" t="s">
        <v>1221</v>
      </c>
    </row>
    <row r="4613" spans="1:2" ht="15">
      <c r="A4613" s="104" t="s">
        <v>5562</v>
      </c>
      <c r="B4613" s="102" t="s">
        <v>1221</v>
      </c>
    </row>
    <row r="4614" spans="1:2" ht="15">
      <c r="A4614" s="104" t="s">
        <v>5563</v>
      </c>
      <c r="B4614" s="102" t="s">
        <v>1221</v>
      </c>
    </row>
    <row r="4615" spans="1:2" ht="15">
      <c r="A4615" s="104" t="s">
        <v>1184</v>
      </c>
      <c r="B4615" s="102" t="s">
        <v>1221</v>
      </c>
    </row>
    <row r="4616" spans="1:2" ht="15">
      <c r="A4616" s="104" t="s">
        <v>5564</v>
      </c>
      <c r="B4616" s="102" t="s">
        <v>1221</v>
      </c>
    </row>
    <row r="4617" spans="1:2" ht="15">
      <c r="A4617" s="104" t="s">
        <v>5565</v>
      </c>
      <c r="B4617" s="102" t="s">
        <v>1221</v>
      </c>
    </row>
    <row r="4618" spans="1:2" ht="15">
      <c r="A4618" s="104" t="s">
        <v>5566</v>
      </c>
      <c r="B4618" s="102" t="s">
        <v>1221</v>
      </c>
    </row>
    <row r="4619" spans="1:2" ht="15">
      <c r="A4619" s="104" t="s">
        <v>5567</v>
      </c>
      <c r="B4619" s="102" t="s">
        <v>1221</v>
      </c>
    </row>
    <row r="4620" spans="1:2" ht="15">
      <c r="A4620" s="104" t="s">
        <v>5568</v>
      </c>
      <c r="B4620" s="102" t="s">
        <v>1221</v>
      </c>
    </row>
    <row r="4621" spans="1:2" ht="15">
      <c r="A4621" s="104" t="s">
        <v>5569</v>
      </c>
      <c r="B4621" s="102" t="s">
        <v>1221</v>
      </c>
    </row>
    <row r="4622" spans="1:2" ht="15">
      <c r="A4622" s="104" t="s">
        <v>5570</v>
      </c>
      <c r="B4622" s="102" t="s">
        <v>1221</v>
      </c>
    </row>
    <row r="4623" spans="1:2" ht="15">
      <c r="A4623" s="104" t="s">
        <v>1185</v>
      </c>
      <c r="B4623" s="102" t="s">
        <v>1221</v>
      </c>
    </row>
    <row r="4624" spans="1:2" ht="15">
      <c r="A4624" s="104" t="s">
        <v>5571</v>
      </c>
      <c r="B4624" s="102" t="s">
        <v>1221</v>
      </c>
    </row>
    <row r="4625" spans="1:2" ht="15">
      <c r="A4625" s="104" t="s">
        <v>5572</v>
      </c>
      <c r="B4625" s="102" t="s">
        <v>1221</v>
      </c>
    </row>
    <row r="4626" spans="1:2" ht="15">
      <c r="A4626" s="104" t="s">
        <v>5573</v>
      </c>
      <c r="B4626" s="102" t="s">
        <v>1221</v>
      </c>
    </row>
    <row r="4627" spans="1:2" ht="15">
      <c r="A4627" s="104" t="s">
        <v>5574</v>
      </c>
      <c r="B4627" s="102" t="s">
        <v>1221</v>
      </c>
    </row>
    <row r="4628" spans="1:2" ht="15">
      <c r="A4628" s="104" t="s">
        <v>5575</v>
      </c>
      <c r="B4628" s="102" t="s">
        <v>1221</v>
      </c>
    </row>
    <row r="4629" spans="1:2" ht="15">
      <c r="A4629" s="104" t="s">
        <v>5576</v>
      </c>
      <c r="B4629" s="102" t="s">
        <v>1221</v>
      </c>
    </row>
    <row r="4630" spans="1:2" ht="15">
      <c r="A4630" s="104" t="s">
        <v>5577</v>
      </c>
      <c r="B4630" s="102" t="s">
        <v>1221</v>
      </c>
    </row>
    <row r="4631" spans="1:2" ht="15">
      <c r="A4631" s="104" t="s">
        <v>5578</v>
      </c>
      <c r="B4631" s="102" t="s">
        <v>1221</v>
      </c>
    </row>
    <row r="4632" spans="1:2" ht="15">
      <c r="A4632" s="104" t="s">
        <v>5579</v>
      </c>
      <c r="B4632" s="102" t="s">
        <v>1221</v>
      </c>
    </row>
    <row r="4633" spans="1:2" ht="15">
      <c r="A4633" s="104" t="s">
        <v>5580</v>
      </c>
      <c r="B4633" s="102" t="s">
        <v>1221</v>
      </c>
    </row>
    <row r="4634" spans="1:2" ht="15">
      <c r="A4634" s="104" t="s">
        <v>5581</v>
      </c>
      <c r="B4634" s="102" t="s">
        <v>1221</v>
      </c>
    </row>
    <row r="4635" spans="1:2" ht="15">
      <c r="A4635" s="104" t="s">
        <v>5582</v>
      </c>
      <c r="B4635" s="102" t="s">
        <v>1221</v>
      </c>
    </row>
    <row r="4636" spans="1:2" ht="15">
      <c r="A4636" s="104" t="s">
        <v>5583</v>
      </c>
      <c r="B4636" s="102" t="s">
        <v>1221</v>
      </c>
    </row>
    <row r="4637" spans="1:2" ht="15">
      <c r="A4637" s="104" t="s">
        <v>5584</v>
      </c>
      <c r="B4637" s="102" t="s">
        <v>1221</v>
      </c>
    </row>
    <row r="4638" spans="1:2" ht="15">
      <c r="A4638" s="104" t="s">
        <v>5585</v>
      </c>
      <c r="B4638" s="102" t="s">
        <v>1221</v>
      </c>
    </row>
    <row r="4639" spans="1:2" ht="15">
      <c r="A4639" s="104" t="s">
        <v>5586</v>
      </c>
      <c r="B4639" s="102" t="s">
        <v>1221</v>
      </c>
    </row>
    <row r="4640" spans="1:2" ht="15">
      <c r="A4640" s="104" t="s">
        <v>5587</v>
      </c>
      <c r="B4640" s="102" t="s">
        <v>1221</v>
      </c>
    </row>
    <row r="4641" spans="1:2" ht="15">
      <c r="A4641" s="104" t="s">
        <v>5588</v>
      </c>
      <c r="B4641" s="102" t="s">
        <v>1221</v>
      </c>
    </row>
    <row r="4642" spans="1:2" ht="15">
      <c r="A4642" s="104" t="s">
        <v>5589</v>
      </c>
      <c r="B4642" s="102" t="s">
        <v>1221</v>
      </c>
    </row>
    <row r="4643" spans="1:2" ht="15">
      <c r="A4643" s="104" t="s">
        <v>5590</v>
      </c>
      <c r="B4643" s="102" t="s">
        <v>1221</v>
      </c>
    </row>
    <row r="4644" spans="1:2" ht="15">
      <c r="A4644" s="104" t="s">
        <v>5591</v>
      </c>
      <c r="B4644" s="102" t="s">
        <v>1221</v>
      </c>
    </row>
    <row r="4645" spans="1:2" ht="15">
      <c r="A4645" s="104" t="s">
        <v>5592</v>
      </c>
      <c r="B4645" s="102" t="s">
        <v>1221</v>
      </c>
    </row>
    <row r="4646" spans="1:2" ht="15">
      <c r="A4646" s="104" t="s">
        <v>5593</v>
      </c>
      <c r="B4646" s="102" t="s">
        <v>1221</v>
      </c>
    </row>
    <row r="4647" spans="1:2" ht="15">
      <c r="A4647" s="104" t="s">
        <v>5594</v>
      </c>
      <c r="B4647" s="102" t="s">
        <v>1221</v>
      </c>
    </row>
    <row r="4648" spans="1:2" ht="15">
      <c r="A4648" s="104" t="s">
        <v>5595</v>
      </c>
      <c r="B4648" s="102" t="s">
        <v>1221</v>
      </c>
    </row>
    <row r="4649" spans="1:2" ht="15">
      <c r="A4649" s="104" t="s">
        <v>5596</v>
      </c>
      <c r="B4649" s="102" t="s">
        <v>1221</v>
      </c>
    </row>
    <row r="4650" spans="1:2" ht="15">
      <c r="A4650" s="104" t="s">
        <v>5597</v>
      </c>
      <c r="B4650" s="102" t="s">
        <v>1221</v>
      </c>
    </row>
    <row r="4651" spans="1:2" ht="15">
      <c r="A4651" s="104" t="s">
        <v>5598</v>
      </c>
      <c r="B4651" s="102" t="s">
        <v>1221</v>
      </c>
    </row>
    <row r="4652" spans="1:2" ht="15">
      <c r="A4652" s="104" t="s">
        <v>5599</v>
      </c>
      <c r="B4652" s="102" t="s">
        <v>1221</v>
      </c>
    </row>
    <row r="4653" spans="1:2" ht="15">
      <c r="A4653" s="104" t="s">
        <v>5600</v>
      </c>
      <c r="B4653" s="102" t="s">
        <v>1221</v>
      </c>
    </row>
    <row r="4654" spans="1:2" ht="15">
      <c r="A4654" s="104" t="s">
        <v>5601</v>
      </c>
      <c r="B4654" s="102" t="s">
        <v>1221</v>
      </c>
    </row>
    <row r="4655" spans="1:2" ht="15">
      <c r="A4655" s="104" t="s">
        <v>5602</v>
      </c>
      <c r="B4655" s="102" t="s">
        <v>1221</v>
      </c>
    </row>
    <row r="4656" spans="1:2" ht="15">
      <c r="A4656" s="104" t="s">
        <v>5603</v>
      </c>
      <c r="B4656" s="102" t="s">
        <v>1221</v>
      </c>
    </row>
    <row r="4657" spans="1:2" ht="15">
      <c r="A4657" s="104" t="s">
        <v>5604</v>
      </c>
      <c r="B4657" s="102" t="s">
        <v>1221</v>
      </c>
    </row>
    <row r="4658" spans="1:2" ht="15">
      <c r="A4658" s="104" t="s">
        <v>5605</v>
      </c>
      <c r="B4658" s="102" t="s">
        <v>1221</v>
      </c>
    </row>
    <row r="4659" spans="1:2" ht="15">
      <c r="A4659" s="104" t="s">
        <v>5606</v>
      </c>
      <c r="B4659" s="102" t="s">
        <v>1221</v>
      </c>
    </row>
    <row r="4660" spans="1:2" ht="15">
      <c r="A4660" s="104" t="s">
        <v>1186</v>
      </c>
      <c r="B4660" s="102" t="s">
        <v>1221</v>
      </c>
    </row>
    <row r="4661" spans="1:2" ht="15">
      <c r="A4661" s="104" t="s">
        <v>5607</v>
      </c>
      <c r="B4661" s="102" t="s">
        <v>1221</v>
      </c>
    </row>
    <row r="4662" spans="1:2" ht="15">
      <c r="A4662" s="104" t="s">
        <v>5608</v>
      </c>
      <c r="B4662" s="102" t="s">
        <v>1221</v>
      </c>
    </row>
    <row r="4663" spans="1:2" ht="15">
      <c r="A4663" s="104" t="s">
        <v>5609</v>
      </c>
      <c r="B4663" s="102" t="s">
        <v>1221</v>
      </c>
    </row>
    <row r="4664" spans="1:2" ht="15">
      <c r="A4664" s="104" t="s">
        <v>5610</v>
      </c>
      <c r="B4664" s="102" t="s">
        <v>1221</v>
      </c>
    </row>
    <row r="4665" spans="1:2" ht="15">
      <c r="A4665" s="104" t="s">
        <v>5611</v>
      </c>
      <c r="B4665" s="102" t="s">
        <v>1221</v>
      </c>
    </row>
    <row r="4666" spans="1:2" ht="15">
      <c r="A4666" s="104" t="s">
        <v>5612</v>
      </c>
      <c r="B4666" s="102" t="s">
        <v>1221</v>
      </c>
    </row>
    <row r="4667" spans="1:2" ht="15">
      <c r="A4667" s="104" t="s">
        <v>5613</v>
      </c>
      <c r="B4667" s="102" t="s">
        <v>1221</v>
      </c>
    </row>
    <row r="4668" spans="1:2" ht="15">
      <c r="A4668" s="104" t="s">
        <v>5614</v>
      </c>
      <c r="B4668" s="102" t="s">
        <v>1221</v>
      </c>
    </row>
    <row r="4669" spans="1:2" ht="15">
      <c r="A4669" s="104" t="s">
        <v>5615</v>
      </c>
      <c r="B4669" s="102" t="s">
        <v>1221</v>
      </c>
    </row>
    <row r="4670" spans="1:2" ht="15">
      <c r="A4670" s="104" t="s">
        <v>5616</v>
      </c>
      <c r="B4670" s="102" t="s">
        <v>1221</v>
      </c>
    </row>
    <row r="4671" spans="1:2" ht="15">
      <c r="A4671" s="104" t="s">
        <v>5617</v>
      </c>
      <c r="B4671" s="102" t="s">
        <v>1221</v>
      </c>
    </row>
    <row r="4672" spans="1:2" ht="15">
      <c r="A4672" s="104" t="s">
        <v>5618</v>
      </c>
      <c r="B4672" s="102" t="s">
        <v>1221</v>
      </c>
    </row>
    <row r="4673" spans="1:2" ht="15">
      <c r="A4673" s="104" t="s">
        <v>5619</v>
      </c>
      <c r="B4673" s="102" t="s">
        <v>1221</v>
      </c>
    </row>
    <row r="4674" spans="1:2" ht="15">
      <c r="A4674" s="104" t="s">
        <v>5620</v>
      </c>
      <c r="B4674" s="102" t="s">
        <v>1221</v>
      </c>
    </row>
    <row r="4675" spans="1:2" ht="15">
      <c r="A4675" s="104" t="s">
        <v>5621</v>
      </c>
      <c r="B4675" s="102" t="s">
        <v>1221</v>
      </c>
    </row>
    <row r="4676" spans="1:2" ht="15">
      <c r="A4676" s="104" t="s">
        <v>5622</v>
      </c>
      <c r="B4676" s="102" t="s">
        <v>1221</v>
      </c>
    </row>
    <row r="4677" spans="1:2" ht="15">
      <c r="A4677" s="104" t="s">
        <v>5623</v>
      </c>
      <c r="B4677" s="102" t="s">
        <v>1221</v>
      </c>
    </row>
    <row r="4678" spans="1:2" ht="15">
      <c r="A4678" s="104" t="s">
        <v>5624</v>
      </c>
      <c r="B4678" s="102" t="s">
        <v>1221</v>
      </c>
    </row>
    <row r="4679" spans="1:2" ht="15">
      <c r="A4679" s="104" t="s">
        <v>1187</v>
      </c>
      <c r="B4679" s="102" t="s">
        <v>1221</v>
      </c>
    </row>
    <row r="4680" spans="1:2" ht="15">
      <c r="A4680" s="104" t="s">
        <v>5625</v>
      </c>
      <c r="B4680" s="102" t="s">
        <v>1221</v>
      </c>
    </row>
    <row r="4681" spans="1:2" ht="15">
      <c r="A4681" s="104" t="s">
        <v>5626</v>
      </c>
      <c r="B4681" s="102" t="s">
        <v>1221</v>
      </c>
    </row>
    <row r="4682" spans="1:2" ht="15">
      <c r="A4682" s="104" t="s">
        <v>5627</v>
      </c>
      <c r="B4682" s="102" t="s">
        <v>1221</v>
      </c>
    </row>
    <row r="4683" spans="1:2" ht="15">
      <c r="A4683" s="104" t="s">
        <v>5628</v>
      </c>
      <c r="B4683" s="102" t="s">
        <v>1221</v>
      </c>
    </row>
    <row r="4684" spans="1:2" ht="15">
      <c r="A4684" s="104" t="s">
        <v>5629</v>
      </c>
      <c r="B4684" s="102" t="s">
        <v>1221</v>
      </c>
    </row>
    <row r="4685" spans="1:2" ht="15">
      <c r="A4685" s="104" t="s">
        <v>5630</v>
      </c>
      <c r="B4685" s="102" t="s">
        <v>1221</v>
      </c>
    </row>
    <row r="4686" spans="1:2" ht="15">
      <c r="A4686" s="104" t="s">
        <v>5631</v>
      </c>
      <c r="B4686" s="102" t="s">
        <v>1221</v>
      </c>
    </row>
    <row r="4687" spans="1:2" ht="15">
      <c r="A4687" s="104" t="s">
        <v>5632</v>
      </c>
      <c r="B4687" s="102" t="s">
        <v>1221</v>
      </c>
    </row>
    <row r="4688" spans="1:2" ht="15">
      <c r="A4688" s="104" t="s">
        <v>5633</v>
      </c>
      <c r="B4688" s="102" t="s">
        <v>1221</v>
      </c>
    </row>
    <row r="4689" spans="1:2" ht="15">
      <c r="A4689" s="104" t="s">
        <v>5634</v>
      </c>
      <c r="B4689" s="102" t="s">
        <v>1221</v>
      </c>
    </row>
    <row r="4690" spans="1:2" ht="15">
      <c r="A4690" s="104" t="s">
        <v>5635</v>
      </c>
      <c r="B4690" s="102" t="s">
        <v>1221</v>
      </c>
    </row>
    <row r="4691" spans="1:2" ht="15">
      <c r="A4691" s="104" t="s">
        <v>5636</v>
      </c>
      <c r="B4691" s="102" t="s">
        <v>1221</v>
      </c>
    </row>
    <row r="4692" spans="1:2" ht="15">
      <c r="A4692" s="104" t="s">
        <v>5637</v>
      </c>
      <c r="B4692" s="102" t="s">
        <v>1221</v>
      </c>
    </row>
    <row r="4693" spans="1:2" ht="15">
      <c r="A4693" s="104" t="s">
        <v>5638</v>
      </c>
      <c r="B4693" s="102" t="s">
        <v>1221</v>
      </c>
    </row>
    <row r="4694" spans="1:2" ht="15">
      <c r="A4694" s="104" t="s">
        <v>5639</v>
      </c>
      <c r="B4694" s="102" t="s">
        <v>1221</v>
      </c>
    </row>
    <row r="4695" spans="1:2" ht="15">
      <c r="A4695" s="104" t="s">
        <v>5640</v>
      </c>
      <c r="B4695" s="102" t="s">
        <v>1221</v>
      </c>
    </row>
    <row r="4696" spans="1:2" ht="15">
      <c r="A4696" s="104" t="s">
        <v>5641</v>
      </c>
      <c r="B4696" s="102" t="s">
        <v>1221</v>
      </c>
    </row>
    <row r="4697" spans="1:2" ht="15">
      <c r="A4697" s="104" t="s">
        <v>5642</v>
      </c>
      <c r="B4697" s="102" t="s">
        <v>1221</v>
      </c>
    </row>
    <row r="4698" spans="1:2" ht="15">
      <c r="A4698" s="104" t="s">
        <v>5643</v>
      </c>
      <c r="B4698" s="102" t="s">
        <v>1221</v>
      </c>
    </row>
    <row r="4699" spans="1:2" ht="15">
      <c r="A4699" s="104" t="s">
        <v>5644</v>
      </c>
      <c r="B4699" s="102" t="s">
        <v>1221</v>
      </c>
    </row>
    <row r="4700" spans="1:2" ht="15">
      <c r="A4700" s="104" t="s">
        <v>5645</v>
      </c>
      <c r="B4700" s="102" t="s">
        <v>1221</v>
      </c>
    </row>
    <row r="4701" spans="1:2" ht="15">
      <c r="A4701" s="104" t="s">
        <v>5646</v>
      </c>
      <c r="B4701" s="102" t="s">
        <v>1221</v>
      </c>
    </row>
    <row r="4702" spans="1:2" ht="15">
      <c r="A4702" s="104" t="s">
        <v>5647</v>
      </c>
      <c r="B4702" s="102" t="s">
        <v>1221</v>
      </c>
    </row>
    <row r="4703" spans="1:2" ht="15">
      <c r="A4703" s="104" t="s">
        <v>5648</v>
      </c>
      <c r="B4703" s="102" t="s">
        <v>1221</v>
      </c>
    </row>
    <row r="4704" spans="1:2" ht="15">
      <c r="A4704" s="104" t="s">
        <v>5649</v>
      </c>
      <c r="B4704" s="102" t="s">
        <v>1221</v>
      </c>
    </row>
    <row r="4705" spans="1:2" ht="15">
      <c r="A4705" s="104" t="s">
        <v>5650</v>
      </c>
      <c r="B4705" s="102" t="s">
        <v>1221</v>
      </c>
    </row>
    <row r="4706" spans="1:2" ht="15">
      <c r="A4706" s="104" t="s">
        <v>5651</v>
      </c>
      <c r="B4706" s="102" t="s">
        <v>1221</v>
      </c>
    </row>
    <row r="4707" spans="1:2" ht="15">
      <c r="A4707" s="104" t="s">
        <v>5652</v>
      </c>
      <c r="B4707" s="102" t="s">
        <v>1221</v>
      </c>
    </row>
    <row r="4708" spans="1:2" ht="15">
      <c r="A4708" s="104" t="s">
        <v>5653</v>
      </c>
      <c r="B4708" s="102" t="s">
        <v>1221</v>
      </c>
    </row>
    <row r="4709" spans="1:2" ht="15">
      <c r="A4709" s="104" t="s">
        <v>5654</v>
      </c>
      <c r="B4709" s="102" t="s">
        <v>1221</v>
      </c>
    </row>
    <row r="4710" spans="1:2" ht="15">
      <c r="A4710" s="104" t="s">
        <v>5655</v>
      </c>
      <c r="B4710" s="102" t="s">
        <v>1221</v>
      </c>
    </row>
    <row r="4711" spans="1:2" ht="15">
      <c r="A4711" s="104" t="s">
        <v>5656</v>
      </c>
      <c r="B4711" s="102" t="s">
        <v>1221</v>
      </c>
    </row>
    <row r="4712" spans="1:2" ht="15">
      <c r="A4712" s="104" t="s">
        <v>5657</v>
      </c>
      <c r="B4712" s="102" t="s">
        <v>1221</v>
      </c>
    </row>
    <row r="4713" spans="1:2" ht="15">
      <c r="A4713" s="104" t="s">
        <v>5658</v>
      </c>
      <c r="B4713" s="102" t="s">
        <v>1221</v>
      </c>
    </row>
    <row r="4714" spans="1:2" ht="15">
      <c r="A4714" s="104" t="s">
        <v>5659</v>
      </c>
      <c r="B4714" s="102" t="s">
        <v>1221</v>
      </c>
    </row>
    <row r="4715" spans="1:2" ht="15">
      <c r="A4715" s="104" t="s">
        <v>5660</v>
      </c>
      <c r="B4715" s="102" t="s">
        <v>1221</v>
      </c>
    </row>
    <row r="4716" spans="1:2" ht="15">
      <c r="A4716" s="104" t="s">
        <v>5661</v>
      </c>
      <c r="B4716" s="102" t="s">
        <v>1221</v>
      </c>
    </row>
    <row r="4717" spans="1:2" ht="15">
      <c r="A4717" s="104" t="s">
        <v>5662</v>
      </c>
      <c r="B4717" s="102" t="s">
        <v>1221</v>
      </c>
    </row>
    <row r="4718" spans="1:2" ht="15">
      <c r="A4718" s="104" t="s">
        <v>5663</v>
      </c>
      <c r="B4718" s="102" t="s">
        <v>1221</v>
      </c>
    </row>
    <row r="4719" spans="1:2" ht="15">
      <c r="A4719" s="104" t="s">
        <v>5664</v>
      </c>
      <c r="B4719" s="102" t="s">
        <v>1221</v>
      </c>
    </row>
    <row r="4720" spans="1:2" ht="15">
      <c r="A4720" s="104" t="s">
        <v>5665</v>
      </c>
      <c r="B4720" s="102" t="s">
        <v>1221</v>
      </c>
    </row>
    <row r="4721" spans="1:2" ht="15">
      <c r="A4721" s="104" t="s">
        <v>5666</v>
      </c>
      <c r="B4721" s="102" t="s">
        <v>1221</v>
      </c>
    </row>
    <row r="4722" spans="1:2" ht="15">
      <c r="A4722" s="104" t="s">
        <v>5667</v>
      </c>
      <c r="B4722" s="102" t="s">
        <v>1221</v>
      </c>
    </row>
    <row r="4723" spans="1:2" ht="15">
      <c r="A4723" s="104" t="s">
        <v>5668</v>
      </c>
      <c r="B4723" s="102" t="s">
        <v>1221</v>
      </c>
    </row>
    <row r="4724" spans="1:2" ht="15">
      <c r="A4724" s="104" t="s">
        <v>5669</v>
      </c>
      <c r="B4724" s="102" t="s">
        <v>1221</v>
      </c>
    </row>
    <row r="4725" spans="1:2" ht="15">
      <c r="A4725" s="104" t="s">
        <v>5670</v>
      </c>
      <c r="B4725" s="102" t="s">
        <v>1221</v>
      </c>
    </row>
    <row r="4726" spans="1:2" ht="15">
      <c r="A4726" s="104" t="s">
        <v>1188</v>
      </c>
      <c r="B4726" s="102" t="s">
        <v>1221</v>
      </c>
    </row>
    <row r="4727" spans="1:2" ht="15">
      <c r="A4727" s="104" t="s">
        <v>1189</v>
      </c>
      <c r="B4727" s="102" t="s">
        <v>1221</v>
      </c>
    </row>
    <row r="4728" spans="1:2" ht="15">
      <c r="A4728" s="104" t="s">
        <v>1190</v>
      </c>
      <c r="B4728" s="102" t="s">
        <v>1221</v>
      </c>
    </row>
    <row r="4729" spans="1:2" ht="15">
      <c r="A4729" s="104" t="s">
        <v>1191</v>
      </c>
      <c r="B4729" s="102" t="s">
        <v>1221</v>
      </c>
    </row>
    <row r="4730" spans="1:2" ht="15">
      <c r="A4730" s="104" t="s">
        <v>1192</v>
      </c>
      <c r="B4730" s="102" t="s">
        <v>1221</v>
      </c>
    </row>
    <row r="4731" spans="1:2" ht="15">
      <c r="A4731" s="104" t="s">
        <v>1193</v>
      </c>
      <c r="B4731" s="102" t="s">
        <v>1221</v>
      </c>
    </row>
    <row r="4732" spans="1:2" ht="15">
      <c r="A4732" s="104" t="s">
        <v>5671</v>
      </c>
      <c r="B4732" s="102" t="s">
        <v>1221</v>
      </c>
    </row>
    <row r="4733" spans="1:2" ht="15">
      <c r="A4733" s="104" t="s">
        <v>5672</v>
      </c>
      <c r="B4733" s="102" t="s">
        <v>1221</v>
      </c>
    </row>
    <row r="4734" spans="1:2" ht="15">
      <c r="A4734" s="104" t="s">
        <v>5673</v>
      </c>
      <c r="B4734" s="102" t="s">
        <v>1221</v>
      </c>
    </row>
    <row r="4735" spans="1:2" ht="15">
      <c r="A4735" s="104" t="s">
        <v>5674</v>
      </c>
      <c r="B4735" s="102" t="s">
        <v>1221</v>
      </c>
    </row>
    <row r="4736" spans="1:2" ht="15">
      <c r="A4736" s="104" t="s">
        <v>5675</v>
      </c>
      <c r="B4736" s="102" t="s">
        <v>1221</v>
      </c>
    </row>
    <row r="4737" spans="1:2" ht="15">
      <c r="A4737" s="104" t="s">
        <v>5676</v>
      </c>
      <c r="B4737" s="102" t="s">
        <v>1221</v>
      </c>
    </row>
    <row r="4738" spans="1:2" ht="15">
      <c r="A4738" s="104" t="s">
        <v>5677</v>
      </c>
      <c r="B4738" s="102" t="s">
        <v>1221</v>
      </c>
    </row>
    <row r="4739" spans="1:2" ht="15">
      <c r="A4739" s="104" t="s">
        <v>5678</v>
      </c>
      <c r="B4739" s="102" t="s">
        <v>1221</v>
      </c>
    </row>
    <row r="4740" spans="1:2" ht="15">
      <c r="A4740" s="104" t="s">
        <v>5679</v>
      </c>
      <c r="B4740" s="102" t="s">
        <v>1221</v>
      </c>
    </row>
    <row r="4741" spans="1:2" ht="15">
      <c r="A4741" s="104" t="s">
        <v>5680</v>
      </c>
      <c r="B4741" s="102" t="s">
        <v>1221</v>
      </c>
    </row>
    <row r="4742" spans="1:2" ht="15">
      <c r="A4742" s="104" t="s">
        <v>5681</v>
      </c>
      <c r="B4742" s="102" t="s">
        <v>1221</v>
      </c>
    </row>
    <row r="4743" spans="1:2" ht="15">
      <c r="A4743" s="104" t="s">
        <v>5682</v>
      </c>
      <c r="B4743" s="102" t="s">
        <v>1221</v>
      </c>
    </row>
    <row r="4744" spans="1:2" ht="15">
      <c r="A4744" s="104" t="s">
        <v>5683</v>
      </c>
      <c r="B4744" s="102" t="s">
        <v>1221</v>
      </c>
    </row>
    <row r="4745" spans="1:2" ht="15">
      <c r="A4745" s="104" t="s">
        <v>5684</v>
      </c>
      <c r="B4745" s="102" t="s">
        <v>1221</v>
      </c>
    </row>
    <row r="4746" spans="1:2" ht="15">
      <c r="A4746" s="104" t="s">
        <v>5685</v>
      </c>
      <c r="B4746" s="102" t="s">
        <v>1221</v>
      </c>
    </row>
    <row r="4747" spans="1:2" ht="15">
      <c r="A4747" s="104" t="s">
        <v>5686</v>
      </c>
      <c r="B4747" s="102" t="s">
        <v>1221</v>
      </c>
    </row>
    <row r="4748" spans="1:2" ht="15">
      <c r="A4748" s="104" t="s">
        <v>5687</v>
      </c>
      <c r="B4748" s="102" t="s">
        <v>1221</v>
      </c>
    </row>
    <row r="4749" spans="1:2" ht="15">
      <c r="A4749" s="104" t="s">
        <v>5688</v>
      </c>
      <c r="B4749" s="102" t="s">
        <v>1221</v>
      </c>
    </row>
    <row r="4750" spans="1:2" ht="15">
      <c r="A4750" s="104" t="s">
        <v>5689</v>
      </c>
      <c r="B4750" s="102" t="s">
        <v>1221</v>
      </c>
    </row>
    <row r="4751" spans="1:2" ht="15">
      <c r="A4751" s="104" t="s">
        <v>5690</v>
      </c>
      <c r="B4751" s="102" t="s">
        <v>1221</v>
      </c>
    </row>
    <row r="4752" spans="1:2" ht="15">
      <c r="A4752" s="104" t="s">
        <v>5691</v>
      </c>
      <c r="B4752" s="102" t="s">
        <v>1221</v>
      </c>
    </row>
    <row r="4753" spans="1:2" ht="15">
      <c r="A4753" s="104" t="s">
        <v>5692</v>
      </c>
      <c r="B4753" s="102" t="s">
        <v>1221</v>
      </c>
    </row>
    <row r="4754" spans="1:2" ht="15">
      <c r="A4754" s="104" t="s">
        <v>1194</v>
      </c>
      <c r="B4754" s="102" t="s">
        <v>1221</v>
      </c>
    </row>
    <row r="4755" spans="1:2" ht="15">
      <c r="A4755" s="104" t="s">
        <v>5693</v>
      </c>
      <c r="B4755" s="102" t="s">
        <v>1221</v>
      </c>
    </row>
    <row r="4756" spans="1:2" ht="15">
      <c r="A4756" s="104" t="s">
        <v>5694</v>
      </c>
      <c r="B4756" s="102" t="s">
        <v>1221</v>
      </c>
    </row>
    <row r="4757" spans="1:2" ht="15">
      <c r="A4757" s="104" t="s">
        <v>5695</v>
      </c>
      <c r="B4757" s="102" t="s">
        <v>1221</v>
      </c>
    </row>
    <row r="4758" spans="1:2" ht="15">
      <c r="A4758" s="104" t="s">
        <v>5696</v>
      </c>
      <c r="B4758" s="102" t="s">
        <v>1221</v>
      </c>
    </row>
    <row r="4759" spans="1:2" ht="15">
      <c r="A4759" s="104" t="s">
        <v>5697</v>
      </c>
      <c r="B4759" s="102" t="s">
        <v>1221</v>
      </c>
    </row>
    <row r="4760" spans="1:2" ht="15">
      <c r="A4760" s="104" t="s">
        <v>1195</v>
      </c>
      <c r="B4760" s="102" t="s">
        <v>1221</v>
      </c>
    </row>
    <row r="4761" spans="1:2" ht="15">
      <c r="A4761" s="104" t="s">
        <v>5698</v>
      </c>
      <c r="B4761" s="102" t="s">
        <v>1221</v>
      </c>
    </row>
    <row r="4762" spans="1:2" ht="15">
      <c r="A4762" s="104" t="s">
        <v>5699</v>
      </c>
      <c r="B4762" s="102" t="s">
        <v>1221</v>
      </c>
    </row>
    <row r="4763" spans="1:2" ht="15">
      <c r="A4763" s="104" t="s">
        <v>5700</v>
      </c>
      <c r="B4763" s="102" t="s">
        <v>1221</v>
      </c>
    </row>
    <row r="4764" spans="1:2" ht="15">
      <c r="A4764" s="104" t="s">
        <v>5701</v>
      </c>
      <c r="B4764" s="102" t="s">
        <v>1221</v>
      </c>
    </row>
    <row r="4765" spans="1:2" ht="15">
      <c r="A4765" s="104" t="s">
        <v>5702</v>
      </c>
      <c r="B4765" s="102" t="s">
        <v>1221</v>
      </c>
    </row>
    <row r="4766" spans="1:2" ht="15">
      <c r="A4766" s="104" t="s">
        <v>5703</v>
      </c>
      <c r="B4766" s="102" t="s">
        <v>1221</v>
      </c>
    </row>
    <row r="4767" spans="1:2" ht="15">
      <c r="A4767" s="104" t="s">
        <v>5704</v>
      </c>
      <c r="B4767" s="102" t="s">
        <v>1221</v>
      </c>
    </row>
    <row r="4768" spans="1:2" ht="15">
      <c r="A4768" s="104" t="s">
        <v>5705</v>
      </c>
      <c r="B4768" s="102" t="s">
        <v>1221</v>
      </c>
    </row>
    <row r="4769" spans="1:2" ht="15">
      <c r="A4769" s="104" t="s">
        <v>5706</v>
      </c>
      <c r="B4769" s="102" t="s">
        <v>1221</v>
      </c>
    </row>
    <row r="4770" spans="1:2" ht="15">
      <c r="A4770" s="104" t="s">
        <v>5707</v>
      </c>
      <c r="B4770" s="102" t="s">
        <v>1221</v>
      </c>
    </row>
    <row r="4771" spans="1:2" ht="15">
      <c r="A4771" s="104" t="s">
        <v>5708</v>
      </c>
      <c r="B4771" s="102" t="s">
        <v>1221</v>
      </c>
    </row>
    <row r="4772" spans="1:2" ht="15">
      <c r="A4772" s="104" t="s">
        <v>5709</v>
      </c>
      <c r="B4772" s="102" t="s">
        <v>1221</v>
      </c>
    </row>
    <row r="4773" spans="1:2" ht="15">
      <c r="A4773" s="104" t="s">
        <v>5710</v>
      </c>
      <c r="B4773" s="102" t="s">
        <v>1221</v>
      </c>
    </row>
    <row r="4774" spans="1:2" ht="15">
      <c r="A4774" s="104" t="s">
        <v>5711</v>
      </c>
      <c r="B4774" s="102" t="s">
        <v>1221</v>
      </c>
    </row>
    <row r="4775" spans="1:2" ht="15">
      <c r="A4775" s="104" t="s">
        <v>5712</v>
      </c>
      <c r="B4775" s="102" t="s">
        <v>1221</v>
      </c>
    </row>
    <row r="4776" spans="1:2" ht="15">
      <c r="A4776" s="104" t="s">
        <v>5713</v>
      </c>
      <c r="B4776" s="102" t="s">
        <v>1221</v>
      </c>
    </row>
    <row r="4777" spans="1:2" ht="15">
      <c r="A4777" s="104" t="s">
        <v>5714</v>
      </c>
      <c r="B4777" s="102" t="s">
        <v>1221</v>
      </c>
    </row>
    <row r="4778" spans="1:2" ht="15">
      <c r="A4778" s="104" t="s">
        <v>751</v>
      </c>
      <c r="B4778" s="102" t="s">
        <v>1221</v>
      </c>
    </row>
    <row r="4779" spans="1:2" ht="15">
      <c r="A4779" s="104" t="s">
        <v>5715</v>
      </c>
      <c r="B4779" s="102" t="s">
        <v>1221</v>
      </c>
    </row>
    <row r="4780" spans="1:2" ht="15">
      <c r="A4780" s="104" t="s">
        <v>5716</v>
      </c>
      <c r="B4780" s="102" t="s">
        <v>1221</v>
      </c>
    </row>
    <row r="4781" spans="1:2" ht="15">
      <c r="A4781" s="104" t="s">
        <v>5717</v>
      </c>
      <c r="B4781" s="102" t="s">
        <v>1221</v>
      </c>
    </row>
    <row r="4782" spans="1:2" ht="15">
      <c r="A4782" s="104" t="s">
        <v>1197</v>
      </c>
      <c r="B4782" s="102" t="s">
        <v>1221</v>
      </c>
    </row>
    <row r="4783" spans="1:2" ht="15">
      <c r="A4783" s="104" t="s">
        <v>5718</v>
      </c>
      <c r="B4783" s="102" t="s">
        <v>1221</v>
      </c>
    </row>
    <row r="4784" spans="1:2" ht="15">
      <c r="A4784" s="104" t="s">
        <v>5719</v>
      </c>
      <c r="B4784" s="102" t="s">
        <v>1221</v>
      </c>
    </row>
    <row r="4785" spans="1:2" ht="15">
      <c r="A4785" s="104" t="s">
        <v>5720</v>
      </c>
      <c r="B4785" s="102" t="s">
        <v>1221</v>
      </c>
    </row>
    <row r="4786" spans="1:2" ht="15">
      <c r="A4786" s="104" t="s">
        <v>5721</v>
      </c>
      <c r="B4786" s="102" t="s">
        <v>1221</v>
      </c>
    </row>
    <row r="4787" spans="1:2" ht="15">
      <c r="A4787" s="104" t="s">
        <v>5722</v>
      </c>
      <c r="B4787" s="102" t="s">
        <v>1221</v>
      </c>
    </row>
    <row r="4788" spans="1:2" ht="15">
      <c r="A4788" s="104" t="s">
        <v>5723</v>
      </c>
      <c r="B4788" s="102" t="s">
        <v>1221</v>
      </c>
    </row>
    <row r="4789" spans="1:2" ht="15">
      <c r="A4789" s="104" t="s">
        <v>5724</v>
      </c>
      <c r="B4789" s="102" t="s">
        <v>1221</v>
      </c>
    </row>
    <row r="4790" spans="1:2" ht="15">
      <c r="A4790" s="104" t="s">
        <v>5725</v>
      </c>
      <c r="B4790" s="102" t="s">
        <v>1221</v>
      </c>
    </row>
    <row r="4791" spans="1:2" ht="15">
      <c r="A4791" s="104" t="s">
        <v>5726</v>
      </c>
      <c r="B4791" s="102" t="s">
        <v>1221</v>
      </c>
    </row>
    <row r="4792" spans="1:2" ht="15">
      <c r="A4792" s="104" t="s">
        <v>5727</v>
      </c>
      <c r="B4792" s="102" t="s">
        <v>1221</v>
      </c>
    </row>
    <row r="4793" spans="1:2" ht="15">
      <c r="A4793" s="104" t="s">
        <v>5728</v>
      </c>
      <c r="B4793" s="102" t="s">
        <v>1221</v>
      </c>
    </row>
    <row r="4794" spans="1:2" ht="15">
      <c r="A4794" s="104" t="s">
        <v>5729</v>
      </c>
      <c r="B4794" s="102" t="s">
        <v>1221</v>
      </c>
    </row>
    <row r="4795" spans="1:2" ht="15">
      <c r="A4795" s="104" t="s">
        <v>5730</v>
      </c>
      <c r="B4795" s="102" t="s">
        <v>1221</v>
      </c>
    </row>
    <row r="4796" spans="1:2" ht="15">
      <c r="A4796" s="104" t="s">
        <v>5731</v>
      </c>
      <c r="B4796" s="102" t="s">
        <v>1221</v>
      </c>
    </row>
    <row r="4797" spans="1:2" ht="15">
      <c r="A4797" s="104" t="s">
        <v>5732</v>
      </c>
      <c r="B4797" s="102" t="s">
        <v>1221</v>
      </c>
    </row>
    <row r="4798" spans="1:2" ht="15">
      <c r="A4798" s="104" t="s">
        <v>5733</v>
      </c>
      <c r="B4798" s="102" t="s">
        <v>1221</v>
      </c>
    </row>
    <row r="4799" spans="1:2" ht="15">
      <c r="A4799" s="104" t="s">
        <v>5734</v>
      </c>
      <c r="B4799" s="102" t="s">
        <v>1221</v>
      </c>
    </row>
    <row r="4800" spans="1:2" ht="15">
      <c r="A4800" s="104" t="s">
        <v>5735</v>
      </c>
      <c r="B4800" s="102" t="s">
        <v>1221</v>
      </c>
    </row>
    <row r="4801" spans="1:2" ht="15">
      <c r="A4801" s="104" t="s">
        <v>5736</v>
      </c>
      <c r="B4801" s="102" t="s">
        <v>1221</v>
      </c>
    </row>
    <row r="4802" spans="1:2" ht="15">
      <c r="A4802" s="104" t="s">
        <v>5737</v>
      </c>
      <c r="B4802" s="102" t="s">
        <v>1221</v>
      </c>
    </row>
    <row r="4803" spans="1:2" ht="15">
      <c r="A4803" s="104" t="s">
        <v>5738</v>
      </c>
      <c r="B4803" s="102" t="s">
        <v>1221</v>
      </c>
    </row>
    <row r="4804" spans="1:2" ht="15">
      <c r="A4804" s="104" t="s">
        <v>5739</v>
      </c>
      <c r="B4804" s="102" t="s">
        <v>1221</v>
      </c>
    </row>
    <row r="4805" spans="1:2" ht="15">
      <c r="A4805" s="104" t="s">
        <v>5740</v>
      </c>
      <c r="B4805" s="102" t="s">
        <v>1221</v>
      </c>
    </row>
    <row r="4806" spans="1:2" ht="15">
      <c r="A4806" s="104" t="s">
        <v>5741</v>
      </c>
      <c r="B4806" s="102" t="s">
        <v>1221</v>
      </c>
    </row>
    <row r="4807" spans="1:2" ht="15">
      <c r="A4807" s="104" t="s">
        <v>5742</v>
      </c>
      <c r="B4807" s="102" t="s">
        <v>1221</v>
      </c>
    </row>
    <row r="4808" spans="1:2" ht="15">
      <c r="A4808" s="104" t="s">
        <v>5743</v>
      </c>
      <c r="B4808" s="102" t="s">
        <v>1221</v>
      </c>
    </row>
    <row r="4809" spans="1:2" ht="15">
      <c r="A4809" s="104" t="s">
        <v>5744</v>
      </c>
      <c r="B4809" s="102" t="s">
        <v>1221</v>
      </c>
    </row>
    <row r="4810" spans="1:2" ht="15">
      <c r="A4810" s="104" t="s">
        <v>5745</v>
      </c>
      <c r="B4810" s="102" t="s">
        <v>1221</v>
      </c>
    </row>
    <row r="4811" spans="1:2" ht="15">
      <c r="A4811" s="104" t="s">
        <v>5746</v>
      </c>
      <c r="B4811" s="102" t="s">
        <v>1221</v>
      </c>
    </row>
    <row r="4812" spans="1:2" ht="15">
      <c r="A4812" s="104" t="s">
        <v>5747</v>
      </c>
      <c r="B4812" s="102" t="s">
        <v>1221</v>
      </c>
    </row>
    <row r="4813" spans="1:2" ht="15">
      <c r="A4813" s="104" t="s">
        <v>1198</v>
      </c>
      <c r="B4813" s="102" t="s">
        <v>1221</v>
      </c>
    </row>
    <row r="4814" spans="1:2" ht="15">
      <c r="A4814" s="104" t="s">
        <v>5748</v>
      </c>
      <c r="B4814" s="102" t="s">
        <v>1221</v>
      </c>
    </row>
    <row r="4815" spans="1:2" ht="15">
      <c r="A4815" s="104" t="s">
        <v>1199</v>
      </c>
      <c r="B4815" s="102" t="s">
        <v>1221</v>
      </c>
    </row>
    <row r="4816" spans="1:2" ht="15">
      <c r="A4816" s="104" t="s">
        <v>5749</v>
      </c>
      <c r="B4816" s="102" t="s">
        <v>1221</v>
      </c>
    </row>
    <row r="4817" spans="1:2" ht="15">
      <c r="A4817" s="104" t="s">
        <v>1200</v>
      </c>
      <c r="B4817" s="102" t="s">
        <v>1221</v>
      </c>
    </row>
    <row r="4818" spans="1:2" ht="15">
      <c r="A4818" s="104" t="s">
        <v>5750</v>
      </c>
      <c r="B4818" s="102" t="s">
        <v>1221</v>
      </c>
    </row>
    <row r="4819" spans="1:2" ht="15">
      <c r="A4819" s="104" t="s">
        <v>5751</v>
      </c>
      <c r="B4819" s="102" t="s">
        <v>1221</v>
      </c>
    </row>
    <row r="4820" spans="1:2" ht="15">
      <c r="A4820" s="104" t="s">
        <v>5752</v>
      </c>
      <c r="B4820" s="102" t="s">
        <v>1221</v>
      </c>
    </row>
    <row r="4821" spans="1:2" ht="15">
      <c r="A4821" s="104" t="s">
        <v>5753</v>
      </c>
      <c r="B4821" s="102" t="s">
        <v>1221</v>
      </c>
    </row>
    <row r="4822" spans="1:2" ht="15">
      <c r="A4822" s="104" t="s">
        <v>5754</v>
      </c>
      <c r="B4822" s="102" t="s">
        <v>1221</v>
      </c>
    </row>
    <row r="4823" spans="1:2" ht="15">
      <c r="A4823" s="104" t="s">
        <v>5755</v>
      </c>
      <c r="B4823" s="102" t="s">
        <v>1221</v>
      </c>
    </row>
    <row r="4824" spans="1:2" ht="15">
      <c r="A4824" s="104" t="s">
        <v>5756</v>
      </c>
      <c r="B4824" s="102" t="s">
        <v>1221</v>
      </c>
    </row>
    <row r="4825" spans="1:2" ht="15">
      <c r="A4825" s="104" t="s">
        <v>5757</v>
      </c>
      <c r="B4825" s="102" t="s">
        <v>1221</v>
      </c>
    </row>
    <row r="4826" spans="1:2" ht="15">
      <c r="A4826" s="104" t="s">
        <v>5758</v>
      </c>
      <c r="B4826" s="102" t="s">
        <v>1221</v>
      </c>
    </row>
    <row r="4827" spans="1:2" ht="15">
      <c r="A4827" s="104" t="s">
        <v>5759</v>
      </c>
      <c r="B4827" s="102" t="s">
        <v>1221</v>
      </c>
    </row>
    <row r="4828" spans="1:2" ht="15">
      <c r="A4828" s="104" t="s">
        <v>5760</v>
      </c>
      <c r="B4828" s="102" t="s">
        <v>1221</v>
      </c>
    </row>
    <row r="4829" spans="1:2" ht="15">
      <c r="A4829" s="104" t="s">
        <v>5761</v>
      </c>
      <c r="B4829" s="102" t="s">
        <v>1221</v>
      </c>
    </row>
    <row r="4830" spans="1:2" ht="15">
      <c r="A4830" s="104" t="s">
        <v>5762</v>
      </c>
      <c r="B4830" s="102" t="s">
        <v>1221</v>
      </c>
    </row>
    <row r="4831" spans="1:2" ht="15">
      <c r="A4831" s="104" t="s">
        <v>5763</v>
      </c>
      <c r="B4831" s="102" t="s">
        <v>1221</v>
      </c>
    </row>
    <row r="4832" spans="1:2" ht="15">
      <c r="A4832" s="104" t="s">
        <v>5764</v>
      </c>
      <c r="B4832" s="102" t="s">
        <v>1221</v>
      </c>
    </row>
    <row r="4833" spans="1:2" ht="15">
      <c r="A4833" s="104" t="s">
        <v>5765</v>
      </c>
      <c r="B4833" s="102" t="s">
        <v>1221</v>
      </c>
    </row>
    <row r="4834" spans="1:2" ht="15">
      <c r="A4834" s="104" t="s">
        <v>5766</v>
      </c>
      <c r="B4834" s="102" t="s">
        <v>1221</v>
      </c>
    </row>
    <row r="4835" spans="1:2" ht="15">
      <c r="A4835" s="104" t="s">
        <v>5767</v>
      </c>
      <c r="B4835" s="102" t="s">
        <v>1221</v>
      </c>
    </row>
    <row r="4836" spans="1:2" ht="15">
      <c r="A4836" s="104" t="s">
        <v>5768</v>
      </c>
      <c r="B4836" s="102" t="s">
        <v>1221</v>
      </c>
    </row>
    <row r="4837" spans="1:2" ht="15">
      <c r="A4837" s="104" t="s">
        <v>5769</v>
      </c>
      <c r="B4837" s="102" t="s">
        <v>1221</v>
      </c>
    </row>
    <row r="4838" spans="1:2" ht="15">
      <c r="A4838" s="104" t="s">
        <v>5770</v>
      </c>
      <c r="B4838" s="102" t="s">
        <v>1221</v>
      </c>
    </row>
    <row r="4839" spans="1:2" ht="15">
      <c r="A4839" s="104" t="s">
        <v>5771</v>
      </c>
      <c r="B4839" s="102" t="s">
        <v>1221</v>
      </c>
    </row>
    <row r="4840" spans="1:2" ht="15">
      <c r="A4840" s="104" t="s">
        <v>5772</v>
      </c>
      <c r="B4840" s="102" t="s">
        <v>1221</v>
      </c>
    </row>
    <row r="4841" spans="1:2" ht="15">
      <c r="A4841" s="104" t="s">
        <v>5773</v>
      </c>
      <c r="B4841" s="102" t="s">
        <v>1221</v>
      </c>
    </row>
    <row r="4842" spans="1:2" ht="15">
      <c r="A4842" s="104" t="s">
        <v>5774</v>
      </c>
      <c r="B4842" s="102" t="s">
        <v>1221</v>
      </c>
    </row>
    <row r="4843" spans="1:2" ht="15">
      <c r="A4843" s="104" t="s">
        <v>5775</v>
      </c>
      <c r="B4843" s="102" t="s">
        <v>1221</v>
      </c>
    </row>
    <row r="4844" spans="1:2" ht="15">
      <c r="A4844" s="104" t="s">
        <v>1201</v>
      </c>
      <c r="B4844" s="102" t="s">
        <v>1221</v>
      </c>
    </row>
    <row r="4845" spans="1:2" ht="15">
      <c r="A4845" s="104" t="s">
        <v>5776</v>
      </c>
      <c r="B4845" s="102" t="s">
        <v>1221</v>
      </c>
    </row>
    <row r="4846" spans="1:2" ht="15">
      <c r="A4846" s="104" t="s">
        <v>5777</v>
      </c>
      <c r="B4846" s="102" t="s">
        <v>1221</v>
      </c>
    </row>
    <row r="4847" spans="1:2" ht="15">
      <c r="A4847" s="104" t="s">
        <v>5778</v>
      </c>
      <c r="B4847" s="102" t="s">
        <v>1221</v>
      </c>
    </row>
    <row r="4848" spans="1:2" ht="15">
      <c r="A4848" s="104" t="s">
        <v>5779</v>
      </c>
      <c r="B4848" s="102" t="s">
        <v>1221</v>
      </c>
    </row>
    <row r="4849" spans="1:2" ht="15">
      <c r="A4849" s="104" t="s">
        <v>5780</v>
      </c>
      <c r="B4849" s="102" t="s">
        <v>1221</v>
      </c>
    </row>
    <row r="4850" spans="1:2" ht="15">
      <c r="A4850" s="104" t="s">
        <v>5781</v>
      </c>
      <c r="B4850" s="102" t="s">
        <v>1221</v>
      </c>
    </row>
    <row r="4851" spans="1:2" ht="15">
      <c r="A4851" s="104" t="s">
        <v>5782</v>
      </c>
      <c r="B4851" s="102" t="s">
        <v>1221</v>
      </c>
    </row>
    <row r="4852" spans="1:2" ht="15">
      <c r="A4852" s="104" t="s">
        <v>5783</v>
      </c>
      <c r="B4852" s="102" t="s">
        <v>1221</v>
      </c>
    </row>
    <row r="4853" spans="1:2" ht="15">
      <c r="A4853" s="104" t="s">
        <v>5784</v>
      </c>
      <c r="B4853" s="102" t="s">
        <v>1221</v>
      </c>
    </row>
    <row r="4854" spans="1:2" ht="15">
      <c r="A4854" s="104" t="s">
        <v>1202</v>
      </c>
      <c r="B4854" s="102" t="s">
        <v>1221</v>
      </c>
    </row>
    <row r="4855" spans="1:2" ht="15">
      <c r="A4855" s="104" t="s">
        <v>5785</v>
      </c>
      <c r="B4855" s="102" t="s">
        <v>1221</v>
      </c>
    </row>
    <row r="4856" spans="1:2" ht="15">
      <c r="A4856" s="104" t="s">
        <v>5786</v>
      </c>
      <c r="B4856" s="102" t="s">
        <v>1221</v>
      </c>
    </row>
    <row r="4857" spans="1:2" ht="15">
      <c r="A4857" s="104" t="s">
        <v>5787</v>
      </c>
      <c r="B4857" s="102" t="s">
        <v>1221</v>
      </c>
    </row>
    <row r="4858" spans="1:2" ht="15">
      <c r="A4858" s="104" t="s">
        <v>5788</v>
      </c>
      <c r="B4858" s="102" t="s">
        <v>1221</v>
      </c>
    </row>
    <row r="4859" spans="1:2" ht="15">
      <c r="A4859" s="104" t="s">
        <v>5789</v>
      </c>
      <c r="B4859" s="102" t="s">
        <v>1221</v>
      </c>
    </row>
    <row r="4860" spans="1:2" ht="15">
      <c r="A4860" s="104" t="s">
        <v>5790</v>
      </c>
      <c r="B4860" s="102" t="s">
        <v>1221</v>
      </c>
    </row>
    <row r="4861" spans="1:2" ht="15">
      <c r="A4861" s="104" t="s">
        <v>5791</v>
      </c>
      <c r="B4861" s="102" t="s">
        <v>1221</v>
      </c>
    </row>
    <row r="4862" spans="1:2" ht="15">
      <c r="A4862" s="104" t="s">
        <v>5792</v>
      </c>
      <c r="B4862" s="102" t="s">
        <v>1221</v>
      </c>
    </row>
    <row r="4863" spans="1:2" ht="15">
      <c r="A4863" s="104" t="s">
        <v>5793</v>
      </c>
      <c r="B4863" s="102" t="s">
        <v>1221</v>
      </c>
    </row>
    <row r="4864" spans="1:2" ht="15">
      <c r="A4864" s="104" t="s">
        <v>5794</v>
      </c>
      <c r="B4864" s="102" t="s">
        <v>1221</v>
      </c>
    </row>
    <row r="4865" spans="1:2" ht="15">
      <c r="A4865" s="104" t="s">
        <v>5795</v>
      </c>
      <c r="B4865" s="102" t="s">
        <v>1221</v>
      </c>
    </row>
    <row r="4866" spans="1:2" ht="15">
      <c r="A4866" s="104" t="s">
        <v>5796</v>
      </c>
      <c r="B4866" s="102" t="s">
        <v>1221</v>
      </c>
    </row>
    <row r="4867" spans="1:2" ht="15">
      <c r="A4867" s="104" t="s">
        <v>5797</v>
      </c>
      <c r="B4867" s="102" t="s">
        <v>1221</v>
      </c>
    </row>
    <row r="4868" spans="1:2" ht="15">
      <c r="A4868" s="104" t="s">
        <v>5798</v>
      </c>
      <c r="B4868" s="102" t="s">
        <v>1221</v>
      </c>
    </row>
    <row r="4869" spans="1:2" ht="15">
      <c r="A4869" s="104" t="s">
        <v>5799</v>
      </c>
      <c r="B4869" s="102" t="s">
        <v>1221</v>
      </c>
    </row>
    <row r="4870" spans="1:2" ht="15">
      <c r="A4870" s="104" t="s">
        <v>5800</v>
      </c>
      <c r="B4870" s="102" t="s">
        <v>1221</v>
      </c>
    </row>
    <row r="4871" spans="1:2" ht="15">
      <c r="A4871" s="104" t="s">
        <v>5801</v>
      </c>
      <c r="B4871" s="102" t="s">
        <v>1221</v>
      </c>
    </row>
    <row r="4872" spans="1:2" ht="15">
      <c r="A4872" s="104" t="s">
        <v>5802</v>
      </c>
      <c r="B4872" s="102" t="s">
        <v>1221</v>
      </c>
    </row>
    <row r="4873" spans="1:2" ht="15">
      <c r="A4873" s="104" t="s">
        <v>5803</v>
      </c>
      <c r="B4873" s="102" t="s">
        <v>1221</v>
      </c>
    </row>
    <row r="4874" spans="1:2" ht="15">
      <c r="A4874" s="104" t="s">
        <v>5804</v>
      </c>
      <c r="B4874" s="102" t="s">
        <v>1221</v>
      </c>
    </row>
    <row r="4875" spans="1:2" ht="15">
      <c r="A4875" s="104" t="s">
        <v>1203</v>
      </c>
      <c r="B4875" s="102" t="s">
        <v>1221</v>
      </c>
    </row>
    <row r="4876" spans="1:2" ht="15">
      <c r="A4876" s="104" t="s">
        <v>5805</v>
      </c>
      <c r="B4876" s="102" t="s">
        <v>1221</v>
      </c>
    </row>
    <row r="4877" spans="1:2" ht="15">
      <c r="A4877" s="104" t="s">
        <v>5806</v>
      </c>
      <c r="B4877" s="102" t="s">
        <v>1221</v>
      </c>
    </row>
    <row r="4878" spans="1:2" ht="15">
      <c r="A4878" s="104" t="s">
        <v>5807</v>
      </c>
      <c r="B4878" s="102" t="s">
        <v>1221</v>
      </c>
    </row>
    <row r="4879" spans="1:2" ht="15">
      <c r="A4879" s="104" t="s">
        <v>5808</v>
      </c>
      <c r="B4879" s="102" t="s">
        <v>1221</v>
      </c>
    </row>
    <row r="4880" spans="1:2" ht="15">
      <c r="A4880" s="104" t="s">
        <v>5809</v>
      </c>
      <c r="B4880" s="102" t="s">
        <v>1221</v>
      </c>
    </row>
    <row r="4881" spans="1:2" ht="15">
      <c r="A4881" s="104" t="s">
        <v>5810</v>
      </c>
      <c r="B4881" s="102" t="s">
        <v>1221</v>
      </c>
    </row>
    <row r="4882" spans="1:2" ht="15">
      <c r="A4882" s="104" t="s">
        <v>5811</v>
      </c>
      <c r="B4882" s="102" t="s">
        <v>1221</v>
      </c>
    </row>
    <row r="4883" spans="1:2" ht="15">
      <c r="A4883" s="104" t="s">
        <v>5812</v>
      </c>
      <c r="B4883" s="102" t="s">
        <v>1221</v>
      </c>
    </row>
    <row r="4884" spans="1:2" ht="15">
      <c r="A4884" s="104" t="s">
        <v>1204</v>
      </c>
      <c r="B4884" s="102" t="s">
        <v>1221</v>
      </c>
    </row>
    <row r="4885" spans="1:2" ht="15">
      <c r="A4885" s="104" t="s">
        <v>5813</v>
      </c>
      <c r="B4885" s="102" t="s">
        <v>1221</v>
      </c>
    </row>
    <row r="4886" spans="1:2" ht="15">
      <c r="A4886" s="104" t="s">
        <v>5814</v>
      </c>
      <c r="B4886" s="102" t="s">
        <v>1221</v>
      </c>
    </row>
    <row r="4887" spans="1:2" ht="15">
      <c r="A4887" s="104" t="s">
        <v>5815</v>
      </c>
      <c r="B4887" s="102" t="s">
        <v>1221</v>
      </c>
    </row>
    <row r="4888" spans="1:2" ht="15">
      <c r="A4888" s="104" t="s">
        <v>5816</v>
      </c>
      <c r="B4888" s="102" t="s">
        <v>1221</v>
      </c>
    </row>
    <row r="4889" spans="1:2" ht="15">
      <c r="A4889" s="104" t="s">
        <v>1205</v>
      </c>
      <c r="B4889" s="102" t="s">
        <v>1221</v>
      </c>
    </row>
    <row r="4890" spans="1:2" ht="15">
      <c r="A4890" s="104" t="s">
        <v>5817</v>
      </c>
      <c r="B4890" s="102" t="s">
        <v>1221</v>
      </c>
    </row>
    <row r="4891" spans="1:2" ht="15">
      <c r="A4891" s="104" t="s">
        <v>5818</v>
      </c>
      <c r="B4891" s="102" t="s">
        <v>1221</v>
      </c>
    </row>
    <row r="4892" spans="1:2" ht="15">
      <c r="A4892" s="104" t="s">
        <v>5819</v>
      </c>
      <c r="B4892" s="102" t="s">
        <v>1221</v>
      </c>
    </row>
    <row r="4893" spans="1:2" ht="15">
      <c r="A4893" s="104" t="s">
        <v>5820</v>
      </c>
      <c r="B4893" s="102" t="s">
        <v>1221</v>
      </c>
    </row>
    <row r="4894" spans="1:2" ht="15">
      <c r="A4894" s="104" t="s">
        <v>5821</v>
      </c>
      <c r="B4894" s="102" t="s">
        <v>1221</v>
      </c>
    </row>
    <row r="4895" spans="1:2" ht="15">
      <c r="A4895" s="104" t="s">
        <v>5822</v>
      </c>
      <c r="B4895" s="102" t="s">
        <v>1221</v>
      </c>
    </row>
    <row r="4896" spans="1:2" ht="15">
      <c r="A4896" s="104" t="s">
        <v>5823</v>
      </c>
      <c r="B4896" s="102" t="s">
        <v>1221</v>
      </c>
    </row>
    <row r="4897" spans="1:2" ht="15">
      <c r="A4897" s="104" t="s">
        <v>5824</v>
      </c>
      <c r="B4897" s="102" t="s">
        <v>1221</v>
      </c>
    </row>
    <row r="4898" spans="1:2" ht="15">
      <c r="A4898" s="104" t="s">
        <v>5825</v>
      </c>
      <c r="B4898" s="102" t="s">
        <v>1221</v>
      </c>
    </row>
    <row r="4899" spans="1:2" ht="15">
      <c r="A4899" s="104" t="s">
        <v>5826</v>
      </c>
      <c r="B4899" s="102" t="s">
        <v>1221</v>
      </c>
    </row>
    <row r="4900" spans="1:2" ht="15">
      <c r="A4900" s="104" t="s">
        <v>5827</v>
      </c>
      <c r="B4900" s="102" t="s">
        <v>1221</v>
      </c>
    </row>
    <row r="4901" spans="1:2" ht="15">
      <c r="A4901" s="104" t="s">
        <v>5828</v>
      </c>
      <c r="B4901" s="102" t="s">
        <v>1221</v>
      </c>
    </row>
    <row r="4902" spans="1:2" ht="15">
      <c r="A4902" s="104" t="s">
        <v>1206</v>
      </c>
      <c r="B4902" s="102" t="s">
        <v>1221</v>
      </c>
    </row>
    <row r="4903" spans="1:2" ht="15">
      <c r="A4903" s="104" t="s">
        <v>1207</v>
      </c>
      <c r="B4903" s="102" t="s">
        <v>1221</v>
      </c>
    </row>
    <row r="4904" spans="1:2" ht="15">
      <c r="A4904" s="104" t="s">
        <v>5829</v>
      </c>
      <c r="B4904" s="102" t="s">
        <v>1221</v>
      </c>
    </row>
    <row r="4905" spans="1:2" ht="15">
      <c r="A4905" s="104" t="s">
        <v>5830</v>
      </c>
      <c r="B4905" s="102" t="s">
        <v>1221</v>
      </c>
    </row>
    <row r="4906" spans="1:2" ht="15">
      <c r="A4906" s="104" t="s">
        <v>5831</v>
      </c>
      <c r="B4906" s="102" t="s">
        <v>1221</v>
      </c>
    </row>
    <row r="4907" spans="1:2" ht="15">
      <c r="A4907" s="104" t="s">
        <v>5832</v>
      </c>
      <c r="B4907" s="102" t="s">
        <v>1221</v>
      </c>
    </row>
    <row r="4908" spans="1:2" ht="15">
      <c r="A4908" s="104" t="s">
        <v>5833</v>
      </c>
      <c r="B4908" s="102" t="s">
        <v>1221</v>
      </c>
    </row>
    <row r="4909" spans="1:2" ht="15">
      <c r="A4909" s="104" t="s">
        <v>5834</v>
      </c>
      <c r="B4909" s="102" t="s">
        <v>1221</v>
      </c>
    </row>
    <row r="4910" spans="1:2" ht="15">
      <c r="A4910" s="104" t="s">
        <v>5835</v>
      </c>
      <c r="B4910" s="102" t="s">
        <v>1221</v>
      </c>
    </row>
    <row r="4911" spans="1:2" ht="15">
      <c r="A4911" s="104" t="s">
        <v>5836</v>
      </c>
      <c r="B4911" s="102" t="s">
        <v>1221</v>
      </c>
    </row>
    <row r="4912" spans="1:2" ht="15">
      <c r="A4912" s="104" t="s">
        <v>5837</v>
      </c>
      <c r="B4912" s="102" t="s">
        <v>1221</v>
      </c>
    </row>
    <row r="4913" spans="1:2" ht="15">
      <c r="A4913" s="104" t="s">
        <v>5838</v>
      </c>
      <c r="B4913" s="102" t="s">
        <v>1221</v>
      </c>
    </row>
    <row r="4914" spans="1:2" ht="15">
      <c r="A4914" s="104" t="s">
        <v>5839</v>
      </c>
      <c r="B4914" s="102" t="s">
        <v>1221</v>
      </c>
    </row>
    <row r="4915" spans="1:2" ht="15">
      <c r="A4915" s="104" t="s">
        <v>5840</v>
      </c>
      <c r="B4915" s="102" t="s">
        <v>1221</v>
      </c>
    </row>
    <row r="4916" spans="1:2" ht="15">
      <c r="A4916" s="104" t="s">
        <v>5841</v>
      </c>
      <c r="B4916" s="102" t="s">
        <v>1221</v>
      </c>
    </row>
    <row r="4917" spans="1:2" ht="15">
      <c r="A4917" s="104" t="s">
        <v>5842</v>
      </c>
      <c r="B4917" s="102" t="s">
        <v>1221</v>
      </c>
    </row>
    <row r="4918" spans="1:2" ht="15">
      <c r="A4918" s="104" t="s">
        <v>5843</v>
      </c>
      <c r="B4918" s="102" t="s">
        <v>1221</v>
      </c>
    </row>
    <row r="4919" spans="1:2" ht="15">
      <c r="A4919" s="104" t="s">
        <v>5844</v>
      </c>
      <c r="B4919" s="102" t="s">
        <v>1221</v>
      </c>
    </row>
    <row r="4920" spans="1:2" ht="15">
      <c r="A4920" s="104" t="s">
        <v>1208</v>
      </c>
      <c r="B4920" s="102" t="s">
        <v>1221</v>
      </c>
    </row>
    <row r="4921" spans="1:2" ht="15">
      <c r="A4921" s="104" t="s">
        <v>5845</v>
      </c>
      <c r="B4921" s="102" t="s">
        <v>1221</v>
      </c>
    </row>
    <row r="4922" spans="1:2" ht="15">
      <c r="A4922" s="104" t="s">
        <v>5846</v>
      </c>
      <c r="B4922" s="102" t="s">
        <v>1221</v>
      </c>
    </row>
    <row r="4923" spans="1:2" ht="15">
      <c r="A4923" s="104" t="s">
        <v>5847</v>
      </c>
      <c r="B4923" s="102" t="s">
        <v>1221</v>
      </c>
    </row>
    <row r="4924" spans="1:2" ht="15">
      <c r="A4924" s="104" t="s">
        <v>5848</v>
      </c>
      <c r="B4924" s="102" t="s">
        <v>1221</v>
      </c>
    </row>
    <row r="4925" spans="1:2" ht="15">
      <c r="A4925" s="104" t="s">
        <v>5849</v>
      </c>
      <c r="B4925" s="102" t="s">
        <v>1221</v>
      </c>
    </row>
    <row r="4926" spans="1:2" ht="15">
      <c r="A4926" s="104" t="s">
        <v>5850</v>
      </c>
      <c r="B4926" s="102" t="s">
        <v>1221</v>
      </c>
    </row>
    <row r="4927" spans="1:2" ht="15">
      <c r="A4927" s="104" t="s">
        <v>5851</v>
      </c>
      <c r="B4927" s="102" t="s">
        <v>1221</v>
      </c>
    </row>
    <row r="4928" spans="1:2" ht="15">
      <c r="A4928" s="104" t="s">
        <v>5852</v>
      </c>
      <c r="B4928" s="102" t="s">
        <v>1221</v>
      </c>
    </row>
    <row r="4929" spans="1:2" ht="15">
      <c r="A4929" s="104" t="s">
        <v>5853</v>
      </c>
      <c r="B4929" s="102" t="s">
        <v>1221</v>
      </c>
    </row>
    <row r="4930" spans="1:2" ht="15">
      <c r="A4930" s="104" t="s">
        <v>5854</v>
      </c>
      <c r="B4930" s="102" t="s">
        <v>1221</v>
      </c>
    </row>
    <row r="4931" spans="1:2" ht="15">
      <c r="A4931" s="104" t="s">
        <v>5855</v>
      </c>
      <c r="B4931" s="102" t="s">
        <v>1221</v>
      </c>
    </row>
    <row r="4932" spans="1:2" ht="15">
      <c r="A4932" s="104" t="s">
        <v>5856</v>
      </c>
      <c r="B4932" s="102" t="s">
        <v>1221</v>
      </c>
    </row>
    <row r="4933" spans="1:2" ht="15">
      <c r="A4933" s="104" t="s">
        <v>5857</v>
      </c>
      <c r="B4933" s="102" t="s">
        <v>1221</v>
      </c>
    </row>
    <row r="4934" spans="1:2" ht="15">
      <c r="A4934" s="104" t="s">
        <v>1209</v>
      </c>
      <c r="B4934" s="102" t="s">
        <v>1221</v>
      </c>
    </row>
    <row r="4935" spans="1:2" ht="15">
      <c r="A4935" s="104" t="s">
        <v>5858</v>
      </c>
      <c r="B4935" s="102" t="s">
        <v>1221</v>
      </c>
    </row>
    <row r="4936" spans="1:2" ht="15">
      <c r="A4936" s="104" t="s">
        <v>5859</v>
      </c>
      <c r="B4936" s="102" t="s">
        <v>1221</v>
      </c>
    </row>
    <row r="4937" spans="1:2" ht="15">
      <c r="A4937" s="104" t="s">
        <v>5860</v>
      </c>
      <c r="B4937" s="102" t="s">
        <v>1221</v>
      </c>
    </row>
    <row r="4938" spans="1:2" ht="15">
      <c r="A4938" s="104" t="s">
        <v>5861</v>
      </c>
      <c r="B4938" s="102" t="s">
        <v>1221</v>
      </c>
    </row>
    <row r="4939" spans="1:2" ht="15">
      <c r="A4939" s="104" t="s">
        <v>5862</v>
      </c>
      <c r="B4939" s="102" t="s">
        <v>1221</v>
      </c>
    </row>
    <row r="4940" spans="1:2" ht="15">
      <c r="A4940" s="104" t="s">
        <v>5863</v>
      </c>
      <c r="B4940" s="102" t="s">
        <v>1221</v>
      </c>
    </row>
    <row r="4941" spans="1:2" ht="15">
      <c r="A4941" s="104" t="s">
        <v>5864</v>
      </c>
      <c r="B4941" s="102" t="s">
        <v>1221</v>
      </c>
    </row>
    <row r="4942" spans="1:2" ht="15">
      <c r="A4942" s="104" t="s">
        <v>5865</v>
      </c>
      <c r="B4942" s="102" t="s">
        <v>1221</v>
      </c>
    </row>
    <row r="4943" spans="1:2" ht="15">
      <c r="A4943" s="104" t="s">
        <v>5866</v>
      </c>
      <c r="B4943" s="102" t="s">
        <v>1221</v>
      </c>
    </row>
    <row r="4944" spans="1:2" ht="15">
      <c r="A4944" s="104" t="s">
        <v>5867</v>
      </c>
      <c r="B4944" s="102" t="s">
        <v>1221</v>
      </c>
    </row>
    <row r="4945" spans="1:2" ht="15">
      <c r="A4945" s="104" t="s">
        <v>5868</v>
      </c>
      <c r="B4945" s="102" t="s">
        <v>1221</v>
      </c>
    </row>
    <row r="4946" spans="1:2" ht="15">
      <c r="A4946" s="104" t="s">
        <v>5869</v>
      </c>
      <c r="B4946" s="102" t="s">
        <v>1221</v>
      </c>
    </row>
    <row r="4947" spans="1:2" ht="15">
      <c r="A4947" s="104" t="s">
        <v>5870</v>
      </c>
      <c r="B4947" s="102" t="s">
        <v>1221</v>
      </c>
    </row>
    <row r="4948" spans="1:2" ht="15">
      <c r="A4948" s="104" t="s">
        <v>1210</v>
      </c>
      <c r="B4948" s="102" t="s">
        <v>1221</v>
      </c>
    </row>
    <row r="4949" spans="1:2" ht="15">
      <c r="A4949" s="104" t="s">
        <v>5871</v>
      </c>
      <c r="B4949" s="102" t="s">
        <v>1221</v>
      </c>
    </row>
    <row r="4950" spans="1:2" ht="15">
      <c r="A4950" s="104" t="s">
        <v>5872</v>
      </c>
      <c r="B4950" s="102" t="s">
        <v>1221</v>
      </c>
    </row>
    <row r="4951" spans="1:2" ht="15">
      <c r="A4951" s="104" t="s">
        <v>5873</v>
      </c>
      <c r="B4951" s="102" t="s">
        <v>1221</v>
      </c>
    </row>
    <row r="4952" spans="1:2" ht="15">
      <c r="A4952" s="104" t="s">
        <v>5874</v>
      </c>
      <c r="B4952" s="102" t="s">
        <v>1221</v>
      </c>
    </row>
    <row r="4953" spans="1:2" ht="15">
      <c r="A4953" s="104" t="s">
        <v>5875</v>
      </c>
      <c r="B4953" s="102" t="s">
        <v>1221</v>
      </c>
    </row>
    <row r="4954" spans="1:2" ht="15">
      <c r="A4954" s="104" t="s">
        <v>5876</v>
      </c>
      <c r="B4954" s="102" t="s">
        <v>1221</v>
      </c>
    </row>
    <row r="4955" spans="1:2" ht="15">
      <c r="A4955" s="104" t="s">
        <v>5877</v>
      </c>
      <c r="B4955" s="102" t="s">
        <v>1221</v>
      </c>
    </row>
    <row r="4956" spans="1:2" ht="15">
      <c r="A4956" s="104" t="s">
        <v>5878</v>
      </c>
      <c r="B4956" s="102" t="s">
        <v>1221</v>
      </c>
    </row>
    <row r="4957" spans="1:2" ht="15">
      <c r="A4957" s="104" t="s">
        <v>5879</v>
      </c>
      <c r="B4957" s="102" t="s">
        <v>1221</v>
      </c>
    </row>
    <row r="4958" spans="1:2" ht="15">
      <c r="A4958" s="104" t="s">
        <v>5880</v>
      </c>
      <c r="B4958" s="102" t="s">
        <v>1221</v>
      </c>
    </row>
    <row r="4959" spans="1:2" ht="15">
      <c r="A4959" s="104" t="s">
        <v>5881</v>
      </c>
      <c r="B4959" s="102" t="s">
        <v>1221</v>
      </c>
    </row>
    <row r="4960" spans="1:2" ht="15">
      <c r="A4960" s="104" t="s">
        <v>5882</v>
      </c>
      <c r="B4960" s="102" t="s">
        <v>1221</v>
      </c>
    </row>
    <row r="4961" spans="1:2" ht="15">
      <c r="A4961" s="104" t="s">
        <v>5883</v>
      </c>
      <c r="B4961" s="102" t="s">
        <v>1221</v>
      </c>
    </row>
    <row r="4962" spans="1:2" ht="15">
      <c r="A4962" s="104" t="s">
        <v>5884</v>
      </c>
      <c r="B4962" s="102" t="s">
        <v>1221</v>
      </c>
    </row>
    <row r="4963" spans="1:2" ht="15">
      <c r="A4963" s="104" t="s">
        <v>5885</v>
      </c>
      <c r="B4963" s="102" t="s">
        <v>1221</v>
      </c>
    </row>
    <row r="4964" spans="1:2" ht="15">
      <c r="A4964" s="104" t="s">
        <v>5886</v>
      </c>
      <c r="B4964" s="102" t="s">
        <v>1221</v>
      </c>
    </row>
    <row r="4965" spans="1:2" ht="15">
      <c r="A4965" s="104" t="s">
        <v>1211</v>
      </c>
      <c r="B4965" s="102" t="s">
        <v>1221</v>
      </c>
    </row>
    <row r="4966" spans="1:2" ht="15">
      <c r="A4966" s="104" t="s">
        <v>5887</v>
      </c>
      <c r="B4966" s="102" t="s">
        <v>1221</v>
      </c>
    </row>
    <row r="4967" spans="1:2" ht="15">
      <c r="A4967" s="104" t="s">
        <v>5888</v>
      </c>
      <c r="B4967" s="102" t="s">
        <v>1221</v>
      </c>
    </row>
    <row r="4968" spans="1:2" ht="15">
      <c r="A4968" s="104" t="s">
        <v>5889</v>
      </c>
      <c r="B4968" s="102" t="s">
        <v>1221</v>
      </c>
    </row>
    <row r="4969" spans="1:2" ht="15">
      <c r="A4969" s="104" t="s">
        <v>5890</v>
      </c>
      <c r="B4969" s="102" t="s">
        <v>1221</v>
      </c>
    </row>
    <row r="4970" spans="1:2" ht="15">
      <c r="A4970" s="104" t="s">
        <v>5891</v>
      </c>
      <c r="B4970" s="102" t="s">
        <v>1221</v>
      </c>
    </row>
    <row r="4971" spans="1:2" ht="15">
      <c r="A4971" s="104" t="s">
        <v>5892</v>
      </c>
      <c r="B4971" s="102" t="s">
        <v>1221</v>
      </c>
    </row>
    <row r="4972" spans="1:2" ht="15">
      <c r="A4972" s="104" t="s">
        <v>5893</v>
      </c>
      <c r="B4972" s="102" t="s">
        <v>1221</v>
      </c>
    </row>
    <row r="4973" spans="1:2" ht="15">
      <c r="A4973" s="104" t="s">
        <v>5894</v>
      </c>
      <c r="B4973" s="102" t="s">
        <v>1221</v>
      </c>
    </row>
    <row r="4974" spans="1:2" ht="15">
      <c r="A4974" s="104" t="s">
        <v>1212</v>
      </c>
      <c r="B4974" s="102" t="s">
        <v>1221</v>
      </c>
    </row>
    <row r="4975" spans="1:2" ht="15">
      <c r="A4975" s="104" t="s">
        <v>1213</v>
      </c>
      <c r="B4975" s="102" t="s">
        <v>1221</v>
      </c>
    </row>
    <row r="4976" spans="1:2" ht="15">
      <c r="A4976" s="104" t="s">
        <v>1214</v>
      </c>
      <c r="B4976" s="102" t="s">
        <v>1221</v>
      </c>
    </row>
    <row r="4977" spans="1:2" ht="15">
      <c r="A4977" s="104" t="s">
        <v>1215</v>
      </c>
      <c r="B4977" s="102" t="s">
        <v>1221</v>
      </c>
    </row>
    <row r="4978" spans="1:2" ht="15">
      <c r="A4978" s="104" t="s">
        <v>1216</v>
      </c>
      <c r="B4978" s="102" t="s">
        <v>1221</v>
      </c>
    </row>
    <row r="4979" spans="1:2" ht="15">
      <c r="A4979" s="104" t="s">
        <v>5895</v>
      </c>
      <c r="B4979" s="102" t="s">
        <v>1221</v>
      </c>
    </row>
    <row r="4980" spans="1:2" ht="15">
      <c r="A4980" s="104" t="s">
        <v>5896</v>
      </c>
      <c r="B4980" s="102" t="s">
        <v>1221</v>
      </c>
    </row>
    <row r="4981" spans="1:2" ht="15">
      <c r="A4981" s="104" t="s">
        <v>5897</v>
      </c>
      <c r="B4981" s="102" t="s">
        <v>1221</v>
      </c>
    </row>
    <row r="4982" spans="1:2" ht="15">
      <c r="A4982" s="104" t="s">
        <v>1217</v>
      </c>
      <c r="B4982" s="102" t="s">
        <v>1221</v>
      </c>
    </row>
    <row r="4983" spans="1:2" ht="15">
      <c r="A4983" s="104" t="s">
        <v>5898</v>
      </c>
      <c r="B4983" s="102" t="s">
        <v>1221</v>
      </c>
    </row>
    <row r="4984" spans="1:2" ht="15">
      <c r="A4984" s="104" t="s">
        <v>5899</v>
      </c>
      <c r="B4984" s="102" t="s">
        <v>1221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BA659-C028-4653-AFDB-B9AB29CD64F0}">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1222</v>
      </c>
      <c r="B2" s="112" t="s">
        <v>1223</v>
      </c>
      <c r="C2" s="63" t="s">
        <v>1224</v>
      </c>
    </row>
    <row r="3" spans="1:3" ht="15">
      <c r="A3" s="111" t="s">
        <v>403</v>
      </c>
      <c r="B3" s="111" t="s">
        <v>403</v>
      </c>
      <c r="C3" s="32">
        <v>11</v>
      </c>
    </row>
    <row r="4" spans="1:3" ht="15">
      <c r="A4" s="111" t="s">
        <v>403</v>
      </c>
      <c r="B4" s="131" t="s">
        <v>404</v>
      </c>
      <c r="C4" s="32">
        <v>2</v>
      </c>
    </row>
    <row r="5" spans="1:3" ht="15">
      <c r="A5" s="111" t="s">
        <v>403</v>
      </c>
      <c r="B5" s="131" t="s">
        <v>405</v>
      </c>
      <c r="C5" s="32">
        <v>4</v>
      </c>
    </row>
    <row r="6" spans="1:3" ht="15">
      <c r="A6" s="111" t="s">
        <v>404</v>
      </c>
      <c r="B6" s="131" t="s">
        <v>403</v>
      </c>
      <c r="C6" s="32">
        <v>12</v>
      </c>
    </row>
    <row r="7" spans="1:3" ht="15">
      <c r="A7" s="111" t="s">
        <v>404</v>
      </c>
      <c r="B7" s="131" t="s">
        <v>404</v>
      </c>
      <c r="C7" s="32">
        <v>8</v>
      </c>
    </row>
    <row r="8" spans="1:3" ht="15">
      <c r="A8" s="111" t="s">
        <v>404</v>
      </c>
      <c r="B8" s="131" t="s">
        <v>405</v>
      </c>
      <c r="C8" s="32">
        <v>12</v>
      </c>
    </row>
    <row r="9" spans="1:3" ht="15">
      <c r="A9" s="111" t="s">
        <v>405</v>
      </c>
      <c r="B9" s="131" t="s">
        <v>403</v>
      </c>
      <c r="C9" s="32">
        <v>8</v>
      </c>
    </row>
    <row r="10" spans="1:3" ht="15">
      <c r="A10" s="111" t="s">
        <v>405</v>
      </c>
      <c r="B10" s="131" t="s">
        <v>404</v>
      </c>
      <c r="C10" s="32">
        <v>3</v>
      </c>
    </row>
    <row r="11" spans="1:3" ht="15">
      <c r="A11" s="132" t="s">
        <v>405</v>
      </c>
      <c r="B11" s="131" t="s">
        <v>405</v>
      </c>
      <c r="C11" s="32">
        <v>40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542AA-82BF-49D7-89A1-4B620174800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1244</v>
      </c>
      <c r="B1" s="7" t="s">
        <v>17</v>
      </c>
    </row>
    <row r="2" spans="1:2" ht="15">
      <c r="A2" s="102" t="s">
        <v>1245</v>
      </c>
      <c r="B2" s="102" t="s">
        <v>1251</v>
      </c>
    </row>
    <row r="3" spans="1:2" ht="15">
      <c r="A3" s="104" t="s">
        <v>1246</v>
      </c>
      <c r="B3" s="102" t="s">
        <v>1252</v>
      </c>
    </row>
    <row r="4" spans="1:2" ht="15">
      <c r="A4" s="104" t="s">
        <v>1247</v>
      </c>
      <c r="B4" s="102" t="s">
        <v>1253</v>
      </c>
    </row>
    <row r="5" spans="1:2" ht="15">
      <c r="A5" s="104" t="s">
        <v>1248</v>
      </c>
      <c r="B5" s="102" t="s">
        <v>1254</v>
      </c>
    </row>
    <row r="6" spans="1:2" ht="15">
      <c r="A6" s="104" t="s">
        <v>1249</v>
      </c>
      <c r="B6" s="102" t="s">
        <v>1255</v>
      </c>
    </row>
    <row r="7" spans="1:2" ht="15">
      <c r="A7" s="104" t="s">
        <v>1250</v>
      </c>
      <c r="B7" s="102"/>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EC540-8706-4E6E-BC9A-53A3E2983E1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1256</v>
      </c>
      <c r="B1" s="7" t="s">
        <v>34</v>
      </c>
    </row>
    <row r="2" spans="1:2" ht="15">
      <c r="A2" s="99" t="s">
        <v>198</v>
      </c>
      <c r="B2" s="102">
        <v>79.333333</v>
      </c>
    </row>
    <row r="3" spans="1:2" ht="15">
      <c r="A3" s="114" t="s">
        <v>188</v>
      </c>
      <c r="B3" s="102">
        <v>27.333333</v>
      </c>
    </row>
    <row r="4" spans="1:2" ht="15">
      <c r="A4" s="114" t="s">
        <v>189</v>
      </c>
      <c r="B4" s="102">
        <v>12</v>
      </c>
    </row>
    <row r="5" spans="1:2" ht="15">
      <c r="A5" s="114" t="s">
        <v>200</v>
      </c>
      <c r="B5" s="102">
        <v>3.333333</v>
      </c>
    </row>
    <row r="6" spans="1:2" ht="15">
      <c r="A6" s="114" t="s">
        <v>194</v>
      </c>
      <c r="B6" s="102">
        <v>0</v>
      </c>
    </row>
    <row r="7" spans="1:2" ht="15">
      <c r="A7" s="114" t="s">
        <v>195</v>
      </c>
      <c r="B7" s="102">
        <v>0</v>
      </c>
    </row>
    <row r="8" spans="1:2" ht="15">
      <c r="A8" s="114" t="s">
        <v>196</v>
      </c>
      <c r="B8" s="102">
        <v>0</v>
      </c>
    </row>
    <row r="9" spans="1:2" ht="15">
      <c r="A9" s="114" t="s">
        <v>197</v>
      </c>
      <c r="B9" s="102">
        <v>0</v>
      </c>
    </row>
    <row r="10" spans="1:2" ht="15">
      <c r="A10" s="114" t="s">
        <v>199</v>
      </c>
      <c r="B10" s="102">
        <v>0</v>
      </c>
    </row>
    <row r="11" spans="1:2" ht="15">
      <c r="A11" s="114" t="s">
        <v>190</v>
      </c>
      <c r="B11" s="10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6EB64-8BCC-46D9-B4D9-3DBA321A1C0F}">
  <dimension ref="A1:H54"/>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s>
  <sheetData>
    <row r="1" spans="1:8" ht="15" customHeight="1">
      <c r="A1" s="7" t="s">
        <v>1257</v>
      </c>
      <c r="B1" s="7" t="s">
        <v>1268</v>
      </c>
      <c r="C1" s="7" t="s">
        <v>1269</v>
      </c>
      <c r="D1" s="7" t="s">
        <v>1272</v>
      </c>
      <c r="E1" s="7" t="s">
        <v>1271</v>
      </c>
      <c r="F1" s="7" t="s">
        <v>1276</v>
      </c>
      <c r="G1" s="7" t="s">
        <v>1275</v>
      </c>
      <c r="H1" s="7" t="s">
        <v>1279</v>
      </c>
    </row>
    <row r="2" spans="1:8" ht="15">
      <c r="A2" s="77" t="s">
        <v>1258</v>
      </c>
      <c r="B2" s="102">
        <v>19</v>
      </c>
      <c r="C2" s="77" t="s">
        <v>1258</v>
      </c>
      <c r="D2" s="102">
        <v>9</v>
      </c>
      <c r="E2" s="77" t="s">
        <v>1260</v>
      </c>
      <c r="F2" s="102">
        <v>9</v>
      </c>
      <c r="G2" s="77" t="s">
        <v>1264</v>
      </c>
      <c r="H2" s="102">
        <v>7</v>
      </c>
    </row>
    <row r="3" spans="1:8" ht="15">
      <c r="A3" s="78" t="s">
        <v>1259</v>
      </c>
      <c r="B3" s="102">
        <v>19</v>
      </c>
      <c r="C3" s="77" t="s">
        <v>1259</v>
      </c>
      <c r="D3" s="102">
        <v>9</v>
      </c>
      <c r="E3" s="77" t="s">
        <v>1261</v>
      </c>
      <c r="F3" s="102">
        <v>6</v>
      </c>
      <c r="G3" s="77" t="s">
        <v>1258</v>
      </c>
      <c r="H3" s="102">
        <v>4</v>
      </c>
    </row>
    <row r="4" spans="1:8" ht="15">
      <c r="A4" s="78" t="s">
        <v>1260</v>
      </c>
      <c r="B4" s="102">
        <v>16</v>
      </c>
      <c r="C4" s="77" t="s">
        <v>1260</v>
      </c>
      <c r="D4" s="102">
        <v>3</v>
      </c>
      <c r="E4" s="77" t="s">
        <v>1258</v>
      </c>
      <c r="F4" s="102">
        <v>6</v>
      </c>
      <c r="G4" s="77" t="s">
        <v>1259</v>
      </c>
      <c r="H4" s="102">
        <v>4</v>
      </c>
    </row>
    <row r="5" spans="1:8" ht="15">
      <c r="A5" s="78" t="s">
        <v>1261</v>
      </c>
      <c r="B5" s="102">
        <v>10</v>
      </c>
      <c r="C5" s="77" t="s">
        <v>1262</v>
      </c>
      <c r="D5" s="102">
        <v>2</v>
      </c>
      <c r="E5" s="77" t="s">
        <v>1259</v>
      </c>
      <c r="F5" s="102">
        <v>6</v>
      </c>
      <c r="G5" s="77" t="s">
        <v>1260</v>
      </c>
      <c r="H5" s="102">
        <v>4</v>
      </c>
    </row>
    <row r="6" spans="1:8" ht="15">
      <c r="A6" s="78" t="s">
        <v>1262</v>
      </c>
      <c r="B6" s="102">
        <v>7</v>
      </c>
      <c r="C6" s="77" t="s">
        <v>1263</v>
      </c>
      <c r="D6" s="102">
        <v>2</v>
      </c>
      <c r="E6" s="77" t="s">
        <v>1266</v>
      </c>
      <c r="F6" s="102">
        <v>3</v>
      </c>
      <c r="G6" s="77" t="s">
        <v>1261</v>
      </c>
      <c r="H6" s="102">
        <v>3</v>
      </c>
    </row>
    <row r="7" spans="1:8" ht="15">
      <c r="A7" s="78" t="s">
        <v>1263</v>
      </c>
      <c r="B7" s="102">
        <v>7</v>
      </c>
      <c r="C7" s="77" t="s">
        <v>1270</v>
      </c>
      <c r="D7" s="102">
        <v>1</v>
      </c>
      <c r="E7" s="77" t="s">
        <v>1267</v>
      </c>
      <c r="F7" s="102">
        <v>3</v>
      </c>
      <c r="G7" s="77" t="s">
        <v>1262</v>
      </c>
      <c r="H7" s="102">
        <v>3</v>
      </c>
    </row>
    <row r="8" spans="1:8" ht="15">
      <c r="A8" s="78" t="s">
        <v>1264</v>
      </c>
      <c r="B8" s="102">
        <v>7</v>
      </c>
      <c r="C8" s="77" t="s">
        <v>1265</v>
      </c>
      <c r="D8" s="102">
        <v>1</v>
      </c>
      <c r="E8" s="77" t="s">
        <v>1262</v>
      </c>
      <c r="F8" s="102">
        <v>2</v>
      </c>
      <c r="G8" s="77" t="s">
        <v>1263</v>
      </c>
      <c r="H8" s="102">
        <v>3</v>
      </c>
    </row>
    <row r="9" spans="1:8" ht="15">
      <c r="A9" s="78" t="s">
        <v>1265</v>
      </c>
      <c r="B9" s="102">
        <v>5</v>
      </c>
      <c r="C9" s="77" t="s">
        <v>1261</v>
      </c>
      <c r="D9" s="102">
        <v>1</v>
      </c>
      <c r="E9" s="77" t="s">
        <v>1263</v>
      </c>
      <c r="F9" s="102">
        <v>2</v>
      </c>
      <c r="G9" s="77" t="s">
        <v>1277</v>
      </c>
      <c r="H9" s="102">
        <v>3</v>
      </c>
    </row>
    <row r="10" spans="1:8" ht="15">
      <c r="A10" s="78" t="s">
        <v>1266</v>
      </c>
      <c r="B10" s="102">
        <v>3</v>
      </c>
      <c r="C10" s="102"/>
      <c r="D10" s="102"/>
      <c r="E10" s="77" t="s">
        <v>1273</v>
      </c>
      <c r="F10" s="102">
        <v>2</v>
      </c>
      <c r="G10" s="77" t="s">
        <v>1278</v>
      </c>
      <c r="H10" s="102">
        <v>3</v>
      </c>
    </row>
    <row r="11" spans="1:8" ht="15">
      <c r="A11" s="78" t="s">
        <v>1267</v>
      </c>
      <c r="B11" s="102">
        <v>3</v>
      </c>
      <c r="C11" s="102"/>
      <c r="D11" s="102"/>
      <c r="E11" s="77" t="s">
        <v>1274</v>
      </c>
      <c r="F11" s="102">
        <v>2</v>
      </c>
      <c r="G11" s="77" t="s">
        <v>1265</v>
      </c>
      <c r="H11" s="102">
        <v>2</v>
      </c>
    </row>
    <row r="14" spans="1:8" ht="15" customHeight="1">
      <c r="A14" s="7" t="s">
        <v>1284</v>
      </c>
      <c r="B14" s="7" t="s">
        <v>1268</v>
      </c>
      <c r="C14" s="7" t="s">
        <v>1285</v>
      </c>
      <c r="D14" s="7" t="s">
        <v>1272</v>
      </c>
      <c r="E14" s="7" t="s">
        <v>1286</v>
      </c>
      <c r="F14" s="7" t="s">
        <v>1276</v>
      </c>
      <c r="G14" s="7" t="s">
        <v>1287</v>
      </c>
      <c r="H14" s="7" t="s">
        <v>1279</v>
      </c>
    </row>
    <row r="15" spans="1:8" ht="15">
      <c r="A15" s="102" t="s">
        <v>339</v>
      </c>
      <c r="B15" s="102">
        <v>149</v>
      </c>
      <c r="C15" s="102" t="s">
        <v>339</v>
      </c>
      <c r="D15" s="102">
        <v>28</v>
      </c>
      <c r="E15" s="102" t="s">
        <v>339</v>
      </c>
      <c r="F15" s="102">
        <v>47</v>
      </c>
      <c r="G15" s="102" t="s">
        <v>339</v>
      </c>
      <c r="H15" s="102">
        <v>74</v>
      </c>
    </row>
    <row r="18" spans="1:8" ht="15" customHeight="1">
      <c r="A18" s="7" t="s">
        <v>1289</v>
      </c>
      <c r="B18" s="7" t="s">
        <v>1268</v>
      </c>
      <c r="C18" s="7" t="s">
        <v>1292</v>
      </c>
      <c r="D18" s="7" t="s">
        <v>1272</v>
      </c>
      <c r="E18" s="7" t="s">
        <v>1293</v>
      </c>
      <c r="F18" s="7" t="s">
        <v>1276</v>
      </c>
      <c r="G18" s="7" t="s">
        <v>1294</v>
      </c>
      <c r="H18" s="7" t="s">
        <v>1279</v>
      </c>
    </row>
    <row r="19" spans="1:8" ht="15">
      <c r="A19" s="102" t="s">
        <v>1290</v>
      </c>
      <c r="B19" s="102">
        <v>95</v>
      </c>
      <c r="C19" s="102" t="s">
        <v>1290</v>
      </c>
      <c r="D19" s="102">
        <v>17</v>
      </c>
      <c r="E19" s="102" t="s">
        <v>1290</v>
      </c>
      <c r="F19" s="102">
        <v>30</v>
      </c>
      <c r="G19" s="102" t="s">
        <v>1290</v>
      </c>
      <c r="H19" s="102">
        <v>48</v>
      </c>
    </row>
    <row r="20" spans="1:8" ht="15">
      <c r="A20" s="104" t="s">
        <v>673</v>
      </c>
      <c r="B20" s="102">
        <v>53</v>
      </c>
      <c r="C20" s="102" t="s">
        <v>673</v>
      </c>
      <c r="D20" s="102">
        <v>14</v>
      </c>
      <c r="E20" s="102" t="s">
        <v>673</v>
      </c>
      <c r="F20" s="102">
        <v>26</v>
      </c>
      <c r="G20" s="102" t="s">
        <v>673</v>
      </c>
      <c r="H20" s="102">
        <v>13</v>
      </c>
    </row>
    <row r="21" spans="1:8" ht="15">
      <c r="A21" s="104" t="s">
        <v>455</v>
      </c>
      <c r="B21" s="102">
        <v>35</v>
      </c>
      <c r="C21" s="102" t="s">
        <v>455</v>
      </c>
      <c r="D21" s="102">
        <v>10</v>
      </c>
      <c r="E21" s="102" t="s">
        <v>1291</v>
      </c>
      <c r="F21" s="102">
        <v>15</v>
      </c>
      <c r="G21" s="102" t="s">
        <v>488</v>
      </c>
      <c r="H21" s="102">
        <v>12</v>
      </c>
    </row>
    <row r="22" spans="1:8" ht="15">
      <c r="A22" s="104" t="s">
        <v>1291</v>
      </c>
      <c r="B22" s="102">
        <v>26</v>
      </c>
      <c r="C22" s="102" t="s">
        <v>672</v>
      </c>
      <c r="D22" s="102">
        <v>9</v>
      </c>
      <c r="E22" s="102" t="s">
        <v>675</v>
      </c>
      <c r="F22" s="102">
        <v>15</v>
      </c>
      <c r="G22" s="102" t="s">
        <v>455</v>
      </c>
      <c r="H22" s="102">
        <v>10</v>
      </c>
    </row>
    <row r="23" spans="1:8" ht="15">
      <c r="A23" s="104" t="s">
        <v>675</v>
      </c>
      <c r="B23" s="102">
        <v>26</v>
      </c>
      <c r="C23" s="102" t="s">
        <v>670</v>
      </c>
      <c r="D23" s="102">
        <v>9</v>
      </c>
      <c r="E23" s="102" t="s">
        <v>455</v>
      </c>
      <c r="F23" s="102">
        <v>15</v>
      </c>
      <c r="G23" s="102" t="s">
        <v>674</v>
      </c>
      <c r="H23" s="102">
        <v>10</v>
      </c>
    </row>
    <row r="24" spans="1:8" ht="15">
      <c r="A24" s="104" t="s">
        <v>672</v>
      </c>
      <c r="B24" s="102">
        <v>22</v>
      </c>
      <c r="C24" s="102" t="s">
        <v>477</v>
      </c>
      <c r="D24" s="102">
        <v>4</v>
      </c>
      <c r="E24" s="102" t="s">
        <v>477</v>
      </c>
      <c r="F24" s="102">
        <v>11</v>
      </c>
      <c r="G24" s="102" t="s">
        <v>1291</v>
      </c>
      <c r="H24" s="102">
        <v>7</v>
      </c>
    </row>
    <row r="25" spans="1:8" ht="15">
      <c r="A25" s="104" t="s">
        <v>670</v>
      </c>
      <c r="B25" s="102">
        <v>22</v>
      </c>
      <c r="C25" s="102" t="s">
        <v>1291</v>
      </c>
      <c r="D25" s="102">
        <v>4</v>
      </c>
      <c r="E25" s="102" t="s">
        <v>672</v>
      </c>
      <c r="F25" s="102">
        <v>9</v>
      </c>
      <c r="G25" s="102" t="s">
        <v>675</v>
      </c>
      <c r="H25" s="102">
        <v>7</v>
      </c>
    </row>
    <row r="26" spans="1:8" ht="15">
      <c r="A26" s="104" t="s">
        <v>477</v>
      </c>
      <c r="B26" s="102">
        <v>21</v>
      </c>
      <c r="C26" s="102" t="s">
        <v>675</v>
      </c>
      <c r="D26" s="102">
        <v>4</v>
      </c>
      <c r="E26" s="102" t="s">
        <v>670</v>
      </c>
      <c r="F26" s="102">
        <v>9</v>
      </c>
      <c r="G26" s="102" t="s">
        <v>695</v>
      </c>
      <c r="H26" s="102">
        <v>7</v>
      </c>
    </row>
    <row r="27" spans="1:8" ht="15">
      <c r="A27" s="104" t="s">
        <v>674</v>
      </c>
      <c r="B27" s="102">
        <v>20</v>
      </c>
      <c r="C27" s="102" t="s">
        <v>679</v>
      </c>
      <c r="D27" s="102">
        <v>3</v>
      </c>
      <c r="E27" s="102" t="s">
        <v>679</v>
      </c>
      <c r="F27" s="102">
        <v>9</v>
      </c>
      <c r="G27" s="102" t="s">
        <v>694</v>
      </c>
      <c r="H27" s="102">
        <v>7</v>
      </c>
    </row>
    <row r="28" spans="1:8" ht="15">
      <c r="A28" s="104" t="s">
        <v>679</v>
      </c>
      <c r="B28" s="102">
        <v>16</v>
      </c>
      <c r="C28" s="102" t="s">
        <v>678</v>
      </c>
      <c r="D28" s="102">
        <v>3</v>
      </c>
      <c r="E28" s="102" t="s">
        <v>678</v>
      </c>
      <c r="F28" s="102">
        <v>9</v>
      </c>
      <c r="G28" s="102" t="s">
        <v>693</v>
      </c>
      <c r="H28" s="102">
        <v>7</v>
      </c>
    </row>
    <row r="31" spans="1:8" ht="15" customHeight="1">
      <c r="A31" s="7" t="s">
        <v>1299</v>
      </c>
      <c r="B31" s="7" t="s">
        <v>1268</v>
      </c>
      <c r="C31" s="7" t="s">
        <v>1300</v>
      </c>
      <c r="D31" s="7" t="s">
        <v>1272</v>
      </c>
      <c r="E31" s="7" t="s">
        <v>1301</v>
      </c>
      <c r="F31" s="7" t="s">
        <v>1276</v>
      </c>
      <c r="G31" s="7" t="s">
        <v>1302</v>
      </c>
      <c r="H31" s="7" t="s">
        <v>1279</v>
      </c>
    </row>
    <row r="32" spans="1:8" ht="15">
      <c r="A32" s="106" t="s">
        <v>421</v>
      </c>
      <c r="B32" s="106">
        <v>100</v>
      </c>
      <c r="C32" s="106" t="s">
        <v>421</v>
      </c>
      <c r="D32" s="106">
        <v>17</v>
      </c>
      <c r="E32" s="106" t="s">
        <v>421</v>
      </c>
      <c r="F32" s="106">
        <v>32</v>
      </c>
      <c r="G32" s="106" t="s">
        <v>421</v>
      </c>
      <c r="H32" s="106">
        <v>51</v>
      </c>
    </row>
    <row r="33" spans="1:8" ht="15">
      <c r="A33" s="107" t="s">
        <v>422</v>
      </c>
      <c r="B33" s="106">
        <v>60</v>
      </c>
      <c r="C33" s="106" t="s">
        <v>422</v>
      </c>
      <c r="D33" s="106">
        <v>16</v>
      </c>
      <c r="E33" s="106" t="s">
        <v>422</v>
      </c>
      <c r="F33" s="106">
        <v>28</v>
      </c>
      <c r="G33" s="106" t="s">
        <v>422</v>
      </c>
      <c r="H33" s="106">
        <v>16</v>
      </c>
    </row>
    <row r="34" spans="1:8" ht="15">
      <c r="A34" s="107" t="s">
        <v>423</v>
      </c>
      <c r="B34" s="106">
        <v>48</v>
      </c>
      <c r="C34" s="106" t="s">
        <v>423</v>
      </c>
      <c r="D34" s="106">
        <v>13</v>
      </c>
      <c r="E34" s="106" t="s">
        <v>423</v>
      </c>
      <c r="F34" s="106">
        <v>24</v>
      </c>
      <c r="G34" s="106" t="s">
        <v>430</v>
      </c>
      <c r="H34" s="106">
        <v>14</v>
      </c>
    </row>
    <row r="35" spans="1:8" ht="15">
      <c r="A35" s="107" t="s">
        <v>426</v>
      </c>
      <c r="B35" s="106">
        <v>35</v>
      </c>
      <c r="C35" s="106" t="s">
        <v>426</v>
      </c>
      <c r="D35" s="106">
        <v>10</v>
      </c>
      <c r="E35" s="106" t="s">
        <v>433</v>
      </c>
      <c r="F35" s="106">
        <v>15</v>
      </c>
      <c r="G35" s="106" t="s">
        <v>470</v>
      </c>
      <c r="H35" s="106">
        <v>14</v>
      </c>
    </row>
    <row r="36" spans="1:8" ht="15">
      <c r="A36" s="107" t="s">
        <v>198</v>
      </c>
      <c r="B36" s="106">
        <v>31</v>
      </c>
      <c r="C36" s="106" t="s">
        <v>427</v>
      </c>
      <c r="D36" s="106">
        <v>9</v>
      </c>
      <c r="E36" s="106" t="s">
        <v>188</v>
      </c>
      <c r="F36" s="106">
        <v>15</v>
      </c>
      <c r="G36" s="106" t="s">
        <v>468</v>
      </c>
      <c r="H36" s="106">
        <v>14</v>
      </c>
    </row>
    <row r="37" spans="1:8" ht="15">
      <c r="A37" s="107" t="s">
        <v>427</v>
      </c>
      <c r="B37" s="106">
        <v>30</v>
      </c>
      <c r="C37" s="106" t="s">
        <v>448</v>
      </c>
      <c r="D37" s="106">
        <v>9</v>
      </c>
      <c r="E37" s="106" t="s">
        <v>434</v>
      </c>
      <c r="F37" s="106">
        <v>15</v>
      </c>
      <c r="G37" s="106" t="s">
        <v>428</v>
      </c>
      <c r="H37" s="106">
        <v>14</v>
      </c>
    </row>
    <row r="38" spans="1:8" ht="15">
      <c r="A38" s="107" t="s">
        <v>428</v>
      </c>
      <c r="B38" s="106">
        <v>28</v>
      </c>
      <c r="C38" s="106" t="s">
        <v>436</v>
      </c>
      <c r="D38" s="106">
        <v>9</v>
      </c>
      <c r="E38" s="106" t="s">
        <v>200</v>
      </c>
      <c r="F38" s="106">
        <v>15</v>
      </c>
      <c r="G38" s="106" t="s">
        <v>427</v>
      </c>
      <c r="H38" s="106">
        <v>12</v>
      </c>
    </row>
    <row r="39" spans="1:8" ht="15">
      <c r="A39" s="107" t="s">
        <v>430</v>
      </c>
      <c r="B39" s="106">
        <v>26</v>
      </c>
      <c r="C39" s="106" t="s">
        <v>441</v>
      </c>
      <c r="D39" s="106">
        <v>9</v>
      </c>
      <c r="E39" s="106" t="s">
        <v>432</v>
      </c>
      <c r="F39" s="106">
        <v>15</v>
      </c>
      <c r="G39" s="106" t="s">
        <v>467</v>
      </c>
      <c r="H39" s="106">
        <v>12</v>
      </c>
    </row>
    <row r="40" spans="1:8" ht="15">
      <c r="A40" s="107" t="s">
        <v>432</v>
      </c>
      <c r="B40" s="106">
        <v>26</v>
      </c>
      <c r="C40" s="106" t="s">
        <v>439</v>
      </c>
      <c r="D40" s="106">
        <v>9</v>
      </c>
      <c r="E40" s="106" t="s">
        <v>435</v>
      </c>
      <c r="F40" s="106">
        <v>15</v>
      </c>
      <c r="G40" s="106" t="s">
        <v>423</v>
      </c>
      <c r="H40" s="106">
        <v>11</v>
      </c>
    </row>
    <row r="41" spans="1:8" ht="15">
      <c r="A41" s="107" t="s">
        <v>433</v>
      </c>
      <c r="B41" s="106">
        <v>26</v>
      </c>
      <c r="C41" s="106" t="s">
        <v>440</v>
      </c>
      <c r="D41" s="106">
        <v>9</v>
      </c>
      <c r="E41" s="106" t="s">
        <v>426</v>
      </c>
      <c r="F41" s="106">
        <v>15</v>
      </c>
      <c r="G41" s="106" t="s">
        <v>452</v>
      </c>
      <c r="H41" s="106">
        <v>11</v>
      </c>
    </row>
    <row r="44" spans="1:8" ht="15" customHeight="1">
      <c r="A44" s="7" t="s">
        <v>1304</v>
      </c>
      <c r="B44" s="7" t="s">
        <v>1268</v>
      </c>
      <c r="C44" s="7" t="s">
        <v>1309</v>
      </c>
      <c r="D44" s="7" t="s">
        <v>1272</v>
      </c>
      <c r="E44" s="7" t="s">
        <v>1315</v>
      </c>
      <c r="F44" s="7" t="s">
        <v>1276</v>
      </c>
      <c r="G44" s="7" t="s">
        <v>1317</v>
      </c>
      <c r="H44" s="7" t="s">
        <v>1279</v>
      </c>
    </row>
    <row r="45" spans="1:8" ht="15">
      <c r="A45" s="106" t="s">
        <v>1306</v>
      </c>
      <c r="B45" s="106">
        <v>26</v>
      </c>
      <c r="C45" s="106" t="s">
        <v>1310</v>
      </c>
      <c r="D45" s="106">
        <v>9</v>
      </c>
      <c r="E45" s="106" t="s">
        <v>1305</v>
      </c>
      <c r="F45" s="106">
        <v>15</v>
      </c>
      <c r="G45" s="106" t="s">
        <v>1318</v>
      </c>
      <c r="H45" s="106">
        <v>8</v>
      </c>
    </row>
    <row r="46" spans="1:8" ht="15">
      <c r="A46" s="107" t="s">
        <v>1305</v>
      </c>
      <c r="B46" s="106">
        <v>26</v>
      </c>
      <c r="C46" s="106" t="s">
        <v>1311</v>
      </c>
      <c r="D46" s="106">
        <v>9</v>
      </c>
      <c r="E46" s="106" t="s">
        <v>1306</v>
      </c>
      <c r="F46" s="106">
        <v>15</v>
      </c>
      <c r="G46" s="106" t="s">
        <v>1319</v>
      </c>
      <c r="H46" s="106">
        <v>7</v>
      </c>
    </row>
    <row r="47" spans="1:8" ht="15">
      <c r="A47" s="107" t="s">
        <v>1307</v>
      </c>
      <c r="B47" s="106">
        <v>26</v>
      </c>
      <c r="C47" s="106" t="s">
        <v>5903</v>
      </c>
      <c r="D47" s="106">
        <v>9</v>
      </c>
      <c r="E47" s="106" t="s">
        <v>1307</v>
      </c>
      <c r="F47" s="106">
        <v>15</v>
      </c>
      <c r="G47" s="106" t="s">
        <v>1305</v>
      </c>
      <c r="H47" s="106">
        <v>7</v>
      </c>
    </row>
    <row r="48" spans="1:8" ht="15">
      <c r="A48" s="107" t="s">
        <v>5903</v>
      </c>
      <c r="B48" s="106">
        <v>22</v>
      </c>
      <c r="C48" s="106" t="s">
        <v>1312</v>
      </c>
      <c r="D48" s="106">
        <v>9</v>
      </c>
      <c r="E48" s="106" t="s">
        <v>1316</v>
      </c>
      <c r="F48" s="106">
        <v>9</v>
      </c>
      <c r="G48" s="106" t="s">
        <v>1320</v>
      </c>
      <c r="H48" s="106">
        <v>7</v>
      </c>
    </row>
    <row r="49" spans="1:8" ht="15">
      <c r="A49" s="107" t="s">
        <v>1308</v>
      </c>
      <c r="B49" s="106">
        <v>22</v>
      </c>
      <c r="C49" s="106" t="s">
        <v>1313</v>
      </c>
      <c r="D49" s="106">
        <v>9</v>
      </c>
      <c r="E49" s="106" t="s">
        <v>1310</v>
      </c>
      <c r="F49" s="106">
        <v>9</v>
      </c>
      <c r="G49" s="106" t="s">
        <v>5910</v>
      </c>
      <c r="H49" s="106">
        <v>7</v>
      </c>
    </row>
    <row r="50" spans="1:8" ht="15">
      <c r="A50" s="107" t="s">
        <v>5904</v>
      </c>
      <c r="B50" s="106">
        <v>22</v>
      </c>
      <c r="C50" s="106" t="s">
        <v>5906</v>
      </c>
      <c r="D50" s="106">
        <v>9</v>
      </c>
      <c r="E50" s="106" t="s">
        <v>1311</v>
      </c>
      <c r="F50" s="106">
        <v>9</v>
      </c>
      <c r="G50" s="106" t="s">
        <v>1321</v>
      </c>
      <c r="H50" s="106">
        <v>7</v>
      </c>
    </row>
    <row r="51" spans="1:8" ht="15">
      <c r="A51" s="107" t="s">
        <v>1312</v>
      </c>
      <c r="B51" s="106">
        <v>22</v>
      </c>
      <c r="C51" s="106" t="s">
        <v>1314</v>
      </c>
      <c r="D51" s="106">
        <v>9</v>
      </c>
      <c r="E51" s="106" t="s">
        <v>5903</v>
      </c>
      <c r="F51" s="106">
        <v>9</v>
      </c>
      <c r="G51" s="106" t="s">
        <v>1322</v>
      </c>
      <c r="H51" s="106">
        <v>7</v>
      </c>
    </row>
    <row r="52" spans="1:8" ht="15">
      <c r="A52" s="107" t="s">
        <v>5905</v>
      </c>
      <c r="B52" s="106">
        <v>22</v>
      </c>
      <c r="C52" s="106" t="s">
        <v>5907</v>
      </c>
      <c r="D52" s="106">
        <v>9</v>
      </c>
      <c r="E52" s="106" t="s">
        <v>1312</v>
      </c>
      <c r="F52" s="106">
        <v>9</v>
      </c>
      <c r="G52" s="106" t="s">
        <v>1323</v>
      </c>
      <c r="H52" s="106">
        <v>7</v>
      </c>
    </row>
    <row r="53" spans="1:8" ht="15">
      <c r="A53" s="107" t="s">
        <v>1313</v>
      </c>
      <c r="B53" s="106">
        <v>22</v>
      </c>
      <c r="C53" s="106" t="s">
        <v>5908</v>
      </c>
      <c r="D53" s="106">
        <v>9</v>
      </c>
      <c r="E53" s="106" t="s">
        <v>5909</v>
      </c>
      <c r="F53" s="106">
        <v>9</v>
      </c>
      <c r="G53" s="106" t="s">
        <v>5911</v>
      </c>
      <c r="H53" s="106">
        <v>7</v>
      </c>
    </row>
    <row r="54" spans="1:8" ht="15">
      <c r="A54" s="107" t="s">
        <v>1311</v>
      </c>
      <c r="B54" s="106">
        <v>22</v>
      </c>
      <c r="C54" s="106" t="s">
        <v>1308</v>
      </c>
      <c r="D54" s="106">
        <v>9</v>
      </c>
      <c r="E54" s="106" t="s">
        <v>1313</v>
      </c>
      <c r="F54" s="106">
        <v>9</v>
      </c>
      <c r="G54" s="106" t="s">
        <v>1306</v>
      </c>
      <c r="H54" s="106">
        <v>7</v>
      </c>
    </row>
  </sheetData>
  <hyperlinks>
    <hyperlink ref="A2" r:id="rId1" display="https://t.co/zGqGA2NCQA"/>
    <hyperlink ref="A3" r:id="rId2" display="https://t.co/nRZO7b7lT4"/>
    <hyperlink ref="A4" r:id="rId3" display="https://t.co/CXd9y9YQfg"/>
    <hyperlink ref="A5" r:id="rId4" display="https://t.co/M1EzoVAojA"/>
    <hyperlink ref="A6" r:id="rId5" display="https://t.co/pOUeSeK2qW"/>
    <hyperlink ref="A7" r:id="rId6" display="https://t.co/AOuVkw3hX0"/>
    <hyperlink ref="A8" r:id="rId7" display="https://t.co/clSTyN9MJl"/>
    <hyperlink ref="A9" r:id="rId8" display="https://t.co/dQH6WyGbPp"/>
    <hyperlink ref="A10" r:id="rId9" display="https://t.co/j30W1KRywJ"/>
    <hyperlink ref="A11" r:id="rId10" display="https://t.co/keuzcDU5TP"/>
    <hyperlink ref="C2" r:id="rId11" display="https://t.co/zGqGA2NCQA"/>
    <hyperlink ref="C3" r:id="rId12" display="https://t.co/nRZO7b7lT4"/>
    <hyperlink ref="C4" r:id="rId13" display="https://t.co/CXd9y9YQfg"/>
    <hyperlink ref="C5" r:id="rId14" display="https://t.co/pOUeSeK2qW"/>
    <hyperlink ref="C6" r:id="rId15" display="https://t.co/AOuVkw3hX0"/>
    <hyperlink ref="C7" r:id="rId16" display="https://t.co/FHUt7i5Yao"/>
    <hyperlink ref="C8" r:id="rId17" display="https://t.co/dQH6WyGbPp"/>
    <hyperlink ref="C9" r:id="rId18" display="https://t.co/M1EzoVAojA"/>
    <hyperlink ref="E2" r:id="rId19" display="https://t.co/CXd9y9YQfg"/>
    <hyperlink ref="E3" r:id="rId20" display="https://t.co/M1EzoVAojA"/>
    <hyperlink ref="E4" r:id="rId21" display="https://t.co/zGqGA2NCQA"/>
    <hyperlink ref="E5" r:id="rId22" display="https://t.co/nRZO7b7lT4"/>
    <hyperlink ref="E6" r:id="rId23" display="https://t.co/j30W1KRywJ"/>
    <hyperlink ref="E7" r:id="rId24" display="https://t.co/keuzcDU5TP"/>
    <hyperlink ref="E8" r:id="rId25" display="https://t.co/pOUeSeK2qW"/>
    <hyperlink ref="E9" r:id="rId26" display="https://t.co/AOuVkw3hX0"/>
    <hyperlink ref="E10" r:id="rId27" display="https://t.co/fxK5cwpTHp"/>
    <hyperlink ref="E11" r:id="rId28" display="https://t.co/YHz2iY65Qn"/>
    <hyperlink ref="G2" r:id="rId29" display="https://t.co/clSTyN9MJl"/>
    <hyperlink ref="G3" r:id="rId30" display="https://t.co/zGqGA2NCQA"/>
    <hyperlink ref="G4" r:id="rId31" display="https://t.co/nRZO7b7lT4"/>
    <hyperlink ref="G5" r:id="rId32" display="https://t.co/CXd9y9YQfg"/>
    <hyperlink ref="G6" r:id="rId33" display="https://t.co/M1EzoVAojA"/>
    <hyperlink ref="G7" r:id="rId34" display="https://t.co/pOUeSeK2qW"/>
    <hyperlink ref="G8" r:id="rId35" display="https://t.co/AOuVkw3hX0"/>
    <hyperlink ref="G9" r:id="rId36" display="https://t.co/7m6b4c0NS3"/>
    <hyperlink ref="G10" r:id="rId37" display="https://t.co/eIvrVjryp6"/>
    <hyperlink ref="G11" r:id="rId38" display="https://t.co/dQH6WyGbPp"/>
  </hyperlinks>
  <printOptions/>
  <pageMargins left="0.7" right="0.7" top="0.75" bottom="0.75" header="0.3" footer="0.3"/>
  <pageSetup orientation="portrait" paperSize="9"/>
  <tableParts>
    <tablePart r:id="rId39"/>
    <tablePart r:id="rId41"/>
    <tablePart r:id="rId40"/>
    <tablePart r:id="rId42"/>
    <tablePart r:id="rId4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5F189-020C-4285-9F81-6ED20B7A1B11}">
  <dimension ref="A25:B87"/>
  <sheetViews>
    <sheetView tabSelected="1" workbookViewId="0" topLeftCell="A1"/>
  </sheetViews>
  <sheetFormatPr defaultColWidth="9.140625" defaultRowHeight="15"/>
  <cols>
    <col min="1" max="1" width="17.57421875" style="0" bestFit="1" customWidth="1"/>
    <col min="2" max="2" width="21.140625" style="0" bestFit="1" customWidth="1"/>
  </cols>
  <sheetData>
    <row r="25" spans="1:2" ht="15">
      <c r="A25" s="116" t="s">
        <v>1365</v>
      </c>
      <c r="B25" t="s">
        <v>1364</v>
      </c>
    </row>
    <row r="26" spans="1:2" ht="15">
      <c r="A26" s="117" t="s">
        <v>256</v>
      </c>
      <c r="B26" s="105">
        <v>1</v>
      </c>
    </row>
    <row r="27" spans="1:2" ht="15">
      <c r="A27" s="117" t="s">
        <v>257</v>
      </c>
      <c r="B27" s="105">
        <v>1</v>
      </c>
    </row>
    <row r="28" spans="1:2" ht="15">
      <c r="A28" s="117" t="s">
        <v>238</v>
      </c>
      <c r="B28" s="105">
        <v>2</v>
      </c>
    </row>
    <row r="29" spans="1:2" ht="15">
      <c r="A29" s="117" t="s">
        <v>250</v>
      </c>
      <c r="B29" s="105">
        <v>2</v>
      </c>
    </row>
    <row r="30" spans="1:2" ht="15">
      <c r="A30" s="117" t="s">
        <v>258</v>
      </c>
      <c r="B30" s="105">
        <v>1</v>
      </c>
    </row>
    <row r="31" spans="1:2" ht="15">
      <c r="A31" s="117" t="s">
        <v>231</v>
      </c>
      <c r="B31" s="105">
        <v>2</v>
      </c>
    </row>
    <row r="32" spans="1:2" ht="15">
      <c r="A32" s="117" t="s">
        <v>259</v>
      </c>
      <c r="B32" s="105">
        <v>1</v>
      </c>
    </row>
    <row r="33" spans="1:2" ht="15">
      <c r="A33" s="117" t="s">
        <v>260</v>
      </c>
      <c r="B33" s="105">
        <v>1</v>
      </c>
    </row>
    <row r="34" spans="1:2" ht="15">
      <c r="A34" s="117" t="s">
        <v>239</v>
      </c>
      <c r="B34" s="105">
        <v>1</v>
      </c>
    </row>
    <row r="35" spans="1:2" ht="15">
      <c r="A35" s="117" t="s">
        <v>261</v>
      </c>
      <c r="B35" s="105">
        <v>1</v>
      </c>
    </row>
    <row r="36" spans="1:2" ht="15">
      <c r="A36" s="117" t="s">
        <v>262</v>
      </c>
      <c r="B36" s="105">
        <v>1</v>
      </c>
    </row>
    <row r="37" spans="1:2" ht="15">
      <c r="A37" s="117" t="s">
        <v>263</v>
      </c>
      <c r="B37" s="105">
        <v>1</v>
      </c>
    </row>
    <row r="38" spans="1:2" ht="15">
      <c r="A38" s="117" t="s">
        <v>241</v>
      </c>
      <c r="B38" s="105">
        <v>2</v>
      </c>
    </row>
    <row r="39" spans="1:2" ht="15">
      <c r="A39" s="117" t="s">
        <v>240</v>
      </c>
      <c r="B39" s="105">
        <v>1</v>
      </c>
    </row>
    <row r="40" spans="1:2" ht="15">
      <c r="A40" s="117" t="s">
        <v>232</v>
      </c>
      <c r="B40" s="105">
        <v>2</v>
      </c>
    </row>
    <row r="41" spans="1:2" ht="15">
      <c r="A41" s="117" t="s">
        <v>233</v>
      </c>
      <c r="B41" s="105">
        <v>2</v>
      </c>
    </row>
    <row r="42" spans="1:2" ht="15">
      <c r="A42" s="117" t="s">
        <v>264</v>
      </c>
      <c r="B42" s="105">
        <v>1</v>
      </c>
    </row>
    <row r="43" spans="1:2" ht="15">
      <c r="A43" s="117" t="s">
        <v>251</v>
      </c>
      <c r="B43" s="105">
        <v>1</v>
      </c>
    </row>
    <row r="44" spans="1:2" ht="15">
      <c r="A44" s="117" t="s">
        <v>265</v>
      </c>
      <c r="B44" s="105">
        <v>1</v>
      </c>
    </row>
    <row r="45" spans="1:2" ht="15">
      <c r="A45" s="117" t="s">
        <v>242</v>
      </c>
      <c r="B45" s="105">
        <v>1</v>
      </c>
    </row>
    <row r="46" spans="1:2" ht="15">
      <c r="A46" s="117" t="s">
        <v>266</v>
      </c>
      <c r="B46" s="105">
        <v>1</v>
      </c>
    </row>
    <row r="47" spans="1:2" ht="15">
      <c r="A47" s="117" t="s">
        <v>276</v>
      </c>
      <c r="B47" s="105">
        <v>1</v>
      </c>
    </row>
    <row r="48" spans="1:2" ht="15">
      <c r="A48" s="117" t="s">
        <v>267</v>
      </c>
      <c r="B48" s="105">
        <v>1</v>
      </c>
    </row>
    <row r="49" spans="1:2" ht="15">
      <c r="A49" s="117" t="s">
        <v>268</v>
      </c>
      <c r="B49" s="105">
        <v>1</v>
      </c>
    </row>
    <row r="50" spans="1:2" ht="15">
      <c r="A50" s="117" t="s">
        <v>269</v>
      </c>
      <c r="B50" s="105">
        <v>1</v>
      </c>
    </row>
    <row r="51" spans="1:2" ht="15">
      <c r="A51" s="117" t="s">
        <v>216</v>
      </c>
      <c r="B51" s="105">
        <v>3</v>
      </c>
    </row>
    <row r="52" spans="1:2" ht="15">
      <c r="A52" s="117" t="s">
        <v>243</v>
      </c>
      <c r="B52" s="105">
        <v>1</v>
      </c>
    </row>
    <row r="53" spans="1:2" ht="15">
      <c r="A53" s="117" t="s">
        <v>217</v>
      </c>
      <c r="B53" s="105">
        <v>3</v>
      </c>
    </row>
    <row r="54" spans="1:2" ht="15">
      <c r="A54" s="117" t="s">
        <v>218</v>
      </c>
      <c r="B54" s="105">
        <v>1</v>
      </c>
    </row>
    <row r="55" spans="1:2" ht="15">
      <c r="A55" s="117" t="s">
        <v>270</v>
      </c>
      <c r="B55" s="105">
        <v>1</v>
      </c>
    </row>
    <row r="56" spans="1:2" ht="15">
      <c r="A56" s="117" t="s">
        <v>272</v>
      </c>
      <c r="B56" s="105">
        <v>1</v>
      </c>
    </row>
    <row r="57" spans="1:2" ht="15">
      <c r="A57" s="117" t="s">
        <v>252</v>
      </c>
      <c r="B57" s="105">
        <v>1</v>
      </c>
    </row>
    <row r="58" spans="1:2" ht="15">
      <c r="A58" s="117" t="s">
        <v>224</v>
      </c>
      <c r="B58" s="105">
        <v>2</v>
      </c>
    </row>
    <row r="59" spans="1:2" ht="15">
      <c r="A59" s="117" t="s">
        <v>220</v>
      </c>
      <c r="B59" s="105">
        <v>2</v>
      </c>
    </row>
    <row r="60" spans="1:2" ht="15">
      <c r="A60" s="117" t="s">
        <v>221</v>
      </c>
      <c r="B60" s="105">
        <v>2</v>
      </c>
    </row>
    <row r="61" spans="1:2" ht="15">
      <c r="A61" s="117" t="s">
        <v>234</v>
      </c>
      <c r="B61" s="105">
        <v>2</v>
      </c>
    </row>
    <row r="62" spans="1:2" ht="15">
      <c r="A62" s="117" t="s">
        <v>222</v>
      </c>
      <c r="B62" s="105">
        <v>2</v>
      </c>
    </row>
    <row r="63" spans="1:2" ht="15">
      <c r="A63" s="117" t="s">
        <v>244</v>
      </c>
      <c r="B63" s="105">
        <v>2</v>
      </c>
    </row>
    <row r="64" spans="1:2" ht="15">
      <c r="A64" s="117" t="s">
        <v>223</v>
      </c>
      <c r="B64" s="105">
        <v>2</v>
      </c>
    </row>
    <row r="65" spans="1:2" ht="15">
      <c r="A65" s="117" t="s">
        <v>246</v>
      </c>
      <c r="B65" s="105">
        <v>1</v>
      </c>
    </row>
    <row r="66" spans="1:2" ht="15">
      <c r="A66" s="117" t="s">
        <v>247</v>
      </c>
      <c r="B66" s="105">
        <v>1</v>
      </c>
    </row>
    <row r="67" spans="1:2" ht="15">
      <c r="A67" s="117" t="s">
        <v>248</v>
      </c>
      <c r="B67" s="105">
        <v>3</v>
      </c>
    </row>
    <row r="68" spans="1:2" ht="15">
      <c r="A68" s="117" t="s">
        <v>253</v>
      </c>
      <c r="B68" s="105">
        <v>1</v>
      </c>
    </row>
    <row r="69" spans="1:2" ht="15">
      <c r="A69" s="117" t="s">
        <v>225</v>
      </c>
      <c r="B69" s="105">
        <v>3</v>
      </c>
    </row>
    <row r="70" spans="1:2" ht="15">
      <c r="A70" s="117" t="s">
        <v>271</v>
      </c>
      <c r="B70" s="105">
        <v>1</v>
      </c>
    </row>
    <row r="71" spans="1:2" ht="15">
      <c r="A71" s="117" t="s">
        <v>235</v>
      </c>
      <c r="B71" s="105">
        <v>3</v>
      </c>
    </row>
    <row r="72" spans="1:2" ht="15">
      <c r="A72" s="117" t="s">
        <v>226</v>
      </c>
      <c r="B72" s="105">
        <v>2</v>
      </c>
    </row>
    <row r="73" spans="1:2" ht="15">
      <c r="A73" s="117" t="s">
        <v>227</v>
      </c>
      <c r="B73" s="105">
        <v>3</v>
      </c>
    </row>
    <row r="74" spans="1:2" ht="15">
      <c r="A74" s="117" t="s">
        <v>228</v>
      </c>
      <c r="B74" s="105">
        <v>2</v>
      </c>
    </row>
    <row r="75" spans="1:2" ht="15">
      <c r="A75" s="117" t="s">
        <v>236</v>
      </c>
      <c r="B75" s="105">
        <v>1</v>
      </c>
    </row>
    <row r="76" spans="1:2" ht="15">
      <c r="A76" s="117" t="s">
        <v>229</v>
      </c>
      <c r="B76" s="105">
        <v>2</v>
      </c>
    </row>
    <row r="77" spans="1:2" ht="15">
      <c r="A77" s="117" t="s">
        <v>230</v>
      </c>
      <c r="B77" s="105">
        <v>3</v>
      </c>
    </row>
    <row r="78" spans="1:2" ht="15">
      <c r="A78" s="117" t="s">
        <v>237</v>
      </c>
      <c r="B78" s="105">
        <v>3</v>
      </c>
    </row>
    <row r="79" spans="1:2" ht="15">
      <c r="A79" s="117" t="s">
        <v>219</v>
      </c>
      <c r="B79" s="105">
        <v>2</v>
      </c>
    </row>
    <row r="80" spans="1:2" ht="15">
      <c r="A80" s="117" t="s">
        <v>273</v>
      </c>
      <c r="B80" s="105">
        <v>1</v>
      </c>
    </row>
    <row r="81" spans="1:2" ht="15">
      <c r="A81" s="117" t="s">
        <v>274</v>
      </c>
      <c r="B81" s="105">
        <v>1</v>
      </c>
    </row>
    <row r="82" spans="1:2" ht="15">
      <c r="A82" s="117" t="s">
        <v>275</v>
      </c>
      <c r="B82" s="105">
        <v>1</v>
      </c>
    </row>
    <row r="83" spans="1:2" ht="15">
      <c r="A83" s="117" t="s">
        <v>245</v>
      </c>
      <c r="B83" s="105">
        <v>3</v>
      </c>
    </row>
    <row r="84" spans="1:2" ht="15">
      <c r="A84" s="117" t="s">
        <v>254</v>
      </c>
      <c r="B84" s="105">
        <v>2</v>
      </c>
    </row>
    <row r="85" spans="1:2" ht="15">
      <c r="A85" s="117" t="s">
        <v>249</v>
      </c>
      <c r="B85" s="105">
        <v>3</v>
      </c>
    </row>
    <row r="86" spans="1:2" ht="15">
      <c r="A86" s="117" t="s">
        <v>255</v>
      </c>
      <c r="B86" s="105">
        <v>2</v>
      </c>
    </row>
    <row r="87" spans="1:2" ht="15">
      <c r="A87" s="117" t="s">
        <v>1366</v>
      </c>
      <c r="B87" s="105">
        <v>100</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15"/>
  <sheetViews>
    <sheetView workbookViewId="0" topLeftCell="A1">
      <pane xSplit="1" ySplit="2" topLeftCell="B3" activePane="bottomRight" state="frozen"/>
      <selection pane="topRight" activeCell="B1" sqref="B1"/>
      <selection pane="bottomLeft" activeCell="A3" sqref="A3"/>
      <selection pane="bottomRight" activeCell="A9" sqref="A9:BH9"/>
    </sheetView>
  </sheetViews>
  <sheetFormatPr defaultColWidth="9.140625" defaultRowHeight="15"/>
  <cols>
    <col min="1" max="1" width="16.5742187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7.00390625" style="0" bestFit="1" customWidth="1"/>
    <col min="36" max="36" width="16.00390625" style="0" customWidth="1"/>
    <col min="37" max="37" width="16.00390625" style="0" bestFit="1" customWidth="1"/>
    <col min="38" max="38" width="11.28125" style="0" bestFit="1" customWidth="1"/>
    <col min="39" max="40" width="10.00390625" style="0" bestFit="1" customWidth="1"/>
    <col min="41" max="41" width="9.281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 min="48" max="48" width="18.140625" style="0" bestFit="1" customWidth="1"/>
    <col min="49" max="49" width="22.28125" style="0" bestFit="1" customWidth="1"/>
    <col min="50" max="50" width="17.00390625" style="0" bestFit="1" customWidth="1"/>
    <col min="51" max="52" width="15.7109375" style="0" bestFit="1" customWidth="1"/>
    <col min="53" max="53" width="17.28125" style="0" bestFit="1" customWidth="1"/>
    <col min="54" max="54" width="19.28125" style="0" bestFit="1" customWidth="1"/>
    <col min="55" max="55" width="17.28125" style="0" bestFit="1" customWidth="1"/>
    <col min="56" max="56" width="19.57421875" style="0" bestFit="1" customWidth="1"/>
    <col min="57" max="57" width="15.00390625" style="0" bestFit="1" customWidth="1"/>
    <col min="58" max="59" width="17.28125" style="0" bestFit="1" customWidth="1"/>
    <col min="60" max="60" width="18.8515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6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t="s">
        <v>177</v>
      </c>
      <c r="AD2" s="10" t="s">
        <v>368</v>
      </c>
      <c r="AE2" s="10" t="s">
        <v>369</v>
      </c>
      <c r="AF2" s="10" t="s">
        <v>370</v>
      </c>
      <c r="AG2" s="10" t="s">
        <v>371</v>
      </c>
      <c r="AH2" s="10" t="s">
        <v>372</v>
      </c>
      <c r="AI2" s="10" t="s">
        <v>373</v>
      </c>
      <c r="AJ2" s="10" t="s">
        <v>374</v>
      </c>
      <c r="AK2" s="10" t="s">
        <v>375</v>
      </c>
      <c r="AL2" s="10" t="s">
        <v>376</v>
      </c>
      <c r="AM2" s="10" t="s">
        <v>377</v>
      </c>
      <c r="AN2" s="10" t="s">
        <v>378</v>
      </c>
      <c r="AO2" s="7" t="s">
        <v>409</v>
      </c>
      <c r="AP2" s="110" t="s">
        <v>658</v>
      </c>
      <c r="AQ2" s="110" t="s">
        <v>659</v>
      </c>
      <c r="AR2" s="110" t="s">
        <v>660</v>
      </c>
      <c r="AS2" s="110" t="s">
        <v>661</v>
      </c>
      <c r="AT2" s="110" t="s">
        <v>662</v>
      </c>
      <c r="AU2" s="110" t="s">
        <v>663</v>
      </c>
      <c r="AV2" s="110" t="s">
        <v>664</v>
      </c>
      <c r="AW2" s="110" t="s">
        <v>665</v>
      </c>
      <c r="AX2" s="110" t="s">
        <v>667</v>
      </c>
      <c r="AY2" s="110" t="s">
        <v>1325</v>
      </c>
      <c r="AZ2" s="110" t="s">
        <v>1333</v>
      </c>
      <c r="BA2" s="110" t="s">
        <v>1341</v>
      </c>
      <c r="BB2" s="110" t="s">
        <v>1342</v>
      </c>
      <c r="BC2" s="110" t="s">
        <v>1343</v>
      </c>
      <c r="BD2" s="110" t="s">
        <v>1351</v>
      </c>
      <c r="BE2" s="110" t="s">
        <v>1360</v>
      </c>
      <c r="BF2" s="110" t="s">
        <v>1361</v>
      </c>
      <c r="BG2" s="110" t="s">
        <v>1362</v>
      </c>
      <c r="BH2" s="110" t="s">
        <v>1363</v>
      </c>
    </row>
    <row r="3" spans="1:60" ht="15" customHeight="1">
      <c r="A3" s="11" t="s">
        <v>196</v>
      </c>
      <c r="B3" s="12"/>
      <c r="C3" s="12"/>
      <c r="D3" s="79">
        <v>70</v>
      </c>
      <c r="E3" s="74"/>
      <c r="F3" s="12"/>
      <c r="G3" s="12"/>
      <c r="H3" s="13" t="s">
        <v>196</v>
      </c>
      <c r="I3" s="62"/>
      <c r="J3" s="62"/>
      <c r="K3" s="13"/>
      <c r="L3" s="80">
        <v>1</v>
      </c>
      <c r="M3" s="81">
        <v>5169.33447265625</v>
      </c>
      <c r="N3" s="81">
        <v>1811.2713623046875</v>
      </c>
      <c r="O3" s="73"/>
      <c r="P3" s="82"/>
      <c r="Q3" s="82"/>
      <c r="R3" s="83"/>
      <c r="S3" s="47">
        <v>0</v>
      </c>
      <c r="T3" s="47">
        <v>4</v>
      </c>
      <c r="U3" s="48">
        <v>0</v>
      </c>
      <c r="V3" s="48">
        <v>0.6</v>
      </c>
      <c r="W3" s="48">
        <v>0.272448</v>
      </c>
      <c r="X3" s="48">
        <v>0.072731</v>
      </c>
      <c r="Y3" s="48">
        <v>0.5833333333333334</v>
      </c>
      <c r="Z3" s="48">
        <v>0</v>
      </c>
      <c r="AA3" s="75">
        <v>3</v>
      </c>
      <c r="AB3" s="75"/>
      <c r="AC3" s="84" t="str">
        <f>VLOOKUP(Vertices[[#This Row],[Vertex]],'[1]Usuarios'!$B$2:$N$12,2,FALSE)</f>
        <v>Alberto Formiga_xD83E__xDDC9__xD83D__xDD25_ #CMEventos #HashtagPositioning</v>
      </c>
      <c r="AD3" t="str">
        <f>VLOOKUP(Vertices[[#This Row],[Vertex]],'[1]Usuarios'!$B$2:$N$12,3,FALSE)</f>
        <v xml:space="preserve">#Patagonia _xD83C__xDDE6__xD83C__xDDF7_ #Argentina ✨ </v>
      </c>
      <c r="AE3">
        <f>VLOOKUP(Vertices[[#This Row],[Vertex]],'[1]Usuarios'!$B$2:$N$12,4,FALSE)</f>
        <v>5</v>
      </c>
      <c r="AF3">
        <f>VLOOKUP(Vertices[[#This Row],[Vertex]],'[1]Usuarios'!$B$2:$N$12,5,FALSE)</f>
        <v>5</v>
      </c>
      <c r="AG3">
        <f>VLOOKUP(Vertices[[#This Row],[Vertex]],'[1]Usuarios'!$B$2:$N$12,6,FALSE)</f>
        <v>0</v>
      </c>
      <c r="AH3">
        <f>VLOOKUP(Vertices[[#This Row],[Vertex]],'[1]Usuarios'!$B$2:$N$12,7,FALSE)</f>
        <v>0</v>
      </c>
      <c r="AI3">
        <f>VLOOKUP(Vertices[[#This Row],[Vertex]],'[1]Usuarios'!$B$2:$N$12,8,FALSE)</f>
        <v>0</v>
      </c>
      <c r="AJ3">
        <f>VLOOKUP(Vertices[[#This Row],[Vertex]],'[1]Usuarios'!$B$2:$N$12,9,FALSE)</f>
        <v>0</v>
      </c>
      <c r="AK3">
        <f>VLOOKUP(Vertices[[#This Row],[Vertex]],'[1]Usuarios'!$B$2:$N$12,10,FALSE)</f>
        <v>50125</v>
      </c>
      <c r="AL3">
        <f>VLOOKUP(Vertices[[#This Row],[Vertex]],'[1]Usuarios'!$B$2:$N$12,11,FALSE)</f>
        <v>10025</v>
      </c>
      <c r="AM3" t="str">
        <f>VLOOKUP(Vertices[[#This Row],[Vertex]],'[1]Usuarios'!$B$2:$N$12,12,FALSE)</f>
        <v>23.27</v>
      </c>
      <c r="AN3" t="str">
        <f>VLOOKUP(Vertices[[#This Row],[Vertex]],'[1]Usuarios'!$B$2:$N$12,13,FALSE)</f>
        <v>58.15</v>
      </c>
      <c r="AO3" s="102" t="str">
        <f>REPLACE(INDEX(GroupVertices[Group],MATCH(Vertices[[#This Row],[Vertex]],GroupVertices[Vertex],0)),1,1,"")</f>
        <v>2</v>
      </c>
      <c r="AP3" s="47">
        <v>11</v>
      </c>
      <c r="AQ3" s="48">
        <v>2.540415704387991</v>
      </c>
      <c r="AR3" s="47">
        <v>3</v>
      </c>
      <c r="AS3" s="48">
        <v>0.6928406466512702</v>
      </c>
      <c r="AT3" s="47">
        <v>0</v>
      </c>
      <c r="AU3" s="48">
        <v>0</v>
      </c>
      <c r="AV3" s="47">
        <v>216</v>
      </c>
      <c r="AW3" s="48">
        <v>49.88452655889145</v>
      </c>
      <c r="AX3" s="47">
        <v>433</v>
      </c>
      <c r="AY3" s="47" t="s">
        <v>1326</v>
      </c>
      <c r="AZ3" s="47" t="s">
        <v>1334</v>
      </c>
      <c r="BA3" s="47" t="s">
        <v>339</v>
      </c>
      <c r="BB3" s="47" t="s">
        <v>339</v>
      </c>
      <c r="BC3" s="47" t="s">
        <v>1344</v>
      </c>
      <c r="BD3" s="47" t="s">
        <v>1352</v>
      </c>
      <c r="BE3" s="115" t="s">
        <v>5915</v>
      </c>
      <c r="BF3" s="115" t="s">
        <v>5923</v>
      </c>
      <c r="BG3" s="115" t="s">
        <v>5930</v>
      </c>
      <c r="BH3" s="115" t="s">
        <v>5938</v>
      </c>
    </row>
    <row r="4" spans="1:60" ht="15">
      <c r="A4" s="11" t="s">
        <v>193</v>
      </c>
      <c r="B4" s="12"/>
      <c r="C4" s="12"/>
      <c r="D4" s="79">
        <v>70</v>
      </c>
      <c r="E4" s="74"/>
      <c r="F4" s="12"/>
      <c r="G4" s="12"/>
      <c r="H4" s="13" t="s">
        <v>193</v>
      </c>
      <c r="I4" s="62"/>
      <c r="J4" s="62"/>
      <c r="K4" s="13"/>
      <c r="L4" s="80">
        <v>1</v>
      </c>
      <c r="M4" s="81">
        <v>1225.7274169921875</v>
      </c>
      <c r="N4" s="81">
        <v>285.7416076660156</v>
      </c>
      <c r="O4" s="73"/>
      <c r="P4" s="82"/>
      <c r="Q4" s="82"/>
      <c r="R4" s="83"/>
      <c r="S4" s="47">
        <v>0</v>
      </c>
      <c r="T4" s="47">
        <v>1</v>
      </c>
      <c r="U4" s="48">
        <v>0</v>
      </c>
      <c r="V4" s="48">
        <v>0.48</v>
      </c>
      <c r="W4" s="48">
        <v>0.078693</v>
      </c>
      <c r="X4" s="48">
        <v>0.067037</v>
      </c>
      <c r="Y4" s="48">
        <v>0</v>
      </c>
      <c r="Z4" s="48">
        <v>0</v>
      </c>
      <c r="AA4" s="75">
        <v>4</v>
      </c>
      <c r="AB4" s="75"/>
      <c r="AC4" s="84" t="str">
        <f>VLOOKUP(Vertices[[#This Row],[Vertex]],'[1]Usuarios'!$B$2:$N$12,2,FALSE)</f>
        <v>AnabelaAmaral #AnabelaNogs _xD83E__xDD1D_ #DesMarketingES</v>
      </c>
      <c r="AD4" t="str">
        <f>VLOOKUP(Vertices[[#This Row],[Vertex]],'[1]Usuarios'!$B$2:$N$12,3,FALSE)</f>
        <v>Barcelona</v>
      </c>
      <c r="AE4">
        <f>VLOOKUP(Vertices[[#This Row],[Vertex]],'[1]Usuarios'!$B$2:$N$12,4,FALSE)</f>
        <v>1</v>
      </c>
      <c r="AF4">
        <f>VLOOKUP(Vertices[[#This Row],[Vertex]],'[1]Usuarios'!$B$2:$N$12,5,FALSE)</f>
        <v>1</v>
      </c>
      <c r="AG4">
        <f>VLOOKUP(Vertices[[#This Row],[Vertex]],'[1]Usuarios'!$B$2:$N$12,6,FALSE)</f>
        <v>0</v>
      </c>
      <c r="AH4">
        <f>VLOOKUP(Vertices[[#This Row],[Vertex]],'[1]Usuarios'!$B$2:$N$12,7,FALSE)</f>
        <v>0</v>
      </c>
      <c r="AI4">
        <f>VLOOKUP(Vertices[[#This Row],[Vertex]],'[1]Usuarios'!$B$2:$N$12,8,FALSE)</f>
        <v>0</v>
      </c>
      <c r="AJ4">
        <f>VLOOKUP(Vertices[[#This Row],[Vertex]],'[1]Usuarios'!$B$2:$N$12,9,FALSE)</f>
        <v>0</v>
      </c>
      <c r="AK4">
        <f>VLOOKUP(Vertices[[#This Row],[Vertex]],'[1]Usuarios'!$B$2:$N$12,10,FALSE)</f>
        <v>2127</v>
      </c>
      <c r="AL4">
        <f>VLOOKUP(Vertices[[#This Row],[Vertex]],'[1]Usuarios'!$B$2:$N$12,11,FALSE)</f>
        <v>2127</v>
      </c>
      <c r="AM4" t="str">
        <f>VLOOKUP(Vertices[[#This Row],[Vertex]],'[1]Usuarios'!$B$2:$N$12,12,FALSE)</f>
        <v>5.00</v>
      </c>
      <c r="AN4" t="str">
        <f>VLOOKUP(Vertices[[#This Row],[Vertex]],'[1]Usuarios'!$B$2:$N$12,13,FALSE)</f>
        <v>2.50</v>
      </c>
      <c r="AO4" s="102" t="str">
        <f>REPLACE(INDEX(GroupVertices[Group],MATCH(Vertices[[#This Row],[Vertex]],GroupVertices[Vertex],0)),1,1,"")</f>
        <v>1</v>
      </c>
      <c r="AP4" s="47">
        <v>4</v>
      </c>
      <c r="AQ4" s="48">
        <v>5.2631578947368425</v>
      </c>
      <c r="AR4" s="47">
        <v>0</v>
      </c>
      <c r="AS4" s="48">
        <v>0</v>
      </c>
      <c r="AT4" s="47">
        <v>0</v>
      </c>
      <c r="AU4" s="48">
        <v>0</v>
      </c>
      <c r="AV4" s="47">
        <v>30</v>
      </c>
      <c r="AW4" s="48">
        <v>39.473684210526315</v>
      </c>
      <c r="AX4" s="47">
        <v>76</v>
      </c>
      <c r="AY4" s="47" t="s">
        <v>320</v>
      </c>
      <c r="AZ4" s="47" t="s">
        <v>1335</v>
      </c>
      <c r="BA4" s="47" t="s">
        <v>339</v>
      </c>
      <c r="BB4" s="47" t="s">
        <v>339</v>
      </c>
      <c r="BC4" s="47" t="s">
        <v>343</v>
      </c>
      <c r="BD4" s="47" t="s">
        <v>1353</v>
      </c>
      <c r="BE4" s="115" t="s">
        <v>5916</v>
      </c>
      <c r="BF4" s="115" t="s">
        <v>5916</v>
      </c>
      <c r="BG4" s="115" t="s">
        <v>5931</v>
      </c>
      <c r="BH4" s="115" t="s">
        <v>5931</v>
      </c>
    </row>
    <row r="5" spans="1:60" ht="15">
      <c r="A5" s="11" t="s">
        <v>192</v>
      </c>
      <c r="B5" s="12"/>
      <c r="C5" s="12"/>
      <c r="D5" s="79">
        <v>70</v>
      </c>
      <c r="E5" s="74"/>
      <c r="F5" s="12"/>
      <c r="G5" s="12"/>
      <c r="H5" s="13" t="s">
        <v>192</v>
      </c>
      <c r="I5" s="62"/>
      <c r="J5" s="62"/>
      <c r="K5" s="13"/>
      <c r="L5" s="80">
        <v>1</v>
      </c>
      <c r="M5" s="81">
        <v>2765.380859375</v>
      </c>
      <c r="N5" s="81">
        <v>9036.85546875</v>
      </c>
      <c r="O5" s="73"/>
      <c r="P5" s="82"/>
      <c r="Q5" s="82"/>
      <c r="R5" s="83"/>
      <c r="S5" s="47">
        <v>0</v>
      </c>
      <c r="T5" s="47">
        <v>1</v>
      </c>
      <c r="U5" s="48">
        <v>0</v>
      </c>
      <c r="V5" s="48">
        <v>0.48</v>
      </c>
      <c r="W5" s="48">
        <v>0.078693</v>
      </c>
      <c r="X5" s="48">
        <v>0.067037</v>
      </c>
      <c r="Y5" s="48">
        <v>0</v>
      </c>
      <c r="Z5" s="48">
        <v>0</v>
      </c>
      <c r="AA5" s="75">
        <v>5</v>
      </c>
      <c r="AB5" s="75"/>
      <c r="AC5" s="84" t="str">
        <f>VLOOKUP(Vertices[[#This Row],[Vertex]],'[1]Usuarios'!$B$2:$N$12,2,FALSE)</f>
        <v>Carlos Rojas</v>
      </c>
      <c r="AD5" t="str">
        <f>VLOOKUP(Vertices[[#This Row],[Vertex]],'[1]Usuarios'!$B$2:$N$12,3,FALSE)</f>
        <v xml:space="preserve">República Dominicana </v>
      </c>
      <c r="AE5">
        <f>VLOOKUP(Vertices[[#This Row],[Vertex]],'[1]Usuarios'!$B$2:$N$12,4,FALSE)</f>
        <v>1</v>
      </c>
      <c r="AF5">
        <f>VLOOKUP(Vertices[[#This Row],[Vertex]],'[1]Usuarios'!$B$2:$N$12,5,FALSE)</f>
        <v>1</v>
      </c>
      <c r="AG5">
        <f>VLOOKUP(Vertices[[#This Row],[Vertex]],'[1]Usuarios'!$B$2:$N$12,6,FALSE)</f>
        <v>0</v>
      </c>
      <c r="AH5">
        <f>VLOOKUP(Vertices[[#This Row],[Vertex]],'[1]Usuarios'!$B$2:$N$12,7,FALSE)</f>
        <v>0</v>
      </c>
      <c r="AI5">
        <f>VLOOKUP(Vertices[[#This Row],[Vertex]],'[1]Usuarios'!$B$2:$N$12,8,FALSE)</f>
        <v>0</v>
      </c>
      <c r="AJ5">
        <f>VLOOKUP(Vertices[[#This Row],[Vertex]],'[1]Usuarios'!$B$2:$N$12,9,FALSE)</f>
        <v>0</v>
      </c>
      <c r="AK5">
        <f>VLOOKUP(Vertices[[#This Row],[Vertex]],'[1]Usuarios'!$B$2:$N$12,10,FALSE)</f>
        <v>18037</v>
      </c>
      <c r="AL5">
        <f>VLOOKUP(Vertices[[#This Row],[Vertex]],'[1]Usuarios'!$B$2:$N$12,11,FALSE)</f>
        <v>18037</v>
      </c>
      <c r="AM5" t="str">
        <f>VLOOKUP(Vertices[[#This Row],[Vertex]],'[1]Usuarios'!$B$2:$N$12,12,FALSE)</f>
        <v>39.77</v>
      </c>
      <c r="AN5" t="str">
        <f>VLOOKUP(Vertices[[#This Row],[Vertex]],'[1]Usuarios'!$B$2:$N$12,13,FALSE)</f>
        <v>19.89</v>
      </c>
      <c r="AO5" s="102" t="str">
        <f>REPLACE(INDEX(GroupVertices[Group],MATCH(Vertices[[#This Row],[Vertex]],GroupVertices[Vertex],0)),1,1,"")</f>
        <v>1</v>
      </c>
      <c r="AP5" s="47">
        <v>4</v>
      </c>
      <c r="AQ5" s="48">
        <v>5.2631578947368425</v>
      </c>
      <c r="AR5" s="47">
        <v>0</v>
      </c>
      <c r="AS5" s="48">
        <v>0</v>
      </c>
      <c r="AT5" s="47">
        <v>0</v>
      </c>
      <c r="AU5" s="48">
        <v>0</v>
      </c>
      <c r="AV5" s="47">
        <v>30</v>
      </c>
      <c r="AW5" s="48">
        <v>39.473684210526315</v>
      </c>
      <c r="AX5" s="47">
        <v>76</v>
      </c>
      <c r="AY5" s="47" t="s">
        <v>320</v>
      </c>
      <c r="AZ5" s="47" t="s">
        <v>1335</v>
      </c>
      <c r="BA5" s="47" t="s">
        <v>339</v>
      </c>
      <c r="BB5" s="47" t="s">
        <v>339</v>
      </c>
      <c r="BC5" s="47" t="s">
        <v>343</v>
      </c>
      <c r="BD5" s="47" t="s">
        <v>1353</v>
      </c>
      <c r="BE5" s="115" t="s">
        <v>5916</v>
      </c>
      <c r="BF5" s="115" t="s">
        <v>5916</v>
      </c>
      <c r="BG5" s="115" t="s">
        <v>5931</v>
      </c>
      <c r="BH5" s="115" t="s">
        <v>5931</v>
      </c>
    </row>
    <row r="6" spans="1:60" ht="15">
      <c r="A6" s="11" t="s">
        <v>188</v>
      </c>
      <c r="B6" s="12"/>
      <c r="C6" s="12"/>
      <c r="D6" s="79">
        <v>1000</v>
      </c>
      <c r="E6" s="74"/>
      <c r="F6" s="12"/>
      <c r="G6" s="12"/>
      <c r="H6" s="13" t="s">
        <v>188</v>
      </c>
      <c r="I6" s="62"/>
      <c r="J6" s="62"/>
      <c r="K6" s="13"/>
      <c r="L6" s="80">
        <v>5999.8</v>
      </c>
      <c r="M6" s="81">
        <v>7377.181640625</v>
      </c>
      <c r="N6" s="81">
        <v>6210.1630859375</v>
      </c>
      <c r="O6" s="73"/>
      <c r="P6" s="82"/>
      <c r="Q6" s="82"/>
      <c r="R6" s="83"/>
      <c r="S6" s="47">
        <v>6</v>
      </c>
      <c r="T6" s="47">
        <v>6</v>
      </c>
      <c r="U6" s="48">
        <v>27.333333</v>
      </c>
      <c r="V6" s="48">
        <v>0.75</v>
      </c>
      <c r="W6" s="48">
        <v>0.475417</v>
      </c>
      <c r="X6" s="48">
        <v>0.087355</v>
      </c>
      <c r="Y6" s="48">
        <v>0.23214285714285715</v>
      </c>
      <c r="Z6" s="48">
        <v>0.25</v>
      </c>
      <c r="AA6" s="75">
        <v>6</v>
      </c>
      <c r="AB6" s="75"/>
      <c r="AC6" s="84" t="str">
        <f>VLOOKUP(Vertices[[#This Row],[Vertex]],'[1]Usuarios'!$B$2:$N$12,2,FALSE)</f>
        <v>Somos #CorporateLATAM Capacitación en Suministros</v>
      </c>
      <c r="AD6" t="str">
        <f>VLOOKUP(Vertices[[#This Row],[Vertex]],'[1]Usuarios'!$B$2:$N$12,3,FALSE)</f>
        <v>LATAM</v>
      </c>
      <c r="AE6">
        <f>VLOOKUP(Vertices[[#This Row],[Vertex]],'[1]Usuarios'!$B$2:$N$12,4,FALSE)</f>
        <v>26</v>
      </c>
      <c r="AF6">
        <f>VLOOKUP(Vertices[[#This Row],[Vertex]],'[1]Usuarios'!$B$2:$N$12,5,FALSE)</f>
        <v>5</v>
      </c>
      <c r="AG6">
        <f>VLOOKUP(Vertices[[#This Row],[Vertex]],'[1]Usuarios'!$B$2:$N$12,6,FALSE)</f>
        <v>20</v>
      </c>
      <c r="AH6">
        <f>VLOOKUP(Vertices[[#This Row],[Vertex]],'[1]Usuarios'!$B$2:$N$12,7,FALSE)</f>
        <v>19</v>
      </c>
      <c r="AI6">
        <f>VLOOKUP(Vertices[[#This Row],[Vertex]],'[1]Usuarios'!$B$2:$N$12,8,FALSE)</f>
        <v>0</v>
      </c>
      <c r="AJ6">
        <f>VLOOKUP(Vertices[[#This Row],[Vertex]],'[1]Usuarios'!$B$2:$N$12,9,FALSE)</f>
        <v>0</v>
      </c>
      <c r="AK6">
        <f>VLOOKUP(Vertices[[#This Row],[Vertex]],'[1]Usuarios'!$B$2:$N$12,10,FALSE)</f>
        <v>3692</v>
      </c>
      <c r="AL6">
        <f>VLOOKUP(Vertices[[#This Row],[Vertex]],'[1]Usuarios'!$B$2:$N$12,11,FALSE)</f>
        <v>142</v>
      </c>
      <c r="AM6" t="str">
        <f>VLOOKUP(Vertices[[#This Row],[Vertex]],'[1]Usuarios'!$B$2:$N$12,12,FALSE)</f>
        <v>0.50</v>
      </c>
      <c r="AN6" t="str">
        <f>VLOOKUP(Vertices[[#This Row],[Vertex]],'[1]Usuarios'!$B$2:$N$12,13,FALSE)</f>
        <v>14.88</v>
      </c>
      <c r="AO6" s="102" t="str">
        <f>REPLACE(INDEX(GroupVertices[Group],MATCH(Vertices[[#This Row],[Vertex]],GroupVertices[Vertex],0)),1,1,"")</f>
        <v>3</v>
      </c>
      <c r="AP6" s="47">
        <v>47</v>
      </c>
      <c r="AQ6" s="48">
        <v>4.04823428079242</v>
      </c>
      <c r="AR6" s="47">
        <v>21</v>
      </c>
      <c r="AS6" s="48">
        <v>1.8087855297157622</v>
      </c>
      <c r="AT6" s="47">
        <v>0</v>
      </c>
      <c r="AU6" s="48">
        <v>0</v>
      </c>
      <c r="AV6" s="47">
        <v>594</v>
      </c>
      <c r="AW6" s="48">
        <v>51.16279069767442</v>
      </c>
      <c r="AX6" s="47">
        <v>1161</v>
      </c>
      <c r="AY6" s="47" t="s">
        <v>1327</v>
      </c>
      <c r="AZ6" s="47" t="s">
        <v>1336</v>
      </c>
      <c r="BA6" s="47" t="s">
        <v>339</v>
      </c>
      <c r="BB6" s="47" t="s">
        <v>339</v>
      </c>
      <c r="BC6" s="47" t="s">
        <v>1345</v>
      </c>
      <c r="BD6" s="47" t="s">
        <v>1354</v>
      </c>
      <c r="BE6" s="115" t="s">
        <v>5917</v>
      </c>
      <c r="BF6" s="115" t="s">
        <v>5924</v>
      </c>
      <c r="BG6" s="115" t="s">
        <v>5932</v>
      </c>
      <c r="BH6" s="115" t="s">
        <v>5939</v>
      </c>
    </row>
    <row r="7" spans="1:60" ht="15">
      <c r="A7" s="85" t="s">
        <v>197</v>
      </c>
      <c r="B7" s="12"/>
      <c r="C7" s="12"/>
      <c r="D7" s="79">
        <v>690</v>
      </c>
      <c r="E7" s="74"/>
      <c r="F7" s="12"/>
      <c r="G7" s="12"/>
      <c r="H7" s="13" t="s">
        <v>197</v>
      </c>
      <c r="I7" s="62"/>
      <c r="J7" s="62"/>
      <c r="K7" s="13"/>
      <c r="L7" s="80">
        <v>2000.6</v>
      </c>
      <c r="M7" s="81">
        <v>7263.29248046875</v>
      </c>
      <c r="N7" s="81">
        <v>3529.058837890625</v>
      </c>
      <c r="O7" s="73"/>
      <c r="P7" s="82"/>
      <c r="Q7" s="82"/>
      <c r="R7" s="83"/>
      <c r="S7" s="47">
        <v>2</v>
      </c>
      <c r="T7" s="47">
        <v>4</v>
      </c>
      <c r="U7" s="48">
        <v>0</v>
      </c>
      <c r="V7" s="48">
        <v>0.6</v>
      </c>
      <c r="W7" s="48">
        <v>0.318474</v>
      </c>
      <c r="X7" s="48">
        <v>0.075459</v>
      </c>
      <c r="Y7" s="48">
        <v>0.5833333333333334</v>
      </c>
      <c r="Z7" s="48">
        <v>0</v>
      </c>
      <c r="AA7" s="75">
        <v>7</v>
      </c>
      <c r="AB7" s="75"/>
      <c r="AC7" s="97" t="str">
        <f>VLOOKUP(Vertices[[#This Row],[Vertex]],'[1]Usuarios'!$B$2:$N$12,2,FALSE)</f>
        <v>Dayana Angel</v>
      </c>
      <c r="AD7" t="str">
        <f>VLOOKUP(Vertices[[#This Row],[Vertex]],'[1]Usuarios'!$B$2:$N$12,3,FALSE)</f>
        <v>Medellin Colombia</v>
      </c>
      <c r="AE7">
        <f>VLOOKUP(Vertices[[#This Row],[Vertex]],'[1]Usuarios'!$B$2:$N$12,4,FALSE)</f>
        <v>7</v>
      </c>
      <c r="AF7">
        <f>VLOOKUP(Vertices[[#This Row],[Vertex]],'[1]Usuarios'!$B$2:$N$12,5,FALSE)</f>
        <v>6</v>
      </c>
      <c r="AG7">
        <f>VLOOKUP(Vertices[[#This Row],[Vertex]],'[1]Usuarios'!$B$2:$N$12,6,FALSE)</f>
        <v>1</v>
      </c>
      <c r="AH7">
        <f>VLOOKUP(Vertices[[#This Row],[Vertex]],'[1]Usuarios'!$B$2:$N$12,7,FALSE)</f>
        <v>1</v>
      </c>
      <c r="AI7">
        <f>VLOOKUP(Vertices[[#This Row],[Vertex]],'[1]Usuarios'!$B$2:$N$12,8,FALSE)</f>
        <v>0</v>
      </c>
      <c r="AJ7">
        <f>VLOOKUP(Vertices[[#This Row],[Vertex]],'[1]Usuarios'!$B$2:$N$12,9,FALSE)</f>
        <v>0</v>
      </c>
      <c r="AK7">
        <f>VLOOKUP(Vertices[[#This Row],[Vertex]],'[1]Usuarios'!$B$2:$N$12,10,FALSE)</f>
        <v>4515</v>
      </c>
      <c r="AL7">
        <f>VLOOKUP(Vertices[[#This Row],[Vertex]],'[1]Usuarios'!$B$2:$N$12,11,FALSE)</f>
        <v>645</v>
      </c>
      <c r="AM7" t="str">
        <f>VLOOKUP(Vertices[[#This Row],[Vertex]],'[1]Usuarios'!$B$2:$N$12,12,FALSE)</f>
        <v>1.59</v>
      </c>
      <c r="AN7" t="str">
        <f>VLOOKUP(Vertices[[#This Row],[Vertex]],'[1]Usuarios'!$B$2:$N$12,13,FALSE)</f>
        <v>6.90</v>
      </c>
      <c r="AO7" s="102" t="str">
        <f>REPLACE(INDEX(GroupVertices[Group],MATCH(Vertices[[#This Row],[Vertex]],GroupVertices[Vertex],0)),1,1,"")</f>
        <v>2</v>
      </c>
      <c r="AP7" s="47">
        <v>17</v>
      </c>
      <c r="AQ7" s="48">
        <v>3.213610586011342</v>
      </c>
      <c r="AR7" s="47">
        <v>17</v>
      </c>
      <c r="AS7" s="48">
        <v>3.213610586011342</v>
      </c>
      <c r="AT7" s="47">
        <v>0</v>
      </c>
      <c r="AU7" s="48">
        <v>0</v>
      </c>
      <c r="AV7" s="47">
        <v>256</v>
      </c>
      <c r="AW7" s="48">
        <v>48.39319470699433</v>
      </c>
      <c r="AX7" s="47">
        <v>529</v>
      </c>
      <c r="AY7" s="47" t="s">
        <v>1328</v>
      </c>
      <c r="AZ7" s="47" t="s">
        <v>1337</v>
      </c>
      <c r="BA7" s="47" t="s">
        <v>339</v>
      </c>
      <c r="BB7" s="47" t="s">
        <v>339</v>
      </c>
      <c r="BC7" s="47" t="s">
        <v>1346</v>
      </c>
      <c r="BD7" s="47" t="s">
        <v>1355</v>
      </c>
      <c r="BE7" s="115" t="s">
        <v>5918</v>
      </c>
      <c r="BF7" s="115" t="s">
        <v>5925</v>
      </c>
      <c r="BG7" s="115" t="s">
        <v>5933</v>
      </c>
      <c r="BH7" s="115" t="s">
        <v>5940</v>
      </c>
    </row>
    <row r="8" spans="1:60" ht="15">
      <c r="A8" s="11" t="s">
        <v>198</v>
      </c>
      <c r="B8" s="12"/>
      <c r="C8" s="12"/>
      <c r="D8" s="79">
        <v>1000</v>
      </c>
      <c r="E8" s="74"/>
      <c r="F8" s="12"/>
      <c r="G8" s="12"/>
      <c r="H8" s="13" t="s">
        <v>198</v>
      </c>
      <c r="I8" s="62"/>
      <c r="J8" s="62"/>
      <c r="K8" s="13"/>
      <c r="L8" s="80">
        <v>9999</v>
      </c>
      <c r="M8" s="81">
        <v>1953.0955810546875</v>
      </c>
      <c r="N8" s="81">
        <v>4999.5</v>
      </c>
      <c r="O8" s="73"/>
      <c r="P8" s="82"/>
      <c r="Q8" s="82"/>
      <c r="R8" s="83"/>
      <c r="S8" s="47">
        <v>10</v>
      </c>
      <c r="T8" s="47">
        <v>3</v>
      </c>
      <c r="U8" s="48">
        <v>79.333333</v>
      </c>
      <c r="V8" s="48">
        <v>0.857143</v>
      </c>
      <c r="W8" s="48">
        <v>0.465798</v>
      </c>
      <c r="X8" s="48">
        <v>0.121176</v>
      </c>
      <c r="Y8" s="48">
        <v>0.12222222222222222</v>
      </c>
      <c r="Z8" s="48">
        <v>0.1</v>
      </c>
      <c r="AA8" s="75">
        <v>8</v>
      </c>
      <c r="AB8" s="75"/>
      <c r="AC8" s="84" t="str">
        <f>VLOOKUP(Vertices[[#This Row],[Vertex]],'[1]Usuarios'!$B$2:$N$12,2,FALSE)</f>
        <v>#️⃣ #SEOHASHTAG conoce tus _xD83C__xDF10_ audiencias #hashtag</v>
      </c>
      <c r="AD8" t="str">
        <f>VLOOKUP(Vertices[[#This Row],[Vertex]],'[1]Usuarios'!$B$2:$N$12,3,FALSE)</f>
        <v>Israel #️⃣</v>
      </c>
      <c r="AE8">
        <f>VLOOKUP(Vertices[[#This Row],[Vertex]],'[1]Usuarios'!$B$2:$N$12,4,FALSE)</f>
        <v>6</v>
      </c>
      <c r="AF8">
        <f>VLOOKUP(Vertices[[#This Row],[Vertex]],'[1]Usuarios'!$B$2:$N$12,5,FALSE)</f>
        <v>2</v>
      </c>
      <c r="AG8">
        <f>VLOOKUP(Vertices[[#This Row],[Vertex]],'[1]Usuarios'!$B$2:$N$12,6,FALSE)</f>
        <v>2</v>
      </c>
      <c r="AH8">
        <f>VLOOKUP(Vertices[[#This Row],[Vertex]],'[1]Usuarios'!$B$2:$N$12,7,FALSE)</f>
        <v>3</v>
      </c>
      <c r="AI8">
        <f>VLOOKUP(Vertices[[#This Row],[Vertex]],'[1]Usuarios'!$B$2:$N$12,8,FALSE)</f>
        <v>0</v>
      </c>
      <c r="AJ8">
        <f>VLOOKUP(Vertices[[#This Row],[Vertex]],'[1]Usuarios'!$B$2:$N$12,9,FALSE)</f>
        <v>0</v>
      </c>
      <c r="AK8">
        <f>VLOOKUP(Vertices[[#This Row],[Vertex]],'[1]Usuarios'!$B$2:$N$12,10,FALSE)</f>
        <v>6852</v>
      </c>
      <c r="AL8">
        <f>VLOOKUP(Vertices[[#This Row],[Vertex]],'[1]Usuarios'!$B$2:$N$12,11,FALSE)</f>
        <v>1142</v>
      </c>
      <c r="AM8" t="str">
        <f>VLOOKUP(Vertices[[#This Row],[Vertex]],'[1]Usuarios'!$B$2:$N$12,12,FALSE)</f>
        <v>2.67</v>
      </c>
      <c r="AN8" t="str">
        <f>VLOOKUP(Vertices[[#This Row],[Vertex]],'[1]Usuarios'!$B$2:$N$12,13,FALSE)</f>
        <v>15.26</v>
      </c>
      <c r="AO8" s="102" t="str">
        <f>REPLACE(INDEX(GroupVertices[Group],MATCH(Vertices[[#This Row],[Vertex]],GroupVertices[Vertex],0)),1,1,"")</f>
        <v>1</v>
      </c>
      <c r="AP8" s="47">
        <v>7</v>
      </c>
      <c r="AQ8" s="48">
        <v>2.19435736677116</v>
      </c>
      <c r="AR8" s="47">
        <v>3</v>
      </c>
      <c r="AS8" s="48">
        <v>0.9404388714733543</v>
      </c>
      <c r="AT8" s="47">
        <v>0</v>
      </c>
      <c r="AU8" s="48">
        <v>0</v>
      </c>
      <c r="AV8" s="47">
        <v>161</v>
      </c>
      <c r="AW8" s="48">
        <v>50.470219435736674</v>
      </c>
      <c r="AX8" s="47">
        <v>319</v>
      </c>
      <c r="AY8" s="47" t="s">
        <v>1329</v>
      </c>
      <c r="AZ8" s="47" t="s">
        <v>1338</v>
      </c>
      <c r="BA8" s="47" t="s">
        <v>339</v>
      </c>
      <c r="BB8" s="47" t="s">
        <v>339</v>
      </c>
      <c r="BC8" s="47" t="s">
        <v>1347</v>
      </c>
      <c r="BD8" s="47" t="s">
        <v>1356</v>
      </c>
      <c r="BE8" s="115" t="s">
        <v>5919</v>
      </c>
      <c r="BF8" s="115" t="s">
        <v>5926</v>
      </c>
      <c r="BG8" s="115" t="s">
        <v>5934</v>
      </c>
      <c r="BH8" s="115" t="s">
        <v>5941</v>
      </c>
    </row>
    <row r="9" spans="1:60" ht="15">
      <c r="A9" s="11" t="s">
        <v>191</v>
      </c>
      <c r="B9" s="12"/>
      <c r="C9" s="12"/>
      <c r="D9" s="79">
        <v>70</v>
      </c>
      <c r="E9" s="74"/>
      <c r="F9" s="12"/>
      <c r="G9" s="12"/>
      <c r="H9" s="13" t="s">
        <v>191</v>
      </c>
      <c r="I9" s="62"/>
      <c r="J9" s="62"/>
      <c r="K9" s="13"/>
      <c r="L9" s="80">
        <v>1</v>
      </c>
      <c r="M9" s="81">
        <v>535.3220825195312</v>
      </c>
      <c r="N9" s="81">
        <v>6792.865234375</v>
      </c>
      <c r="O9" s="73"/>
      <c r="P9" s="82"/>
      <c r="Q9" s="82"/>
      <c r="R9" s="83"/>
      <c r="S9" s="47">
        <v>0</v>
      </c>
      <c r="T9" s="47">
        <v>1</v>
      </c>
      <c r="U9" s="48">
        <v>0</v>
      </c>
      <c r="V9" s="48">
        <v>0.48</v>
      </c>
      <c r="W9" s="48">
        <v>0.078693</v>
      </c>
      <c r="X9" s="48">
        <v>0.067037</v>
      </c>
      <c r="Y9" s="48">
        <v>0</v>
      </c>
      <c r="Z9" s="48">
        <v>0</v>
      </c>
      <c r="AA9" s="75">
        <v>9</v>
      </c>
      <c r="AB9" s="75"/>
      <c r="AC9" s="84" t="str">
        <f>VLOOKUP(Vertices[[#This Row],[Vertex]],'[1]Usuarios'!$B$2:$N$12,2,FALSE)</f>
        <v>Pau Company _xD83D__xDCBB__xD83D__xDDA5_️_xD83D__xDEE1_️Paz y Amor _xD83D__xDD4A_️</v>
      </c>
      <c r="AD9" t="str">
        <f>VLOOKUP(Vertices[[#This Row],[Vertex]],'[1]Usuarios'!$B$2:$N$12,3,FALSE)</f>
        <v>Valencia, España</v>
      </c>
      <c r="AE9">
        <f>VLOOKUP(Vertices[[#This Row],[Vertex]],'[1]Usuarios'!$B$2:$N$12,4,FALSE)</f>
        <v>1</v>
      </c>
      <c r="AF9">
        <f>VLOOKUP(Vertices[[#This Row],[Vertex]],'[1]Usuarios'!$B$2:$N$12,5,FALSE)</f>
        <v>1</v>
      </c>
      <c r="AG9">
        <f>VLOOKUP(Vertices[[#This Row],[Vertex]],'[1]Usuarios'!$B$2:$N$12,6,FALSE)</f>
        <v>0</v>
      </c>
      <c r="AH9">
        <f>VLOOKUP(Vertices[[#This Row],[Vertex]],'[1]Usuarios'!$B$2:$N$12,7,FALSE)</f>
        <v>0</v>
      </c>
      <c r="AI9">
        <f>VLOOKUP(Vertices[[#This Row],[Vertex]],'[1]Usuarios'!$B$2:$N$12,8,FALSE)</f>
        <v>0</v>
      </c>
      <c r="AJ9">
        <f>VLOOKUP(Vertices[[#This Row],[Vertex]],'[1]Usuarios'!$B$2:$N$12,9,FALSE)</f>
        <v>0</v>
      </c>
      <c r="AK9">
        <f>VLOOKUP(Vertices[[#This Row],[Vertex]],'[1]Usuarios'!$B$2:$N$12,10,FALSE)</f>
        <v>2027</v>
      </c>
      <c r="AL9">
        <f>VLOOKUP(Vertices[[#This Row],[Vertex]],'[1]Usuarios'!$B$2:$N$12,11,FALSE)</f>
        <v>2027</v>
      </c>
      <c r="AM9" t="str">
        <f>VLOOKUP(Vertices[[#This Row],[Vertex]],'[1]Usuarios'!$B$2:$N$12,12,FALSE)</f>
        <v>5.20</v>
      </c>
      <c r="AN9" t="str">
        <f>VLOOKUP(Vertices[[#This Row],[Vertex]],'[1]Usuarios'!$B$2:$N$12,13,FALSE)</f>
        <v>2.60</v>
      </c>
      <c r="AO9" s="102" t="str">
        <f>REPLACE(INDEX(GroupVertices[Group],MATCH(Vertices[[#This Row],[Vertex]],GroupVertices[Vertex],0)),1,1,"")</f>
        <v>1</v>
      </c>
      <c r="AP9" s="47">
        <v>4</v>
      </c>
      <c r="AQ9" s="48">
        <v>5.2631578947368425</v>
      </c>
      <c r="AR9" s="47">
        <v>0</v>
      </c>
      <c r="AS9" s="48">
        <v>0</v>
      </c>
      <c r="AT9" s="47">
        <v>0</v>
      </c>
      <c r="AU9" s="48">
        <v>0</v>
      </c>
      <c r="AV9" s="47">
        <v>30</v>
      </c>
      <c r="AW9" s="48">
        <v>39.473684210526315</v>
      </c>
      <c r="AX9" s="47">
        <v>76</v>
      </c>
      <c r="AY9" s="47" t="s">
        <v>320</v>
      </c>
      <c r="AZ9" s="47" t="s">
        <v>1335</v>
      </c>
      <c r="BA9" s="47" t="s">
        <v>339</v>
      </c>
      <c r="BB9" s="47" t="s">
        <v>339</v>
      </c>
      <c r="BC9" s="47" t="s">
        <v>343</v>
      </c>
      <c r="BD9" s="47" t="s">
        <v>1353</v>
      </c>
      <c r="BE9" s="115" t="s">
        <v>5916</v>
      </c>
      <c r="BF9" s="115" t="s">
        <v>5916</v>
      </c>
      <c r="BG9" s="115" t="s">
        <v>5931</v>
      </c>
      <c r="BH9" s="115" t="s">
        <v>5931</v>
      </c>
    </row>
    <row r="10" spans="1:60" ht="15">
      <c r="A10" s="11" t="s">
        <v>199</v>
      </c>
      <c r="B10" s="12"/>
      <c r="C10" s="12"/>
      <c r="D10" s="79">
        <v>1000</v>
      </c>
      <c r="E10" s="74"/>
      <c r="F10" s="12"/>
      <c r="G10" s="12"/>
      <c r="H10" s="13" t="s">
        <v>199</v>
      </c>
      <c r="I10" s="62"/>
      <c r="J10" s="62"/>
      <c r="K10" s="13"/>
      <c r="L10" s="80">
        <v>3000.4</v>
      </c>
      <c r="M10" s="81">
        <v>9260.7578125</v>
      </c>
      <c r="N10" s="81">
        <v>7910.9736328125</v>
      </c>
      <c r="O10" s="73"/>
      <c r="P10" s="82"/>
      <c r="Q10" s="82"/>
      <c r="R10" s="83"/>
      <c r="S10" s="47">
        <v>3</v>
      </c>
      <c r="T10" s="47">
        <v>0</v>
      </c>
      <c r="U10" s="48">
        <v>0</v>
      </c>
      <c r="V10" s="48">
        <v>0.48</v>
      </c>
      <c r="W10" s="48">
        <v>0.171371</v>
      </c>
      <c r="X10" s="48">
        <v>0.071632</v>
      </c>
      <c r="Y10" s="48">
        <v>0.6666666666666666</v>
      </c>
      <c r="Z10" s="48">
        <v>0</v>
      </c>
      <c r="AA10" s="75">
        <v>10</v>
      </c>
      <c r="AB10" s="75"/>
      <c r="AC10" s="84" t="e">
        <f>VLOOKUP(Vertices[[#This Row],[Vertex]],'[1]Usuarios'!$B$2:$N$12,2,FALSE)</f>
        <v>#N/A</v>
      </c>
      <c r="AD10" t="e">
        <f>VLOOKUP(Vertices[[#This Row],[Vertex]],'[1]Usuarios'!$B$2:$N$12,3,FALSE)</f>
        <v>#N/A</v>
      </c>
      <c r="AE10" t="e">
        <f>VLOOKUP(Vertices[[#This Row],[Vertex]],'[1]Usuarios'!$B$2:$N$12,4,FALSE)</f>
        <v>#N/A</v>
      </c>
      <c r="AF10" t="e">
        <f>VLOOKUP(Vertices[[#This Row],[Vertex]],'[1]Usuarios'!$B$2:$N$12,5,FALSE)</f>
        <v>#N/A</v>
      </c>
      <c r="AG10" t="e">
        <f>VLOOKUP(Vertices[[#This Row],[Vertex]],'[1]Usuarios'!$B$2:$N$12,6,FALSE)</f>
        <v>#N/A</v>
      </c>
      <c r="AH10" t="e">
        <f>VLOOKUP(Vertices[[#This Row],[Vertex]],'[1]Usuarios'!$B$2:$N$12,7,FALSE)</f>
        <v>#N/A</v>
      </c>
      <c r="AI10" t="e">
        <f>VLOOKUP(Vertices[[#This Row],[Vertex]],'[1]Usuarios'!$B$2:$N$12,8,FALSE)</f>
        <v>#N/A</v>
      </c>
      <c r="AJ10" t="e">
        <f>VLOOKUP(Vertices[[#This Row],[Vertex]],'[1]Usuarios'!$B$2:$N$12,9,FALSE)</f>
        <v>#N/A</v>
      </c>
      <c r="AK10" t="e">
        <f>VLOOKUP(Vertices[[#This Row],[Vertex]],'[1]Usuarios'!$B$2:$N$12,10,FALSE)</f>
        <v>#N/A</v>
      </c>
      <c r="AL10" t="e">
        <f>VLOOKUP(Vertices[[#This Row],[Vertex]],'[1]Usuarios'!$B$2:$N$12,11,FALSE)</f>
        <v>#N/A</v>
      </c>
      <c r="AM10" t="e">
        <f>VLOOKUP(Vertices[[#This Row],[Vertex]],'[1]Usuarios'!$B$2:$N$12,12,FALSE)</f>
        <v>#N/A</v>
      </c>
      <c r="AN10" t="e">
        <f>VLOOKUP(Vertices[[#This Row],[Vertex]],'[1]Usuarios'!$B$2:$N$12,13,FALSE)</f>
        <v>#N/A</v>
      </c>
      <c r="AO10" s="102" t="str">
        <f>REPLACE(INDEX(GroupVertices[Group],MATCH(Vertices[[#This Row],[Vertex]],GroupVertices[Vertex],0)),1,1,"")</f>
        <v>3</v>
      </c>
      <c r="AP10" s="47"/>
      <c r="AQ10" s="48"/>
      <c r="AR10" s="47"/>
      <c r="AS10" s="48"/>
      <c r="AT10" s="47"/>
      <c r="AU10" s="48"/>
      <c r="AV10" s="47"/>
      <c r="AW10" s="48"/>
      <c r="AX10" s="47"/>
      <c r="AY10" s="47"/>
      <c r="AZ10" s="47"/>
      <c r="BA10" s="47"/>
      <c r="BB10" s="47"/>
      <c r="BC10" s="47"/>
      <c r="BD10" s="47"/>
      <c r="BE10" s="47"/>
      <c r="BF10" s="47"/>
      <c r="BG10" s="47"/>
      <c r="BH10" s="47"/>
    </row>
    <row r="11" spans="1:60" ht="60">
      <c r="A11" s="46" t="s">
        <v>190</v>
      </c>
      <c r="B11" s="49"/>
      <c r="C11" s="49"/>
      <c r="D11" s="50">
        <v>1000</v>
      </c>
      <c r="E11" s="51"/>
      <c r="F11" s="49"/>
      <c r="G11" s="49"/>
      <c r="H11" s="53" t="s">
        <v>190</v>
      </c>
      <c r="I11" s="52"/>
      <c r="J11" s="52"/>
      <c r="K11" s="53"/>
      <c r="L11" s="55">
        <v>3000.4</v>
      </c>
      <c r="M11" s="56">
        <v>7239.19091796875</v>
      </c>
      <c r="N11" s="56">
        <v>8932.205078125</v>
      </c>
      <c r="O11" s="54"/>
      <c r="P11" s="57"/>
      <c r="Q11" s="57"/>
      <c r="R11" s="47"/>
      <c r="S11" s="47">
        <v>3</v>
      </c>
      <c r="T11" s="47">
        <v>2</v>
      </c>
      <c r="U11" s="48">
        <v>0</v>
      </c>
      <c r="V11" s="48">
        <v>0.48</v>
      </c>
      <c r="W11" s="48">
        <v>0.200323</v>
      </c>
      <c r="X11" s="48">
        <v>0.075214</v>
      </c>
      <c r="Y11" s="48">
        <v>0.6666666666666666</v>
      </c>
      <c r="Z11" s="48">
        <v>0</v>
      </c>
      <c r="AA11" s="58">
        <v>11</v>
      </c>
      <c r="AB11" s="58"/>
      <c r="AC11" s="59" t="str">
        <f>VLOOKUP(Vertices[[#This Row],[Vertex]],'[1]Usuarios'!$B$2:$N$12,2,FALSE)</f>
        <v>Jessica Espinoza #CorporateLATAM #MHMSLATAM</v>
      </c>
      <c r="AD11" t="str">
        <f>VLOOKUP(Vertices[[#This Row],[Vertex]],'[1]Usuarios'!$B$2:$N$12,3,FALSE)</f>
        <v>México</v>
      </c>
      <c r="AE11">
        <f>VLOOKUP(Vertices[[#This Row],[Vertex]],'[1]Usuarios'!$B$2:$N$12,4,FALSE)</f>
        <v>2</v>
      </c>
      <c r="AF11">
        <f>VLOOKUP(Vertices[[#This Row],[Vertex]],'[1]Usuarios'!$B$2:$N$12,5,FALSE)</f>
        <v>0</v>
      </c>
      <c r="AG11">
        <f>VLOOKUP(Vertices[[#This Row],[Vertex]],'[1]Usuarios'!$B$2:$N$12,6,FALSE)</f>
        <v>0</v>
      </c>
      <c r="AH11">
        <f>VLOOKUP(Vertices[[#This Row],[Vertex]],'[1]Usuarios'!$B$2:$N$12,7,FALSE)</f>
        <v>2</v>
      </c>
      <c r="AI11">
        <f>VLOOKUP(Vertices[[#This Row],[Vertex]],'[1]Usuarios'!$B$2:$N$12,8,FALSE)</f>
        <v>0</v>
      </c>
      <c r="AJ11">
        <f>VLOOKUP(Vertices[[#This Row],[Vertex]],'[1]Usuarios'!$B$2:$N$12,9,FALSE)</f>
        <v>0</v>
      </c>
      <c r="AK11">
        <f>VLOOKUP(Vertices[[#This Row],[Vertex]],'[1]Usuarios'!$B$2:$N$12,10,FALSE)</f>
        <v>48</v>
      </c>
      <c r="AL11">
        <f>VLOOKUP(Vertices[[#This Row],[Vertex]],'[1]Usuarios'!$B$2:$N$12,11,FALSE)</f>
        <v>24</v>
      </c>
      <c r="AM11" t="str">
        <f>VLOOKUP(Vertices[[#This Row],[Vertex]],'[1]Usuarios'!$B$2:$N$12,12,FALSE)</f>
        <v>0.08</v>
      </c>
      <c r="AN11" t="str">
        <f>VLOOKUP(Vertices[[#This Row],[Vertex]],'[1]Usuarios'!$B$2:$N$12,13,FALSE)</f>
        <v>0.18</v>
      </c>
      <c r="AO11" s="102" t="str">
        <f>REPLACE(INDEX(GroupVertices[Group],MATCH(Vertices[[#This Row],[Vertex]],GroupVertices[Vertex],0)),1,1,"")</f>
        <v>3</v>
      </c>
      <c r="AP11" s="47">
        <v>2</v>
      </c>
      <c r="AQ11" s="48">
        <v>2.985074626865672</v>
      </c>
      <c r="AR11" s="47">
        <v>2</v>
      </c>
      <c r="AS11" s="48">
        <v>2.985074626865672</v>
      </c>
      <c r="AT11" s="47">
        <v>0</v>
      </c>
      <c r="AU11" s="48">
        <v>0</v>
      </c>
      <c r="AV11" s="47">
        <v>33</v>
      </c>
      <c r="AW11" s="48">
        <v>49.25373134328358</v>
      </c>
      <c r="AX11" s="47">
        <v>67</v>
      </c>
      <c r="AY11" s="47" t="s">
        <v>1330</v>
      </c>
      <c r="AZ11" s="47" t="s">
        <v>1330</v>
      </c>
      <c r="BA11" s="47" t="s">
        <v>339</v>
      </c>
      <c r="BB11" s="47" t="s">
        <v>339</v>
      </c>
      <c r="BC11" s="47" t="s">
        <v>1348</v>
      </c>
      <c r="BD11" s="47" t="s">
        <v>1357</v>
      </c>
      <c r="BE11" s="115" t="s">
        <v>5920</v>
      </c>
      <c r="BF11" s="115" t="s">
        <v>5927</v>
      </c>
      <c r="BG11" s="115" t="s">
        <v>5935</v>
      </c>
      <c r="BH11" s="115" t="s">
        <v>5935</v>
      </c>
    </row>
    <row r="12" spans="1:60" ht="15">
      <c r="A12" s="11" t="s">
        <v>195</v>
      </c>
      <c r="B12" s="12"/>
      <c r="C12" s="12"/>
      <c r="D12" s="79">
        <v>70</v>
      </c>
      <c r="E12" s="74"/>
      <c r="F12" s="12"/>
      <c r="G12" s="12"/>
      <c r="H12" s="13" t="s">
        <v>195</v>
      </c>
      <c r="I12" s="62"/>
      <c r="J12" s="62"/>
      <c r="K12" s="13"/>
      <c r="L12" s="80">
        <v>1</v>
      </c>
      <c r="M12" s="81">
        <v>9050.3681640625</v>
      </c>
      <c r="N12" s="81">
        <v>811.5562744140625</v>
      </c>
      <c r="O12" s="73"/>
      <c r="P12" s="82"/>
      <c r="Q12" s="82"/>
      <c r="R12" s="83"/>
      <c r="S12" s="47">
        <v>0</v>
      </c>
      <c r="T12" s="47">
        <v>3</v>
      </c>
      <c r="U12" s="48">
        <v>0</v>
      </c>
      <c r="V12" s="48">
        <v>0.571429</v>
      </c>
      <c r="W12" s="48">
        <v>0.218645</v>
      </c>
      <c r="X12" s="48">
        <v>0.070467</v>
      </c>
      <c r="Y12" s="48">
        <v>0.6666666666666666</v>
      </c>
      <c r="Z12" s="48">
        <v>0</v>
      </c>
      <c r="AA12" s="75">
        <v>12</v>
      </c>
      <c r="AB12" s="75"/>
      <c r="AC12" s="84" t="str">
        <f>VLOOKUP(Vertices[[#This Row],[Vertex]],'[1]Usuarios'!$B$2:$N$12,2,FALSE)</f>
        <v>Marisol Ramos</v>
      </c>
      <c r="AD12" t="str">
        <f>VLOOKUP(Vertices[[#This Row],[Vertex]],'[1]Usuarios'!$B$2:$N$12,3,FALSE)</f>
        <v/>
      </c>
      <c r="AE12">
        <f>VLOOKUP(Vertices[[#This Row],[Vertex]],'[1]Usuarios'!$B$2:$N$12,4,FALSE)</f>
        <v>2</v>
      </c>
      <c r="AF12">
        <f>VLOOKUP(Vertices[[#This Row],[Vertex]],'[1]Usuarios'!$B$2:$N$12,5,FALSE)</f>
        <v>2</v>
      </c>
      <c r="AG12">
        <f>VLOOKUP(Vertices[[#This Row],[Vertex]],'[1]Usuarios'!$B$2:$N$12,6,FALSE)</f>
        <v>0</v>
      </c>
      <c r="AH12">
        <f>VLOOKUP(Vertices[[#This Row],[Vertex]],'[1]Usuarios'!$B$2:$N$12,7,FALSE)</f>
        <v>0</v>
      </c>
      <c r="AI12">
        <f>VLOOKUP(Vertices[[#This Row],[Vertex]],'[1]Usuarios'!$B$2:$N$12,8,FALSE)</f>
        <v>0</v>
      </c>
      <c r="AJ12">
        <f>VLOOKUP(Vertices[[#This Row],[Vertex]],'[1]Usuarios'!$B$2:$N$12,9,FALSE)</f>
        <v>0</v>
      </c>
      <c r="AK12">
        <f>VLOOKUP(Vertices[[#This Row],[Vertex]],'[1]Usuarios'!$B$2:$N$12,10,FALSE)</f>
        <v>7256</v>
      </c>
      <c r="AL12">
        <f>VLOOKUP(Vertices[[#This Row],[Vertex]],'[1]Usuarios'!$B$2:$N$12,11,FALSE)</f>
        <v>3628</v>
      </c>
      <c r="AM12" t="str">
        <f>VLOOKUP(Vertices[[#This Row],[Vertex]],'[1]Usuarios'!$B$2:$N$12,12,FALSE)</f>
        <v>8.38</v>
      </c>
      <c r="AN12" t="str">
        <f>VLOOKUP(Vertices[[#This Row],[Vertex]],'[1]Usuarios'!$B$2:$N$12,13,FALSE)</f>
        <v>8.38</v>
      </c>
      <c r="AO12" s="102" t="str">
        <f>REPLACE(INDEX(GroupVertices[Group],MATCH(Vertices[[#This Row],[Vertex]],GroupVertices[Vertex],0)),1,1,"")</f>
        <v>2</v>
      </c>
      <c r="AP12" s="47">
        <v>7</v>
      </c>
      <c r="AQ12" s="48">
        <v>3.6842105263157894</v>
      </c>
      <c r="AR12" s="47">
        <v>3</v>
      </c>
      <c r="AS12" s="48">
        <v>1.5789473684210527</v>
      </c>
      <c r="AT12" s="47">
        <v>0</v>
      </c>
      <c r="AU12" s="48">
        <v>0</v>
      </c>
      <c r="AV12" s="47">
        <v>81</v>
      </c>
      <c r="AW12" s="48">
        <v>42.63157894736842</v>
      </c>
      <c r="AX12" s="47">
        <v>190</v>
      </c>
      <c r="AY12" s="47" t="s">
        <v>1331</v>
      </c>
      <c r="AZ12" s="47" t="s">
        <v>1339</v>
      </c>
      <c r="BA12" s="47" t="s">
        <v>339</v>
      </c>
      <c r="BB12" s="47" t="s">
        <v>339</v>
      </c>
      <c r="BC12" s="47" t="s">
        <v>1349</v>
      </c>
      <c r="BD12" s="47" t="s">
        <v>1358</v>
      </c>
      <c r="BE12" s="115" t="s">
        <v>5921</v>
      </c>
      <c r="BF12" s="115" t="s">
        <v>5928</v>
      </c>
      <c r="BG12" s="115" t="s">
        <v>5936</v>
      </c>
      <c r="BH12" s="115" t="s">
        <v>5942</v>
      </c>
    </row>
    <row r="13" spans="1:60" ht="15">
      <c r="A13" s="11" t="s">
        <v>189</v>
      </c>
      <c r="B13" s="12"/>
      <c r="C13" s="12"/>
      <c r="D13" s="79">
        <v>690</v>
      </c>
      <c r="E13" s="74"/>
      <c r="F13" s="12"/>
      <c r="G13" s="12"/>
      <c r="H13" s="13" t="s">
        <v>189</v>
      </c>
      <c r="I13" s="62"/>
      <c r="J13" s="62"/>
      <c r="K13" s="13"/>
      <c r="L13" s="80">
        <v>2000.6</v>
      </c>
      <c r="M13" s="81">
        <v>5901.7451171875</v>
      </c>
      <c r="N13" s="81">
        <v>8258.9775390625</v>
      </c>
      <c r="O13" s="73"/>
      <c r="P13" s="82"/>
      <c r="Q13" s="82"/>
      <c r="R13" s="83"/>
      <c r="S13" s="47">
        <v>2</v>
      </c>
      <c r="T13" s="47">
        <v>6</v>
      </c>
      <c r="U13" s="48">
        <v>12</v>
      </c>
      <c r="V13" s="48">
        <v>0.631579</v>
      </c>
      <c r="W13" s="48">
        <v>0.33865</v>
      </c>
      <c r="X13" s="48">
        <v>0.07884</v>
      </c>
      <c r="Y13" s="48">
        <v>0.35</v>
      </c>
      <c r="Z13" s="48">
        <v>0.2</v>
      </c>
      <c r="AA13" s="75">
        <v>13</v>
      </c>
      <c r="AB13" s="75"/>
      <c r="AC13" s="84" t="str">
        <f>VLOOKUP(Vertices[[#This Row],[Vertex]],'[1]Usuarios'!$B$2:$N$12,2,FALSE)</f>
        <v>M Carrascosa #logistica #TheLogisticsWorld #Xadis</v>
      </c>
      <c r="AD13" t="str">
        <f>VLOOKUP(Vertices[[#This Row],[Vertex]],'[1]Usuarios'!$B$2:$N$12,3,FALSE)</f>
        <v>Guatemala</v>
      </c>
      <c r="AE13">
        <f>VLOOKUP(Vertices[[#This Row],[Vertex]],'[1]Usuarios'!$B$2:$N$12,4,FALSE)</f>
        <v>9</v>
      </c>
      <c r="AF13">
        <f>VLOOKUP(Vertices[[#This Row],[Vertex]],'[1]Usuarios'!$B$2:$N$12,5,FALSE)</f>
        <v>5</v>
      </c>
      <c r="AG13">
        <f>VLOOKUP(Vertices[[#This Row],[Vertex]],'[1]Usuarios'!$B$2:$N$12,6,FALSE)</f>
        <v>0</v>
      </c>
      <c r="AH13">
        <f>VLOOKUP(Vertices[[#This Row],[Vertex]],'[1]Usuarios'!$B$2:$N$12,7,FALSE)</f>
        <v>4</v>
      </c>
      <c r="AI13">
        <f>VLOOKUP(Vertices[[#This Row],[Vertex]],'[1]Usuarios'!$B$2:$N$12,8,FALSE)</f>
        <v>0</v>
      </c>
      <c r="AJ13">
        <f>VLOOKUP(Vertices[[#This Row],[Vertex]],'[1]Usuarios'!$B$2:$N$12,9,FALSE)</f>
        <v>0</v>
      </c>
      <c r="AK13">
        <f>VLOOKUP(Vertices[[#This Row],[Vertex]],'[1]Usuarios'!$B$2:$N$12,10,FALSE)</f>
        <v>486</v>
      </c>
      <c r="AL13">
        <f>VLOOKUP(Vertices[[#This Row],[Vertex]],'[1]Usuarios'!$B$2:$N$12,11,FALSE)</f>
        <v>54</v>
      </c>
      <c r="AM13" t="str">
        <f>VLOOKUP(Vertices[[#This Row],[Vertex]],'[1]Usuarios'!$B$2:$N$12,12,FALSE)</f>
        <v>0.17</v>
      </c>
      <c r="AN13" t="str">
        <f>VLOOKUP(Vertices[[#This Row],[Vertex]],'[1]Usuarios'!$B$2:$N$12,13,FALSE)</f>
        <v>1.21</v>
      </c>
      <c r="AO13" s="102" t="str">
        <f>REPLACE(INDEX(GroupVertices[Group],MATCH(Vertices[[#This Row],[Vertex]],GroupVertices[Vertex],0)),1,1,"")</f>
        <v>3</v>
      </c>
      <c r="AP13" s="47">
        <v>16</v>
      </c>
      <c r="AQ13" s="48">
        <v>2.763385146804836</v>
      </c>
      <c r="AR13" s="47">
        <v>9</v>
      </c>
      <c r="AS13" s="48">
        <v>1.5544041450777202</v>
      </c>
      <c r="AT13" s="47">
        <v>0</v>
      </c>
      <c r="AU13" s="48">
        <v>0</v>
      </c>
      <c r="AV13" s="47">
        <v>287</v>
      </c>
      <c r="AW13" s="48">
        <v>49.568221070811745</v>
      </c>
      <c r="AX13" s="47">
        <v>579</v>
      </c>
      <c r="AY13" s="47" t="s">
        <v>1332</v>
      </c>
      <c r="AZ13" s="47" t="s">
        <v>1340</v>
      </c>
      <c r="BA13" s="47" t="s">
        <v>339</v>
      </c>
      <c r="BB13" s="47" t="s">
        <v>339</v>
      </c>
      <c r="BC13" s="47" t="s">
        <v>1350</v>
      </c>
      <c r="BD13" s="47" t="s">
        <v>1359</v>
      </c>
      <c r="BE13" s="115" t="s">
        <v>5922</v>
      </c>
      <c r="BF13" s="115" t="s">
        <v>5929</v>
      </c>
      <c r="BG13" s="115" t="s">
        <v>5937</v>
      </c>
      <c r="BH13" s="115" t="s">
        <v>5943</v>
      </c>
    </row>
    <row r="14" spans="1:60" ht="15">
      <c r="A14" s="11" t="s">
        <v>194</v>
      </c>
      <c r="B14" s="12"/>
      <c r="C14" s="12"/>
      <c r="D14" s="79">
        <v>70</v>
      </c>
      <c r="E14" s="74"/>
      <c r="F14" s="12"/>
      <c r="G14" s="12"/>
      <c r="H14" s="13" t="s">
        <v>194</v>
      </c>
      <c r="I14" s="62"/>
      <c r="J14" s="62"/>
      <c r="K14" s="13"/>
      <c r="L14" s="80">
        <v>1</v>
      </c>
      <c r="M14" s="81">
        <v>3354.229248046875</v>
      </c>
      <c r="N14" s="81">
        <v>2323.86962890625</v>
      </c>
      <c r="O14" s="73"/>
      <c r="P14" s="82"/>
      <c r="Q14" s="82"/>
      <c r="R14" s="83"/>
      <c r="S14" s="47">
        <v>0</v>
      </c>
      <c r="T14" s="47">
        <v>1</v>
      </c>
      <c r="U14" s="48">
        <v>0</v>
      </c>
      <c r="V14" s="48">
        <v>0.48</v>
      </c>
      <c r="W14" s="48">
        <v>0.078693</v>
      </c>
      <c r="X14" s="48">
        <v>0.067037</v>
      </c>
      <c r="Y14" s="48">
        <v>0</v>
      </c>
      <c r="Z14" s="48">
        <v>0</v>
      </c>
      <c r="AA14" s="75">
        <v>14</v>
      </c>
      <c r="AB14" s="75"/>
      <c r="AC14" s="84" t="str">
        <f>VLOOKUP(Vertices[[#This Row],[Vertex]],'[1]Usuarios'!$B$2:$N$12,2,FALSE)</f>
        <v>paolo ignazio marong</v>
      </c>
      <c r="AD14" t="str">
        <f>VLOOKUP(Vertices[[#This Row],[Vertex]],'[1]Usuarios'!$B$2:$N$12,3,FALSE)</f>
        <v/>
      </c>
      <c r="AE14">
        <f>VLOOKUP(Vertices[[#This Row],[Vertex]],'[1]Usuarios'!$B$2:$N$12,4,FALSE)</f>
        <v>1</v>
      </c>
      <c r="AF14">
        <f>VLOOKUP(Vertices[[#This Row],[Vertex]],'[1]Usuarios'!$B$2:$N$12,5,FALSE)</f>
        <v>1</v>
      </c>
      <c r="AG14">
        <f>VLOOKUP(Vertices[[#This Row],[Vertex]],'[1]Usuarios'!$B$2:$N$12,6,FALSE)</f>
        <v>0</v>
      </c>
      <c r="AH14">
        <f>VLOOKUP(Vertices[[#This Row],[Vertex]],'[1]Usuarios'!$B$2:$N$12,7,FALSE)</f>
        <v>0</v>
      </c>
      <c r="AI14">
        <f>VLOOKUP(Vertices[[#This Row],[Vertex]],'[1]Usuarios'!$B$2:$N$12,8,FALSE)</f>
        <v>0</v>
      </c>
      <c r="AJ14">
        <f>VLOOKUP(Vertices[[#This Row],[Vertex]],'[1]Usuarios'!$B$2:$N$12,9,FALSE)</f>
        <v>0</v>
      </c>
      <c r="AK14">
        <f>VLOOKUP(Vertices[[#This Row],[Vertex]],'[1]Usuarios'!$B$2:$N$12,10,FALSE)</f>
        <v>97078</v>
      </c>
      <c r="AL14">
        <f>VLOOKUP(Vertices[[#This Row],[Vertex]],'[1]Usuarios'!$B$2:$N$12,11,FALSE)</f>
        <v>97078</v>
      </c>
      <c r="AM14" t="str">
        <f>VLOOKUP(Vertices[[#This Row],[Vertex]],'[1]Usuarios'!$B$2:$N$12,12,FALSE)</f>
        <v>175.72</v>
      </c>
      <c r="AN14" t="str">
        <f>VLOOKUP(Vertices[[#This Row],[Vertex]],'[1]Usuarios'!$B$2:$N$12,13,FALSE)</f>
        <v>87.86</v>
      </c>
      <c r="AO14" s="102" t="str">
        <f>REPLACE(INDEX(GroupVertices[Group],MATCH(Vertices[[#This Row],[Vertex]],GroupVertices[Vertex],0)),1,1,"")</f>
        <v>1</v>
      </c>
      <c r="AP14" s="47">
        <v>4</v>
      </c>
      <c r="AQ14" s="48">
        <v>5.2631578947368425</v>
      </c>
      <c r="AR14" s="47">
        <v>0</v>
      </c>
      <c r="AS14" s="48">
        <v>0</v>
      </c>
      <c r="AT14" s="47">
        <v>0</v>
      </c>
      <c r="AU14" s="48">
        <v>0</v>
      </c>
      <c r="AV14" s="47">
        <v>30</v>
      </c>
      <c r="AW14" s="48">
        <v>39.473684210526315</v>
      </c>
      <c r="AX14" s="47">
        <v>76</v>
      </c>
      <c r="AY14" s="47" t="s">
        <v>320</v>
      </c>
      <c r="AZ14" s="47" t="s">
        <v>1335</v>
      </c>
      <c r="BA14" s="47" t="s">
        <v>339</v>
      </c>
      <c r="BB14" s="47" t="s">
        <v>339</v>
      </c>
      <c r="BC14" s="47" t="s">
        <v>343</v>
      </c>
      <c r="BD14" s="47" t="s">
        <v>1353</v>
      </c>
      <c r="BE14" s="115" t="s">
        <v>5916</v>
      </c>
      <c r="BF14" s="115" t="s">
        <v>5916</v>
      </c>
      <c r="BG14" s="115" t="s">
        <v>5931</v>
      </c>
      <c r="BH14" s="115" t="s">
        <v>5931</v>
      </c>
    </row>
    <row r="15" spans="1:60" ht="15">
      <c r="A15" s="11" t="s">
        <v>200</v>
      </c>
      <c r="B15" s="86"/>
      <c r="C15" s="86"/>
      <c r="D15" s="87">
        <v>1000</v>
      </c>
      <c r="E15" s="88"/>
      <c r="F15" s="86"/>
      <c r="G15" s="86"/>
      <c r="H15" s="89" t="s">
        <v>200</v>
      </c>
      <c r="I15" s="90"/>
      <c r="J15" s="90"/>
      <c r="K15" s="89"/>
      <c r="L15" s="91">
        <v>5999.8</v>
      </c>
      <c r="M15" s="92">
        <v>9366.904296875</v>
      </c>
      <c r="N15" s="92">
        <v>875.6376953125</v>
      </c>
      <c r="O15" s="93"/>
      <c r="P15" s="94"/>
      <c r="Q15" s="94"/>
      <c r="R15" s="95"/>
      <c r="S15" s="47">
        <v>6</v>
      </c>
      <c r="T15" s="47">
        <v>0</v>
      </c>
      <c r="U15" s="48">
        <v>3.333333</v>
      </c>
      <c r="V15" s="48">
        <v>0.666667</v>
      </c>
      <c r="W15" s="48">
        <v>0.352988</v>
      </c>
      <c r="X15" s="48">
        <v>0.078978</v>
      </c>
      <c r="Y15" s="48">
        <v>0.4</v>
      </c>
      <c r="Z15" s="48">
        <v>0</v>
      </c>
      <c r="AA15" s="96">
        <v>15</v>
      </c>
      <c r="AB15" s="96"/>
      <c r="AC15" s="84" t="e">
        <f>VLOOKUP(Vertices[[#This Row],[Vertex]],'[1]Usuarios'!$B$2:$N$12,2,FALSE)</f>
        <v>#N/A</v>
      </c>
      <c r="AD15" t="e">
        <f>VLOOKUP(Vertices[[#This Row],[Vertex]],'[1]Usuarios'!$B$2:$N$12,3,FALSE)</f>
        <v>#N/A</v>
      </c>
      <c r="AE15" t="e">
        <f>VLOOKUP(Vertices[[#This Row],[Vertex]],'[1]Usuarios'!$B$2:$N$12,4,FALSE)</f>
        <v>#N/A</v>
      </c>
      <c r="AF15" t="e">
        <f>VLOOKUP(Vertices[[#This Row],[Vertex]],'[1]Usuarios'!$B$2:$N$12,5,FALSE)</f>
        <v>#N/A</v>
      </c>
      <c r="AG15" t="e">
        <f>VLOOKUP(Vertices[[#This Row],[Vertex]],'[1]Usuarios'!$B$2:$N$12,6,FALSE)</f>
        <v>#N/A</v>
      </c>
      <c r="AH15" t="e">
        <f>VLOOKUP(Vertices[[#This Row],[Vertex]],'[1]Usuarios'!$B$2:$N$12,7,FALSE)</f>
        <v>#N/A</v>
      </c>
      <c r="AI15" t="e">
        <f>VLOOKUP(Vertices[[#This Row],[Vertex]],'[1]Usuarios'!$B$2:$N$12,8,FALSE)</f>
        <v>#N/A</v>
      </c>
      <c r="AJ15" t="e">
        <f>VLOOKUP(Vertices[[#This Row],[Vertex]],'[1]Usuarios'!$B$2:$N$12,9,FALSE)</f>
        <v>#N/A</v>
      </c>
      <c r="AK15" t="e">
        <f>VLOOKUP(Vertices[[#This Row],[Vertex]],'[1]Usuarios'!$B$2:$N$12,10,FALSE)</f>
        <v>#N/A</v>
      </c>
      <c r="AL15" t="e">
        <f>VLOOKUP(Vertices[[#This Row],[Vertex]],'[1]Usuarios'!$B$2:$N$12,11,FALSE)</f>
        <v>#N/A</v>
      </c>
      <c r="AM15" t="e">
        <f>VLOOKUP(Vertices[[#This Row],[Vertex]],'[1]Usuarios'!$B$2:$N$12,12,FALSE)</f>
        <v>#N/A</v>
      </c>
      <c r="AN15" t="e">
        <f>VLOOKUP(Vertices[[#This Row],[Vertex]],'[1]Usuarios'!$B$2:$N$12,13,FALSE)</f>
        <v>#N/A</v>
      </c>
      <c r="AO15" s="102" t="str">
        <f>REPLACE(INDEX(GroupVertices[Group],MATCH(Vertices[[#This Row],[Vertex]],GroupVertices[Vertex],0)),1,1,"")</f>
        <v>2</v>
      </c>
      <c r="AP15" s="47"/>
      <c r="AQ15" s="48"/>
      <c r="AR15" s="47"/>
      <c r="AS15" s="48"/>
      <c r="AT15" s="47"/>
      <c r="AU15" s="48"/>
      <c r="AV15" s="47"/>
      <c r="AW15" s="48"/>
      <c r="AX15" s="47"/>
      <c r="AY15" s="47"/>
      <c r="AZ15" s="47"/>
      <c r="BA15" s="47"/>
      <c r="BB15" s="47"/>
      <c r="BC15" s="47"/>
      <c r="BD15" s="47"/>
      <c r="BE15" s="47"/>
      <c r="BF15" s="47"/>
      <c r="BG15" s="47"/>
      <c r="BH15" s="47"/>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5"/>
  <sheetViews>
    <sheetView workbookViewId="0" topLeftCell="A1">
      <pane ySplit="2" topLeftCell="A3" activePane="bottomLeft" state="frozen"/>
      <selection pane="bottomLeft" activeCell="A2" sqref="A2:AL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3.57421875" style="0" bestFit="1" customWidth="1"/>
  </cols>
  <sheetData>
    <row r="1" spans="2:24" ht="15">
      <c r="B1" s="64" t="s">
        <v>39</v>
      </c>
      <c r="C1" s="65"/>
      <c r="D1" s="65"/>
      <c r="E1" s="66"/>
      <c r="F1" s="62" t="s">
        <v>43</v>
      </c>
      <c r="G1" s="67" t="s">
        <v>44</v>
      </c>
      <c r="H1" s="68"/>
      <c r="I1" s="69" t="s">
        <v>40</v>
      </c>
      <c r="J1" s="70"/>
      <c r="K1" s="71" t="s">
        <v>42</v>
      </c>
      <c r="L1" s="72"/>
      <c r="M1" s="72"/>
      <c r="N1" s="72"/>
      <c r="O1" s="72"/>
      <c r="P1" s="72"/>
      <c r="Q1" s="72"/>
      <c r="R1" s="72"/>
      <c r="S1" s="72"/>
      <c r="T1" s="72"/>
      <c r="U1" s="72"/>
      <c r="V1" s="72"/>
      <c r="W1" s="72"/>
      <c r="X1" s="72"/>
    </row>
    <row r="2" spans="1:38"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3" t="s">
        <v>658</v>
      </c>
      <c r="Z2" s="63" t="s">
        <v>659</v>
      </c>
      <c r="AA2" s="63" t="s">
        <v>660</v>
      </c>
      <c r="AB2" s="63" t="s">
        <v>661</v>
      </c>
      <c r="AC2" s="63" t="s">
        <v>662</v>
      </c>
      <c r="AD2" s="63" t="s">
        <v>663</v>
      </c>
      <c r="AE2" s="63" t="s">
        <v>664</v>
      </c>
      <c r="AF2" s="63" t="s">
        <v>665</v>
      </c>
      <c r="AG2" s="63" t="s">
        <v>668</v>
      </c>
      <c r="AH2" s="7" t="s">
        <v>1280</v>
      </c>
      <c r="AI2" s="7" t="s">
        <v>1288</v>
      </c>
      <c r="AJ2" s="7" t="s">
        <v>1295</v>
      </c>
      <c r="AK2" s="7" t="s">
        <v>1303</v>
      </c>
      <c r="AL2" s="7" t="s">
        <v>1324</v>
      </c>
    </row>
    <row r="3" spans="1:38" ht="15">
      <c r="A3" s="76" t="s">
        <v>403</v>
      </c>
      <c r="B3" s="103" t="s">
        <v>406</v>
      </c>
      <c r="C3" s="103" t="s">
        <v>56</v>
      </c>
      <c r="D3" s="100"/>
      <c r="E3" s="12"/>
      <c r="F3" s="13" t="s">
        <v>5944</v>
      </c>
      <c r="G3" s="73"/>
      <c r="H3" s="73"/>
      <c r="I3" s="101">
        <v>3</v>
      </c>
      <c r="J3" s="60"/>
      <c r="K3" s="47">
        <v>5</v>
      </c>
      <c r="L3" s="47">
        <v>0</v>
      </c>
      <c r="M3" s="47">
        <v>11</v>
      </c>
      <c r="N3" s="47">
        <v>11</v>
      </c>
      <c r="O3" s="47">
        <v>3</v>
      </c>
      <c r="P3" s="48">
        <v>0</v>
      </c>
      <c r="Q3" s="48">
        <v>0</v>
      </c>
      <c r="R3" s="47">
        <v>1</v>
      </c>
      <c r="S3" s="47">
        <v>0</v>
      </c>
      <c r="T3" s="47">
        <v>5</v>
      </c>
      <c r="U3" s="47">
        <v>11</v>
      </c>
      <c r="V3" s="47">
        <v>2</v>
      </c>
      <c r="W3" s="48">
        <v>1.28</v>
      </c>
      <c r="X3" s="48">
        <v>0.2</v>
      </c>
      <c r="Y3" s="47">
        <v>23</v>
      </c>
      <c r="Z3" s="48">
        <v>3.691813804173355</v>
      </c>
      <c r="AA3" s="47">
        <v>3</v>
      </c>
      <c r="AB3" s="48">
        <v>0.48154093097913325</v>
      </c>
      <c r="AC3" s="47">
        <v>0</v>
      </c>
      <c r="AD3" s="48">
        <v>0</v>
      </c>
      <c r="AE3" s="47">
        <v>281</v>
      </c>
      <c r="AF3" s="48">
        <v>45.10433386837881</v>
      </c>
      <c r="AG3" s="47">
        <v>623</v>
      </c>
      <c r="AH3" s="102" t="s">
        <v>1281</v>
      </c>
      <c r="AI3" s="102" t="s">
        <v>339</v>
      </c>
      <c r="AJ3" s="102" t="s">
        <v>1296</v>
      </c>
      <c r="AK3" s="106" t="s">
        <v>5900</v>
      </c>
      <c r="AL3" s="106" t="s">
        <v>5912</v>
      </c>
    </row>
    <row r="4" spans="1:38" ht="15">
      <c r="A4" s="126" t="s">
        <v>404</v>
      </c>
      <c r="B4" s="103" t="s">
        <v>407</v>
      </c>
      <c r="C4" s="103" t="s">
        <v>56</v>
      </c>
      <c r="D4" s="127"/>
      <c r="E4" s="12"/>
      <c r="F4" s="13" t="s">
        <v>5945</v>
      </c>
      <c r="G4" s="73"/>
      <c r="H4" s="73"/>
      <c r="I4" s="101">
        <v>4</v>
      </c>
      <c r="J4" s="128"/>
      <c r="K4" s="47">
        <v>4</v>
      </c>
      <c r="L4" s="47">
        <v>2</v>
      </c>
      <c r="M4" s="47">
        <v>6</v>
      </c>
      <c r="N4" s="47">
        <v>8</v>
      </c>
      <c r="O4" s="47">
        <v>1</v>
      </c>
      <c r="P4" s="48">
        <v>0</v>
      </c>
      <c r="Q4" s="48">
        <v>0</v>
      </c>
      <c r="R4" s="47">
        <v>1</v>
      </c>
      <c r="S4" s="47">
        <v>0</v>
      </c>
      <c r="T4" s="47">
        <v>4</v>
      </c>
      <c r="U4" s="47">
        <v>8</v>
      </c>
      <c r="V4" s="47">
        <v>2</v>
      </c>
      <c r="W4" s="48">
        <v>1</v>
      </c>
      <c r="X4" s="48">
        <v>0.3333333333333333</v>
      </c>
      <c r="Y4" s="47">
        <v>35</v>
      </c>
      <c r="Z4" s="48">
        <v>3.0381944444444446</v>
      </c>
      <c r="AA4" s="47">
        <v>23</v>
      </c>
      <c r="AB4" s="48">
        <v>1.9965277777777777</v>
      </c>
      <c r="AC4" s="47">
        <v>0</v>
      </c>
      <c r="AD4" s="48">
        <v>0</v>
      </c>
      <c r="AE4" s="47">
        <v>553</v>
      </c>
      <c r="AF4" s="48">
        <v>48.00347222222222</v>
      </c>
      <c r="AG4" s="47">
        <v>1152</v>
      </c>
      <c r="AH4" s="102" t="s">
        <v>1282</v>
      </c>
      <c r="AI4" s="102" t="s">
        <v>339</v>
      </c>
      <c r="AJ4" s="102" t="s">
        <v>1297</v>
      </c>
      <c r="AK4" s="106" t="s">
        <v>5901</v>
      </c>
      <c r="AL4" s="106" t="s">
        <v>5913</v>
      </c>
    </row>
    <row r="5" spans="1:38" ht="15">
      <c r="A5" s="126" t="s">
        <v>405</v>
      </c>
      <c r="B5" s="103" t="s">
        <v>408</v>
      </c>
      <c r="C5" s="103" t="s">
        <v>56</v>
      </c>
      <c r="D5" s="129"/>
      <c r="E5" s="86"/>
      <c r="F5" s="89" t="s">
        <v>5946</v>
      </c>
      <c r="G5" s="93"/>
      <c r="H5" s="93"/>
      <c r="I5" s="130">
        <v>5</v>
      </c>
      <c r="J5" s="96"/>
      <c r="K5" s="47">
        <v>4</v>
      </c>
      <c r="L5" s="47">
        <v>4</v>
      </c>
      <c r="M5" s="47">
        <v>36</v>
      </c>
      <c r="N5" s="47">
        <v>40</v>
      </c>
      <c r="O5" s="47">
        <v>25</v>
      </c>
      <c r="P5" s="48">
        <v>0.16666666666666666</v>
      </c>
      <c r="Q5" s="48">
        <v>0.2857142857142857</v>
      </c>
      <c r="R5" s="47">
        <v>1</v>
      </c>
      <c r="S5" s="47">
        <v>0</v>
      </c>
      <c r="T5" s="47">
        <v>4</v>
      </c>
      <c r="U5" s="47">
        <v>40</v>
      </c>
      <c r="V5" s="47">
        <v>1</v>
      </c>
      <c r="W5" s="48">
        <v>0.75</v>
      </c>
      <c r="X5" s="48">
        <v>0.5833333333333334</v>
      </c>
      <c r="Y5" s="47">
        <v>65</v>
      </c>
      <c r="Z5" s="48">
        <v>3.597122302158273</v>
      </c>
      <c r="AA5" s="47">
        <v>32</v>
      </c>
      <c r="AB5" s="48">
        <v>1.770890979524073</v>
      </c>
      <c r="AC5" s="47">
        <v>0</v>
      </c>
      <c r="AD5" s="48">
        <v>0</v>
      </c>
      <c r="AE5" s="47">
        <v>914</v>
      </c>
      <c r="AF5" s="48">
        <v>50.58107360265634</v>
      </c>
      <c r="AG5" s="47">
        <v>1807</v>
      </c>
      <c r="AH5" s="102" t="s">
        <v>1283</v>
      </c>
      <c r="AI5" s="102" t="s">
        <v>339</v>
      </c>
      <c r="AJ5" s="102" t="s">
        <v>1298</v>
      </c>
      <c r="AK5" s="106" t="s">
        <v>5902</v>
      </c>
      <c r="AL5" s="106" t="s">
        <v>5914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102" t="s">
        <v>403</v>
      </c>
      <c r="B2" s="106" t="s">
        <v>198</v>
      </c>
      <c r="C2" s="102">
        <f>VLOOKUP(GroupVertices[[#This Row],[Vertex]],Vertices[],MATCH("ID",Vertices[[#Headers],[Vertex]:[Top Word Pairs in Tuit by Salience]],0),FALSE)</f>
        <v>8</v>
      </c>
    </row>
    <row r="3" spans="1:3" ht="15">
      <c r="A3" s="104" t="s">
        <v>403</v>
      </c>
      <c r="B3" s="106" t="s">
        <v>194</v>
      </c>
      <c r="C3" s="102">
        <f>VLOOKUP(GroupVertices[[#This Row],[Vertex]],Vertices[],MATCH("ID",Vertices[[#Headers],[Vertex]:[Top Word Pairs in Tuit by Salience]],0),FALSE)</f>
        <v>14</v>
      </c>
    </row>
    <row r="4" spans="1:3" ht="15">
      <c r="A4" s="104" t="s">
        <v>403</v>
      </c>
      <c r="B4" s="106" t="s">
        <v>193</v>
      </c>
      <c r="C4" s="102">
        <f>VLOOKUP(GroupVertices[[#This Row],[Vertex]],Vertices[],MATCH("ID",Vertices[[#Headers],[Vertex]:[Top Word Pairs in Tuit by Salience]],0),FALSE)</f>
        <v>4</v>
      </c>
    </row>
    <row r="5" spans="1:3" ht="15">
      <c r="A5" s="104" t="s">
        <v>403</v>
      </c>
      <c r="B5" s="106" t="s">
        <v>192</v>
      </c>
      <c r="C5" s="102">
        <f>VLOOKUP(GroupVertices[[#This Row],[Vertex]],Vertices[],MATCH("ID",Vertices[[#Headers],[Vertex]:[Top Word Pairs in Tuit by Salience]],0),FALSE)</f>
        <v>5</v>
      </c>
    </row>
    <row r="6" spans="1:3" ht="15">
      <c r="A6" s="104" t="s">
        <v>403</v>
      </c>
      <c r="B6" s="106" t="s">
        <v>191</v>
      </c>
      <c r="C6" s="102">
        <f>VLOOKUP(GroupVertices[[#This Row],[Vertex]],Vertices[],MATCH("ID",Vertices[[#Headers],[Vertex]:[Top Word Pairs in Tuit by Salience]],0),FALSE)</f>
        <v>9</v>
      </c>
    </row>
    <row r="7" spans="1:3" ht="15">
      <c r="A7" s="104" t="s">
        <v>404</v>
      </c>
      <c r="B7" s="106" t="s">
        <v>197</v>
      </c>
      <c r="C7" s="102">
        <f>VLOOKUP(GroupVertices[[#This Row],[Vertex]],Vertices[],MATCH("ID",Vertices[[#Headers],[Vertex]:[Top Word Pairs in Tuit by Salience]],0),FALSE)</f>
        <v>7</v>
      </c>
    </row>
    <row r="8" spans="1:3" ht="15">
      <c r="A8" s="104" t="s">
        <v>404</v>
      </c>
      <c r="B8" s="106" t="s">
        <v>200</v>
      </c>
      <c r="C8" s="102">
        <f>VLOOKUP(GroupVertices[[#This Row],[Vertex]],Vertices[],MATCH("ID",Vertices[[#Headers],[Vertex]:[Top Word Pairs in Tuit by Salience]],0),FALSE)</f>
        <v>15</v>
      </c>
    </row>
    <row r="9" spans="1:3" ht="15">
      <c r="A9" s="104" t="s">
        <v>404</v>
      </c>
      <c r="B9" s="106" t="s">
        <v>196</v>
      </c>
      <c r="C9" s="102">
        <f>VLOOKUP(GroupVertices[[#This Row],[Vertex]],Vertices[],MATCH("ID",Vertices[[#Headers],[Vertex]:[Top Word Pairs in Tuit by Salience]],0),FALSE)</f>
        <v>3</v>
      </c>
    </row>
    <row r="10" spans="1:3" ht="15">
      <c r="A10" s="104" t="s">
        <v>404</v>
      </c>
      <c r="B10" s="106" t="s">
        <v>195</v>
      </c>
      <c r="C10" s="102">
        <f>VLOOKUP(GroupVertices[[#This Row],[Vertex]],Vertices[],MATCH("ID",Vertices[[#Headers],[Vertex]:[Top Word Pairs in Tuit by Salience]],0),FALSE)</f>
        <v>12</v>
      </c>
    </row>
    <row r="11" spans="1:3" ht="15">
      <c r="A11" s="104" t="s">
        <v>405</v>
      </c>
      <c r="B11" s="106" t="s">
        <v>188</v>
      </c>
      <c r="C11" s="102">
        <f>VLOOKUP(GroupVertices[[#This Row],[Vertex]],Vertices[],MATCH("ID",Vertices[[#Headers],[Vertex]:[Top Word Pairs in Tuit by Salience]],0),FALSE)</f>
        <v>6</v>
      </c>
    </row>
    <row r="12" spans="1:3" ht="15">
      <c r="A12" s="104" t="s">
        <v>405</v>
      </c>
      <c r="B12" s="106" t="s">
        <v>189</v>
      </c>
      <c r="C12" s="102">
        <f>VLOOKUP(GroupVertices[[#This Row],[Vertex]],Vertices[],MATCH("ID",Vertices[[#Headers],[Vertex]:[Top Word Pairs in Tuit by Salience]],0),FALSE)</f>
        <v>13</v>
      </c>
    </row>
    <row r="13" spans="1:3" ht="15">
      <c r="A13" s="104" t="s">
        <v>405</v>
      </c>
      <c r="B13" s="106" t="s">
        <v>190</v>
      </c>
      <c r="C13" s="102">
        <f>VLOOKUP(GroupVertices[[#This Row],[Vertex]],Vertices[],MATCH("ID",Vertices[[#Headers],[Vertex]:[Top Word Pairs in Tuit by Salience]],0),FALSE)</f>
        <v>11</v>
      </c>
    </row>
    <row r="14" spans="1:3" ht="15">
      <c r="A14" s="104" t="s">
        <v>405</v>
      </c>
      <c r="B14" s="106" t="s">
        <v>199</v>
      </c>
      <c r="C14" s="102">
        <f>VLOOKUP(GroupVertices[[#This Row],[Vertex]],Vertices[],MATCH("ID",Vertices[[#Headers],[Vertex]:[Top Word Pairs in Tuit by Salience]],0),FALSE)</f>
        <v>10</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1225</v>
      </c>
      <c r="B2" s="32" t="s">
        <v>399</v>
      </c>
      <c r="D2" s="30">
        <f>MIN(Vertices[Degree])</f>
        <v>0</v>
      </c>
      <c r="E2">
        <f>COUNTIF(Vertices[Degree],"&gt;= "&amp;D2)-COUNTIF(Vertices[Degree],"&gt;="&amp;D3)</f>
        <v>0</v>
      </c>
      <c r="F2" s="35">
        <f>MIN(Vertices[In-Degree])</f>
        <v>0</v>
      </c>
      <c r="G2" s="36">
        <f>COUNTIF(Vertices[In-Degree],"&gt;= "&amp;F2)-COUNTIF(Vertices[In-Degree],"&gt;="&amp;F3)</f>
        <v>6</v>
      </c>
      <c r="H2" s="35">
        <f>MIN(Vertices[Out-Degree])</f>
        <v>0</v>
      </c>
      <c r="I2" s="36">
        <f>COUNTIF(Vertices[Out-Degree],"&gt;= "&amp;H2)-COUNTIF(Vertices[Out-Degree],"&gt;="&amp;H3)</f>
        <v>2</v>
      </c>
      <c r="J2" s="35">
        <f>MIN(Vertices[Betweenness Centrality])</f>
        <v>0</v>
      </c>
      <c r="K2" s="36">
        <f>COUNTIF(Vertices[Betweenness Centrality],"&gt;= "&amp;J2)-COUNTIF(Vertices[Betweenness Centrality],"&gt;="&amp;J3)</f>
        <v>9</v>
      </c>
      <c r="L2" s="35">
        <f>MIN(Vertices[Closeness Centrality])</f>
        <v>0.48</v>
      </c>
      <c r="M2" s="36">
        <f>COUNTIF(Vertices[Closeness Centrality],"&gt;= "&amp;L2)-COUNTIF(Vertices[Closeness Centrality],"&gt;="&amp;L3)</f>
        <v>6</v>
      </c>
      <c r="N2" s="35">
        <f>MIN(Vertices[Eigenvector Centrality])</f>
        <v>0.078693</v>
      </c>
      <c r="O2" s="36">
        <f>COUNTIF(Vertices[Eigenvector Centrality],"&gt;= "&amp;N2)-COUNTIF(Vertices[Eigenvector Centrality],"&gt;="&amp;N3)</f>
        <v>4</v>
      </c>
      <c r="P2" s="35">
        <f>MIN(Vertices[PageRank])</f>
        <v>0.067037</v>
      </c>
      <c r="Q2" s="36">
        <f>COUNTIF(Vertices[PageRank],"&gt;= "&amp;P2)-COUNTIF(Vertices[PageRank],"&gt;="&amp;P3)</f>
        <v>4</v>
      </c>
      <c r="R2" s="35">
        <f>MIN(Vertices[Clustering Coefficient])</f>
        <v>0</v>
      </c>
      <c r="S2" s="41">
        <f>COUNTIF(Vertices[Clustering Coefficient],"&gt;= "&amp;R2)-COUNTIF(Vertices[Clustering Coefficient],"&gt;="&amp;R3)</f>
        <v>4</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3"/>
      <c r="B3" s="113"/>
      <c r="D3" s="30">
        <f aca="true" t="shared" si="1" ref="D3:D35">D2+($D$36-$D$2)/BinDivisor</f>
        <v>0</v>
      </c>
      <c r="E3">
        <f>COUNTIF(Vertices[Degree],"&gt;= "&amp;D3)-COUNTIF(Vertices[Degree],"&gt;="&amp;D4)</f>
        <v>0</v>
      </c>
      <c r="F3" s="37">
        <f aca="true" t="shared" si="2" ref="F3:F35">F2+($F$36-$F$2)/BinDivisor</f>
        <v>0.29411764705882354</v>
      </c>
      <c r="G3" s="38">
        <f>COUNTIF(Vertices[In-Degree],"&gt;= "&amp;F3)-COUNTIF(Vertices[In-Degree],"&gt;="&amp;F4)</f>
        <v>0</v>
      </c>
      <c r="H3" s="37">
        <f aca="true" t="shared" si="3" ref="H3:H35">H2+($H$36-$H$2)/BinDivisor</f>
        <v>0.17647058823529413</v>
      </c>
      <c r="I3" s="38">
        <f>COUNTIF(Vertices[Out-Degree],"&gt;= "&amp;H3)-COUNTIF(Vertices[Out-Degree],"&gt;="&amp;H4)</f>
        <v>0</v>
      </c>
      <c r="J3" s="37">
        <f aca="true" t="shared" si="4" ref="J3:J35">J2+($J$36-$J$2)/BinDivisor</f>
        <v>2.333333323529412</v>
      </c>
      <c r="K3" s="38">
        <f>COUNTIF(Vertices[Betweenness Centrality],"&gt;= "&amp;J3)-COUNTIF(Vertices[Betweenness Centrality],"&gt;="&amp;J4)</f>
        <v>1</v>
      </c>
      <c r="L3" s="37">
        <f aca="true" t="shared" si="5" ref="L3:L35">L2+($L$36-$L$2)/BinDivisor</f>
        <v>0.49109244117647055</v>
      </c>
      <c r="M3" s="38">
        <f>COUNTIF(Vertices[Closeness Centrality],"&gt;= "&amp;L3)-COUNTIF(Vertices[Closeness Centrality],"&gt;="&amp;L4)</f>
        <v>0</v>
      </c>
      <c r="N3" s="37">
        <f aca="true" t="shared" si="6" ref="N3:N35">N2+($N$36-$N$2)/BinDivisor</f>
        <v>0.09036135294117648</v>
      </c>
      <c r="O3" s="38">
        <f>COUNTIF(Vertices[Eigenvector Centrality],"&gt;= "&amp;N3)-COUNTIF(Vertices[Eigenvector Centrality],"&gt;="&amp;N4)</f>
        <v>0</v>
      </c>
      <c r="P3" s="37">
        <f aca="true" t="shared" si="7" ref="P3:P35">P2+($P$36-$P$2)/BinDivisor</f>
        <v>0.06862932352941177</v>
      </c>
      <c r="Q3" s="38">
        <f>COUNTIF(Vertices[PageRank],"&gt;= "&amp;P3)-COUNTIF(Vertices[PageRank],"&gt;="&amp;P4)</f>
        <v>0</v>
      </c>
      <c r="R3" s="37">
        <f aca="true" t="shared" si="8" ref="R3:R35">R2+($R$36-$R$2)/BinDivisor</f>
        <v>0.0196078431372549</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13</v>
      </c>
      <c r="D4" s="30">
        <f t="shared" si="1"/>
        <v>0</v>
      </c>
      <c r="E4">
        <f>COUNTIF(Vertices[Degree],"&gt;= "&amp;D4)-COUNTIF(Vertices[Degree],"&gt;="&amp;D5)</f>
        <v>0</v>
      </c>
      <c r="F4" s="35">
        <f t="shared" si="2"/>
        <v>0.5882352941176471</v>
      </c>
      <c r="G4" s="36">
        <f>COUNTIF(Vertices[In-Degree],"&gt;= "&amp;F4)-COUNTIF(Vertices[In-Degree],"&gt;="&amp;F5)</f>
        <v>0</v>
      </c>
      <c r="H4" s="35">
        <f t="shared" si="3"/>
        <v>0.35294117647058826</v>
      </c>
      <c r="I4" s="36">
        <f>COUNTIF(Vertices[Out-Degree],"&gt;= "&amp;H4)-COUNTIF(Vertices[Out-Degree],"&gt;="&amp;H5)</f>
        <v>0</v>
      </c>
      <c r="J4" s="35">
        <f t="shared" si="4"/>
        <v>4.666666647058824</v>
      </c>
      <c r="K4" s="36">
        <f>COUNTIF(Vertices[Betweenness Centrality],"&gt;= "&amp;J4)-COUNTIF(Vertices[Betweenness Centrality],"&gt;="&amp;J5)</f>
        <v>0</v>
      </c>
      <c r="L4" s="35">
        <f t="shared" si="5"/>
        <v>0.5021848823529411</v>
      </c>
      <c r="M4" s="36">
        <f>COUNTIF(Vertices[Closeness Centrality],"&gt;= "&amp;L4)-COUNTIF(Vertices[Closeness Centrality],"&gt;="&amp;L5)</f>
        <v>0</v>
      </c>
      <c r="N4" s="35">
        <f t="shared" si="6"/>
        <v>0.10202970588235294</v>
      </c>
      <c r="O4" s="36">
        <f>COUNTIF(Vertices[Eigenvector Centrality],"&gt;= "&amp;N4)-COUNTIF(Vertices[Eigenvector Centrality],"&gt;="&amp;N5)</f>
        <v>0</v>
      </c>
      <c r="P4" s="35">
        <f t="shared" si="7"/>
        <v>0.07022164705882354</v>
      </c>
      <c r="Q4" s="36">
        <f>COUNTIF(Vertices[PageRank],"&gt;= "&amp;P4)-COUNTIF(Vertices[PageRank],"&gt;="&amp;P5)</f>
        <v>2</v>
      </c>
      <c r="R4" s="35">
        <f t="shared" si="8"/>
        <v>0.0392156862745098</v>
      </c>
      <c r="S4" s="41">
        <f>COUNTIF(Vertices[Clustering Coefficient],"&gt;= "&amp;R4)-COUNTIF(Vertices[Clustering Coefficient],"&gt;="&amp;R5)</f>
        <v>0</v>
      </c>
      <c r="T4" s="35" t="e">
        <f ca="1" t="shared" si="9"/>
        <v>#REF!</v>
      </c>
      <c r="U4" s="36" t="e">
        <f ca="1" t="shared" si="0"/>
        <v>#REF!</v>
      </c>
      <c r="W4" t="s">
        <v>126</v>
      </c>
      <c r="X4" t="s">
        <v>128</v>
      </c>
    </row>
    <row r="5" spans="1:21" ht="15">
      <c r="A5" s="113"/>
      <c r="B5" s="113"/>
      <c r="D5" s="30">
        <f t="shared" si="1"/>
        <v>0</v>
      </c>
      <c r="E5">
        <f>COUNTIF(Vertices[Degree],"&gt;= "&amp;D5)-COUNTIF(Vertices[Degree],"&gt;="&amp;D6)</f>
        <v>0</v>
      </c>
      <c r="F5" s="37">
        <f t="shared" si="2"/>
        <v>0.8823529411764706</v>
      </c>
      <c r="G5" s="38">
        <f>COUNTIF(Vertices[In-Degree],"&gt;= "&amp;F5)-COUNTIF(Vertices[In-Degree],"&gt;="&amp;F6)</f>
        <v>0</v>
      </c>
      <c r="H5" s="37">
        <f t="shared" si="3"/>
        <v>0.5294117647058824</v>
      </c>
      <c r="I5" s="38">
        <f>COUNTIF(Vertices[Out-Degree],"&gt;= "&amp;H5)-COUNTIF(Vertices[Out-Degree],"&gt;="&amp;H6)</f>
        <v>0</v>
      </c>
      <c r="J5" s="37">
        <f t="shared" si="4"/>
        <v>6.999999970588235</v>
      </c>
      <c r="K5" s="38">
        <f>COUNTIF(Vertices[Betweenness Centrality],"&gt;= "&amp;J5)-COUNTIF(Vertices[Betweenness Centrality],"&gt;="&amp;J6)</f>
        <v>0</v>
      </c>
      <c r="L5" s="37">
        <f t="shared" si="5"/>
        <v>0.5132773235294117</v>
      </c>
      <c r="M5" s="38">
        <f>COUNTIF(Vertices[Closeness Centrality],"&gt;= "&amp;L5)-COUNTIF(Vertices[Closeness Centrality],"&gt;="&amp;L6)</f>
        <v>0</v>
      </c>
      <c r="N5" s="37">
        <f t="shared" si="6"/>
        <v>0.1136980588235294</v>
      </c>
      <c r="O5" s="38">
        <f>COUNTIF(Vertices[Eigenvector Centrality],"&gt;= "&amp;N5)-COUNTIF(Vertices[Eigenvector Centrality],"&gt;="&amp;N6)</f>
        <v>0</v>
      </c>
      <c r="P5" s="37">
        <f t="shared" si="7"/>
        <v>0.07181397058823531</v>
      </c>
      <c r="Q5" s="38">
        <f>COUNTIF(Vertices[PageRank],"&gt;= "&amp;P5)-COUNTIF(Vertices[PageRank],"&gt;="&amp;P6)</f>
        <v>1</v>
      </c>
      <c r="R5" s="37">
        <f t="shared" si="8"/>
        <v>0.058823529411764705</v>
      </c>
      <c r="S5" s="42">
        <f>COUNTIF(Vertices[Clustering Coefficient],"&gt;= "&amp;R5)-COUNTIF(Vertices[Clustering Coefficient],"&gt;="&amp;R6)</f>
        <v>0</v>
      </c>
      <c r="T5" s="37" t="e">
        <f ca="1" t="shared" si="9"/>
        <v>#REF!</v>
      </c>
      <c r="U5" s="38" t="e">
        <f ca="1" t="shared" si="0"/>
        <v>#REF!</v>
      </c>
    </row>
    <row r="6" spans="1:21" ht="15">
      <c r="A6" s="32" t="s">
        <v>148</v>
      </c>
      <c r="B6" s="32">
        <v>7</v>
      </c>
      <c r="D6" s="30">
        <f t="shared" si="1"/>
        <v>0</v>
      </c>
      <c r="E6">
        <f>COUNTIF(Vertices[Degree],"&gt;= "&amp;D6)-COUNTIF(Vertices[Degree],"&gt;="&amp;D7)</f>
        <v>0</v>
      </c>
      <c r="F6" s="35">
        <f t="shared" si="2"/>
        <v>1.1764705882352942</v>
      </c>
      <c r="G6" s="36">
        <f>COUNTIF(Vertices[In-Degree],"&gt;= "&amp;F6)-COUNTIF(Vertices[In-Degree],"&gt;="&amp;F7)</f>
        <v>0</v>
      </c>
      <c r="H6" s="35">
        <f t="shared" si="3"/>
        <v>0.7058823529411765</v>
      </c>
      <c r="I6" s="36">
        <f>COUNTIF(Vertices[Out-Degree],"&gt;= "&amp;H6)-COUNTIF(Vertices[Out-Degree],"&gt;="&amp;H7)</f>
        <v>0</v>
      </c>
      <c r="J6" s="35">
        <f t="shared" si="4"/>
        <v>9.333333294117647</v>
      </c>
      <c r="K6" s="36">
        <f>COUNTIF(Vertices[Betweenness Centrality],"&gt;= "&amp;J6)-COUNTIF(Vertices[Betweenness Centrality],"&gt;="&amp;J7)</f>
        <v>0</v>
      </c>
      <c r="L6" s="35">
        <f t="shared" si="5"/>
        <v>0.5243697647058823</v>
      </c>
      <c r="M6" s="36">
        <f>COUNTIF(Vertices[Closeness Centrality],"&gt;= "&amp;L6)-COUNTIF(Vertices[Closeness Centrality],"&gt;="&amp;L7)</f>
        <v>0</v>
      </c>
      <c r="N6" s="35">
        <f t="shared" si="6"/>
        <v>0.12536641176470587</v>
      </c>
      <c r="O6" s="36">
        <f>COUNTIF(Vertices[Eigenvector Centrality],"&gt;= "&amp;N6)-COUNTIF(Vertices[Eigenvector Centrality],"&gt;="&amp;N7)</f>
        <v>0</v>
      </c>
      <c r="P6" s="35">
        <f t="shared" si="7"/>
        <v>0.07340629411764708</v>
      </c>
      <c r="Q6" s="36">
        <f>COUNTIF(Vertices[PageRank],"&gt;= "&amp;P6)-COUNTIF(Vertices[PageRank],"&gt;="&amp;P7)</f>
        <v>0</v>
      </c>
      <c r="R6" s="35">
        <f t="shared" si="8"/>
        <v>0.0784313725490196</v>
      </c>
      <c r="S6" s="41">
        <f>COUNTIF(Vertices[Clustering Coefficient],"&gt;= "&amp;R6)-COUNTIF(Vertices[Clustering Coefficient],"&gt;="&amp;R7)</f>
        <v>0</v>
      </c>
      <c r="T6" s="35" t="e">
        <f ca="1" t="shared" si="9"/>
        <v>#REF!</v>
      </c>
      <c r="U6" s="36" t="e">
        <f ca="1" t="shared" si="0"/>
        <v>#REF!</v>
      </c>
    </row>
    <row r="7" spans="1:21" ht="15">
      <c r="A7" s="32" t="s">
        <v>149</v>
      </c>
      <c r="B7" s="32">
        <v>93</v>
      </c>
      <c r="D7" s="30">
        <f t="shared" si="1"/>
        <v>0</v>
      </c>
      <c r="E7">
        <f>COUNTIF(Vertices[Degree],"&gt;= "&amp;D7)-COUNTIF(Vertices[Degree],"&gt;="&amp;D8)</f>
        <v>0</v>
      </c>
      <c r="F7" s="37">
        <f t="shared" si="2"/>
        <v>1.4705882352941178</v>
      </c>
      <c r="G7" s="38">
        <f>COUNTIF(Vertices[In-Degree],"&gt;= "&amp;F7)-COUNTIF(Vertices[In-Degree],"&gt;="&amp;F8)</f>
        <v>0</v>
      </c>
      <c r="H7" s="37">
        <f t="shared" si="3"/>
        <v>0.8823529411764707</v>
      </c>
      <c r="I7" s="38">
        <f>COUNTIF(Vertices[Out-Degree],"&gt;= "&amp;H7)-COUNTIF(Vertices[Out-Degree],"&gt;="&amp;H8)</f>
        <v>4</v>
      </c>
      <c r="J7" s="37">
        <f t="shared" si="4"/>
        <v>11.66666661764706</v>
      </c>
      <c r="K7" s="38">
        <f>COUNTIF(Vertices[Betweenness Centrality],"&gt;= "&amp;J7)-COUNTIF(Vertices[Betweenness Centrality],"&gt;="&amp;J8)</f>
        <v>1</v>
      </c>
      <c r="L7" s="37">
        <f t="shared" si="5"/>
        <v>0.5354622058823528</v>
      </c>
      <c r="M7" s="38">
        <f>COUNTIF(Vertices[Closeness Centrality],"&gt;= "&amp;L7)-COUNTIF(Vertices[Closeness Centrality],"&gt;="&amp;L8)</f>
        <v>0</v>
      </c>
      <c r="N7" s="37">
        <f t="shared" si="6"/>
        <v>0.13703476470588233</v>
      </c>
      <c r="O7" s="38">
        <f>COUNTIF(Vertices[Eigenvector Centrality],"&gt;= "&amp;N7)-COUNTIF(Vertices[Eigenvector Centrality],"&gt;="&amp;N8)</f>
        <v>0</v>
      </c>
      <c r="P7" s="37">
        <f t="shared" si="7"/>
        <v>0.07499861764705885</v>
      </c>
      <c r="Q7" s="38">
        <f>COUNTIF(Vertices[PageRank],"&gt;= "&amp;P7)-COUNTIF(Vertices[PageRank],"&gt;="&amp;P8)</f>
        <v>2</v>
      </c>
      <c r="R7" s="37">
        <f t="shared" si="8"/>
        <v>0.09803921568627451</v>
      </c>
      <c r="S7" s="42">
        <f>COUNTIF(Vertices[Clustering Coefficient],"&gt;= "&amp;R7)-COUNTIF(Vertices[Clustering Coefficient],"&gt;="&amp;R8)</f>
        <v>0</v>
      </c>
      <c r="T7" s="37" t="e">
        <f ca="1" t="shared" si="9"/>
        <v>#REF!</v>
      </c>
      <c r="U7" s="38" t="e">
        <f ca="1" t="shared" si="0"/>
        <v>#REF!</v>
      </c>
    </row>
    <row r="8" spans="1:21" ht="15">
      <c r="A8" s="32" t="s">
        <v>150</v>
      </c>
      <c r="B8" s="32">
        <v>100</v>
      </c>
      <c r="D8" s="30">
        <f t="shared" si="1"/>
        <v>0</v>
      </c>
      <c r="E8">
        <f>COUNTIF(Vertices[Degree],"&gt;= "&amp;D8)-COUNTIF(Vertices[Degree],"&gt;="&amp;D9)</f>
        <v>0</v>
      </c>
      <c r="F8" s="35">
        <f t="shared" si="2"/>
        <v>1.7647058823529413</v>
      </c>
      <c r="G8" s="36">
        <f>COUNTIF(Vertices[In-Degree],"&gt;= "&amp;F8)-COUNTIF(Vertices[In-Degree],"&gt;="&amp;F9)</f>
        <v>2</v>
      </c>
      <c r="H8" s="35">
        <f t="shared" si="3"/>
        <v>1.0588235294117647</v>
      </c>
      <c r="I8" s="36">
        <f>COUNTIF(Vertices[Out-Degree],"&gt;= "&amp;H8)-COUNTIF(Vertices[Out-Degree],"&gt;="&amp;H9)</f>
        <v>0</v>
      </c>
      <c r="J8" s="35">
        <f t="shared" si="4"/>
        <v>13.999999941176473</v>
      </c>
      <c r="K8" s="36">
        <f>COUNTIF(Vertices[Betweenness Centrality],"&gt;= "&amp;J8)-COUNTIF(Vertices[Betweenness Centrality],"&gt;="&amp;J9)</f>
        <v>0</v>
      </c>
      <c r="L8" s="35">
        <f t="shared" si="5"/>
        <v>0.5465546470588234</v>
      </c>
      <c r="M8" s="36">
        <f>COUNTIF(Vertices[Closeness Centrality],"&gt;= "&amp;L8)-COUNTIF(Vertices[Closeness Centrality],"&gt;="&amp;L9)</f>
        <v>0</v>
      </c>
      <c r="N8" s="35">
        <f t="shared" si="6"/>
        <v>0.1487031176470588</v>
      </c>
      <c r="O8" s="36">
        <f>COUNTIF(Vertices[Eigenvector Centrality],"&gt;= "&amp;N8)-COUNTIF(Vertices[Eigenvector Centrality],"&gt;="&amp;N9)</f>
        <v>0</v>
      </c>
      <c r="P8" s="35">
        <f t="shared" si="7"/>
        <v>0.07659094117647063</v>
      </c>
      <c r="Q8" s="36">
        <f>COUNTIF(Vertices[PageRank],"&gt;= "&amp;P8)-COUNTIF(Vertices[PageRank],"&gt;="&amp;P9)</f>
        <v>0</v>
      </c>
      <c r="R8" s="35">
        <f t="shared" si="8"/>
        <v>0.11764705882352941</v>
      </c>
      <c r="S8" s="41">
        <f>COUNTIF(Vertices[Clustering Coefficient],"&gt;= "&amp;R8)-COUNTIF(Vertices[Clustering Coefficient],"&gt;="&amp;R9)</f>
        <v>1</v>
      </c>
      <c r="T8" s="35" t="e">
        <f ca="1" t="shared" si="9"/>
        <v>#REF!</v>
      </c>
      <c r="U8" s="36" t="e">
        <f ca="1" t="shared" si="0"/>
        <v>#REF!</v>
      </c>
    </row>
    <row r="9" spans="1:21" ht="15">
      <c r="A9" s="113"/>
      <c r="B9" s="113"/>
      <c r="D9" s="30">
        <f t="shared" si="1"/>
        <v>0</v>
      </c>
      <c r="E9">
        <f>COUNTIF(Vertices[Degree],"&gt;= "&amp;D9)-COUNTIF(Vertices[Degree],"&gt;="&amp;D10)</f>
        <v>0</v>
      </c>
      <c r="F9" s="37">
        <f t="shared" si="2"/>
        <v>2.058823529411765</v>
      </c>
      <c r="G9" s="38">
        <f>COUNTIF(Vertices[In-Degree],"&gt;= "&amp;F9)-COUNTIF(Vertices[In-Degree],"&gt;="&amp;F10)</f>
        <v>0</v>
      </c>
      <c r="H9" s="37">
        <f t="shared" si="3"/>
        <v>1.2352941176470589</v>
      </c>
      <c r="I9" s="38">
        <f>COUNTIF(Vertices[Out-Degree],"&gt;= "&amp;H9)-COUNTIF(Vertices[Out-Degree],"&gt;="&amp;H10)</f>
        <v>0</v>
      </c>
      <c r="J9" s="37">
        <f t="shared" si="4"/>
        <v>16.333333264705885</v>
      </c>
      <c r="K9" s="38">
        <f>COUNTIF(Vertices[Betweenness Centrality],"&gt;= "&amp;J9)-COUNTIF(Vertices[Betweenness Centrality],"&gt;="&amp;J10)</f>
        <v>0</v>
      </c>
      <c r="L9" s="37">
        <f t="shared" si="5"/>
        <v>0.557647088235294</v>
      </c>
      <c r="M9" s="38">
        <f>COUNTIF(Vertices[Closeness Centrality],"&gt;= "&amp;L9)-COUNTIF(Vertices[Closeness Centrality],"&gt;="&amp;L10)</f>
        <v>0</v>
      </c>
      <c r="N9" s="37">
        <f t="shared" si="6"/>
        <v>0.16037147058823525</v>
      </c>
      <c r="O9" s="38">
        <f>COUNTIF(Vertices[Eigenvector Centrality],"&gt;= "&amp;N9)-COUNTIF(Vertices[Eigenvector Centrality],"&gt;="&amp;N10)</f>
        <v>1</v>
      </c>
      <c r="P9" s="37">
        <f t="shared" si="7"/>
        <v>0.0781832647058824</v>
      </c>
      <c r="Q9" s="38">
        <f>COUNTIF(Vertices[PageRank],"&gt;= "&amp;P9)-COUNTIF(Vertices[PageRank],"&gt;="&amp;P10)</f>
        <v>2</v>
      </c>
      <c r="R9" s="37">
        <f t="shared" si="8"/>
        <v>0.13725490196078433</v>
      </c>
      <c r="S9" s="42">
        <f>COUNTIF(Vertices[Clustering Coefficient],"&gt;= "&amp;R9)-COUNTIF(Vertices[Clustering Coefficient],"&gt;="&amp;R10)</f>
        <v>0</v>
      </c>
      <c r="T9" s="37" t="e">
        <f ca="1" t="shared" si="9"/>
        <v>#REF!</v>
      </c>
      <c r="U9" s="38" t="e">
        <f ca="1" t="shared" si="0"/>
        <v>#REF!</v>
      </c>
    </row>
    <row r="10" spans="1:21" ht="15">
      <c r="A10" s="32" t="s">
        <v>1226</v>
      </c>
      <c r="B10" s="32">
        <v>4</v>
      </c>
      <c r="D10" s="30">
        <f t="shared" si="1"/>
        <v>0</v>
      </c>
      <c r="E10">
        <f>COUNTIF(Vertices[Degree],"&gt;= "&amp;D10)-COUNTIF(Vertices[Degree],"&gt;="&amp;D11)</f>
        <v>0</v>
      </c>
      <c r="F10" s="35">
        <f t="shared" si="2"/>
        <v>2.3529411764705883</v>
      </c>
      <c r="G10" s="36">
        <f>COUNTIF(Vertices[In-Degree],"&gt;= "&amp;F10)-COUNTIF(Vertices[In-Degree],"&gt;="&amp;F11)</f>
        <v>0</v>
      </c>
      <c r="H10" s="35">
        <f t="shared" si="3"/>
        <v>1.411764705882353</v>
      </c>
      <c r="I10" s="36">
        <f>COUNTIF(Vertices[Out-Degree],"&gt;= "&amp;H10)-COUNTIF(Vertices[Out-Degree],"&gt;="&amp;H11)</f>
        <v>0</v>
      </c>
      <c r="J10" s="35">
        <f t="shared" si="4"/>
        <v>18.666666588235298</v>
      </c>
      <c r="K10" s="36">
        <f>COUNTIF(Vertices[Betweenness Centrality],"&gt;= "&amp;J10)-COUNTIF(Vertices[Betweenness Centrality],"&gt;="&amp;J11)</f>
        <v>0</v>
      </c>
      <c r="L10" s="35">
        <f t="shared" si="5"/>
        <v>0.5687395294117645</v>
      </c>
      <c r="M10" s="36">
        <f>COUNTIF(Vertices[Closeness Centrality],"&gt;= "&amp;L10)-COUNTIF(Vertices[Closeness Centrality],"&gt;="&amp;L11)</f>
        <v>1</v>
      </c>
      <c r="N10" s="35">
        <f t="shared" si="6"/>
        <v>0.17203982352941172</v>
      </c>
      <c r="O10" s="36">
        <f>COUNTIF(Vertices[Eigenvector Centrality],"&gt;= "&amp;N10)-COUNTIF(Vertices[Eigenvector Centrality],"&gt;="&amp;N11)</f>
        <v>0</v>
      </c>
      <c r="P10" s="35">
        <f t="shared" si="7"/>
        <v>0.07977558823529417</v>
      </c>
      <c r="Q10" s="36">
        <f>COUNTIF(Vertices[PageRank],"&gt;= "&amp;P10)-COUNTIF(Vertices[PageRank],"&gt;="&amp;P11)</f>
        <v>0</v>
      </c>
      <c r="R10" s="35">
        <f t="shared" si="8"/>
        <v>0.1568627450980392</v>
      </c>
      <c r="S10" s="41">
        <f>COUNTIF(Vertices[Clustering Coefficient],"&gt;= "&amp;R10)-COUNTIF(Vertices[Clustering Coefficient],"&gt;="&amp;R11)</f>
        <v>0</v>
      </c>
      <c r="T10" s="35" t="e">
        <f ca="1" t="shared" si="9"/>
        <v>#REF!</v>
      </c>
      <c r="U10" s="36" t="e">
        <f ca="1" t="shared" si="0"/>
        <v>#REF!</v>
      </c>
    </row>
    <row r="11" spans="1:21" ht="15">
      <c r="A11" s="113"/>
      <c r="B11" s="113"/>
      <c r="D11" s="30">
        <f t="shared" si="1"/>
        <v>0</v>
      </c>
      <c r="E11">
        <f>COUNTIF(Vertices[Degree],"&gt;= "&amp;D11)-COUNTIF(Vertices[Degree],"&gt;="&amp;D12)</f>
        <v>0</v>
      </c>
      <c r="F11" s="37">
        <f t="shared" si="2"/>
        <v>2.6470588235294117</v>
      </c>
      <c r="G11" s="38">
        <f>COUNTIF(Vertices[In-Degree],"&gt;= "&amp;F11)-COUNTIF(Vertices[In-Degree],"&gt;="&amp;F12)</f>
        <v>0</v>
      </c>
      <c r="H11" s="37">
        <f t="shared" si="3"/>
        <v>1.5882352941176472</v>
      </c>
      <c r="I11" s="38">
        <f>COUNTIF(Vertices[Out-Degree],"&gt;= "&amp;H11)-COUNTIF(Vertices[Out-Degree],"&gt;="&amp;H12)</f>
        <v>0</v>
      </c>
      <c r="J11" s="37">
        <f t="shared" si="4"/>
        <v>20.99999991176471</v>
      </c>
      <c r="K11" s="38">
        <f>COUNTIF(Vertices[Betweenness Centrality],"&gt;= "&amp;J11)-COUNTIF(Vertices[Betweenness Centrality],"&gt;="&amp;J12)</f>
        <v>0</v>
      </c>
      <c r="L11" s="37">
        <f t="shared" si="5"/>
        <v>0.5798319705882351</v>
      </c>
      <c r="M11" s="38">
        <f>COUNTIF(Vertices[Closeness Centrality],"&gt;= "&amp;L11)-COUNTIF(Vertices[Closeness Centrality],"&gt;="&amp;L12)</f>
        <v>0</v>
      </c>
      <c r="N11" s="37">
        <f t="shared" si="6"/>
        <v>0.18370817647058818</v>
      </c>
      <c r="O11" s="38">
        <f>COUNTIF(Vertices[Eigenvector Centrality],"&gt;= "&amp;N11)-COUNTIF(Vertices[Eigenvector Centrality],"&gt;="&amp;N12)</f>
        <v>0</v>
      </c>
      <c r="P11" s="37">
        <f t="shared" si="7"/>
        <v>0.08136791176470594</v>
      </c>
      <c r="Q11" s="38">
        <f>COUNTIF(Vertices[PageRank],"&gt;= "&amp;P11)-COUNTIF(Vertices[PageRank],"&gt;="&amp;P12)</f>
        <v>0</v>
      </c>
      <c r="R11" s="37">
        <f t="shared" si="8"/>
        <v>0.1764705882352941</v>
      </c>
      <c r="S11" s="42">
        <f>COUNTIF(Vertices[Clustering Coefficient],"&gt;= "&amp;R11)-COUNTIF(Vertices[Clustering Coefficient],"&gt;="&amp;R12)</f>
        <v>0</v>
      </c>
      <c r="T11" s="37" t="e">
        <f ca="1" t="shared" si="9"/>
        <v>#REF!</v>
      </c>
      <c r="U11" s="38" t="e">
        <f ca="1" t="shared" si="0"/>
        <v>#REF!</v>
      </c>
    </row>
    <row r="12" spans="1:21" ht="15">
      <c r="A12" s="32" t="s">
        <v>202</v>
      </c>
      <c r="B12" s="32">
        <v>29</v>
      </c>
      <c r="D12" s="30">
        <f t="shared" si="1"/>
        <v>0</v>
      </c>
      <c r="E12">
        <f>COUNTIF(Vertices[Degree],"&gt;= "&amp;D12)-COUNTIF(Vertices[Degree],"&gt;="&amp;D13)</f>
        <v>0</v>
      </c>
      <c r="F12" s="35">
        <f t="shared" si="2"/>
        <v>2.941176470588235</v>
      </c>
      <c r="G12" s="36">
        <f>COUNTIF(Vertices[In-Degree],"&gt;= "&amp;F12)-COUNTIF(Vertices[In-Degree],"&gt;="&amp;F13)</f>
        <v>2</v>
      </c>
      <c r="H12" s="35">
        <f t="shared" si="3"/>
        <v>1.7647058823529413</v>
      </c>
      <c r="I12" s="36">
        <f>COUNTIF(Vertices[Out-Degree],"&gt;= "&amp;H12)-COUNTIF(Vertices[Out-Degree],"&gt;="&amp;H13)</f>
        <v>0</v>
      </c>
      <c r="J12" s="35">
        <f t="shared" si="4"/>
        <v>23.333333235294123</v>
      </c>
      <c r="K12" s="36">
        <f>COUNTIF(Vertices[Betweenness Centrality],"&gt;= "&amp;J12)-COUNTIF(Vertices[Betweenness Centrality],"&gt;="&amp;J13)</f>
        <v>0</v>
      </c>
      <c r="L12" s="35">
        <f t="shared" si="5"/>
        <v>0.5909244117647057</v>
      </c>
      <c r="M12" s="36">
        <f>COUNTIF(Vertices[Closeness Centrality],"&gt;= "&amp;L12)-COUNTIF(Vertices[Closeness Centrality],"&gt;="&amp;L13)</f>
        <v>2</v>
      </c>
      <c r="N12" s="35">
        <f t="shared" si="6"/>
        <v>0.19537652941176464</v>
      </c>
      <c r="O12" s="36">
        <f>COUNTIF(Vertices[Eigenvector Centrality],"&gt;= "&amp;N12)-COUNTIF(Vertices[Eigenvector Centrality],"&gt;="&amp;N13)</f>
        <v>1</v>
      </c>
      <c r="P12" s="35">
        <f t="shared" si="7"/>
        <v>0.08296023529411771</v>
      </c>
      <c r="Q12" s="36">
        <f>COUNTIF(Vertices[PageRank],"&gt;= "&amp;P12)-COUNTIF(Vertices[PageRank],"&gt;="&amp;P13)</f>
        <v>0</v>
      </c>
      <c r="R12" s="35">
        <f t="shared" si="8"/>
        <v>0.196078431372549</v>
      </c>
      <c r="S12" s="41">
        <f>COUNTIF(Vertices[Clustering Coefficient],"&gt;= "&amp;R12)-COUNTIF(Vertices[Clustering Coefficient],"&gt;="&amp;R13)</f>
        <v>0</v>
      </c>
      <c r="T12" s="35" t="e">
        <f ca="1" t="shared" si="9"/>
        <v>#REF!</v>
      </c>
      <c r="U12" s="36" t="e">
        <f ca="1" t="shared" si="0"/>
        <v>#REF!</v>
      </c>
    </row>
    <row r="13" spans="1:21" ht="15">
      <c r="A13" s="32" t="s">
        <v>201</v>
      </c>
      <c r="B13" s="32">
        <v>39</v>
      </c>
      <c r="D13" s="30">
        <f t="shared" si="1"/>
        <v>0</v>
      </c>
      <c r="E13">
        <f>COUNTIF(Vertices[Degree],"&gt;= "&amp;D13)-COUNTIF(Vertices[Degree],"&gt;="&amp;D14)</f>
        <v>0</v>
      </c>
      <c r="F13" s="37">
        <f t="shared" si="2"/>
        <v>3.2352941176470584</v>
      </c>
      <c r="G13" s="38">
        <f>COUNTIF(Vertices[In-Degree],"&gt;= "&amp;F13)-COUNTIF(Vertices[In-Degree],"&gt;="&amp;F14)</f>
        <v>0</v>
      </c>
      <c r="H13" s="37">
        <f t="shared" si="3"/>
        <v>1.9411764705882355</v>
      </c>
      <c r="I13" s="38">
        <f>COUNTIF(Vertices[Out-Degree],"&gt;= "&amp;H13)-COUNTIF(Vertices[Out-Degree],"&gt;="&amp;H14)</f>
        <v>1</v>
      </c>
      <c r="J13" s="37">
        <f t="shared" si="4"/>
        <v>25.666666558823536</v>
      </c>
      <c r="K13" s="38">
        <f>COUNTIF(Vertices[Betweenness Centrality],"&gt;= "&amp;J13)-COUNTIF(Vertices[Betweenness Centrality],"&gt;="&amp;J14)</f>
        <v>1</v>
      </c>
      <c r="L13" s="37">
        <f t="shared" si="5"/>
        <v>0.6020168529411762</v>
      </c>
      <c r="M13" s="38">
        <f>COUNTIF(Vertices[Closeness Centrality],"&gt;= "&amp;L13)-COUNTIF(Vertices[Closeness Centrality],"&gt;="&amp;L14)</f>
        <v>0</v>
      </c>
      <c r="N13" s="37">
        <f t="shared" si="6"/>
        <v>0.2070448823529411</v>
      </c>
      <c r="O13" s="38">
        <f>COUNTIF(Vertices[Eigenvector Centrality],"&gt;= "&amp;N13)-COUNTIF(Vertices[Eigenvector Centrality],"&gt;="&amp;N14)</f>
        <v>1</v>
      </c>
      <c r="P13" s="37">
        <f t="shared" si="7"/>
        <v>0.08455255882352948</v>
      </c>
      <c r="Q13" s="38">
        <f>COUNTIF(Vertices[PageRank],"&gt;= "&amp;P13)-COUNTIF(Vertices[PageRank],"&gt;="&amp;P14)</f>
        <v>0</v>
      </c>
      <c r="R13" s="37">
        <f t="shared" si="8"/>
        <v>0.21568627450980388</v>
      </c>
      <c r="S13" s="42">
        <f>COUNTIF(Vertices[Clustering Coefficient],"&gt;= "&amp;R13)-COUNTIF(Vertices[Clustering Coefficient],"&gt;="&amp;R14)</f>
        <v>1</v>
      </c>
      <c r="T13" s="37" t="e">
        <f ca="1" t="shared" si="9"/>
        <v>#REF!</v>
      </c>
      <c r="U13" s="38" t="e">
        <f ca="1" t="shared" si="0"/>
        <v>#REF!</v>
      </c>
    </row>
    <row r="14" spans="1:21" ht="15">
      <c r="A14" s="32" t="s">
        <v>203</v>
      </c>
      <c r="B14" s="32">
        <v>29</v>
      </c>
      <c r="D14" s="30">
        <f t="shared" si="1"/>
        <v>0</v>
      </c>
      <c r="E14">
        <f>COUNTIF(Vertices[Degree],"&gt;= "&amp;D14)-COUNTIF(Vertices[Degree],"&gt;="&amp;D15)</f>
        <v>0</v>
      </c>
      <c r="F14" s="35">
        <f t="shared" si="2"/>
        <v>3.529411764705882</v>
      </c>
      <c r="G14" s="36">
        <f>COUNTIF(Vertices[In-Degree],"&gt;= "&amp;F14)-COUNTIF(Vertices[In-Degree],"&gt;="&amp;F15)</f>
        <v>0</v>
      </c>
      <c r="H14" s="35">
        <f t="shared" si="3"/>
        <v>2.1176470588235294</v>
      </c>
      <c r="I14" s="36">
        <f>COUNTIF(Vertices[Out-Degree],"&gt;= "&amp;H14)-COUNTIF(Vertices[Out-Degree],"&gt;="&amp;H15)</f>
        <v>0</v>
      </c>
      <c r="J14" s="35">
        <f t="shared" si="4"/>
        <v>27.99999988235295</v>
      </c>
      <c r="K14" s="36">
        <f>COUNTIF(Vertices[Betweenness Centrality],"&gt;= "&amp;J14)-COUNTIF(Vertices[Betweenness Centrality],"&gt;="&amp;J15)</f>
        <v>0</v>
      </c>
      <c r="L14" s="35">
        <f t="shared" si="5"/>
        <v>0.6131092941176468</v>
      </c>
      <c r="M14" s="36">
        <f>COUNTIF(Vertices[Closeness Centrality],"&gt;= "&amp;L14)-COUNTIF(Vertices[Closeness Centrality],"&gt;="&amp;L15)</f>
        <v>0</v>
      </c>
      <c r="N14" s="35">
        <f t="shared" si="6"/>
        <v>0.21871323529411757</v>
      </c>
      <c r="O14" s="36">
        <f>COUNTIF(Vertices[Eigenvector Centrality],"&gt;= "&amp;N14)-COUNTIF(Vertices[Eigenvector Centrality],"&gt;="&amp;N15)</f>
        <v>0</v>
      </c>
      <c r="P14" s="35">
        <f t="shared" si="7"/>
        <v>0.08614488235294125</v>
      </c>
      <c r="Q14" s="36">
        <f>COUNTIF(Vertices[PageRank],"&gt;= "&amp;P14)-COUNTIF(Vertices[PageRank],"&gt;="&amp;P15)</f>
        <v>1</v>
      </c>
      <c r="R14" s="35">
        <f t="shared" si="8"/>
        <v>0.23529411764705876</v>
      </c>
      <c r="S14" s="41">
        <f>COUNTIF(Vertices[Clustering Coefficient],"&gt;= "&amp;R14)-COUNTIF(Vertices[Clustering Coefficient],"&gt;="&amp;R15)</f>
        <v>0</v>
      </c>
      <c r="T14" s="35" t="e">
        <f ca="1" t="shared" si="9"/>
        <v>#REF!</v>
      </c>
      <c r="U14" s="36" t="e">
        <f ca="1" t="shared" si="0"/>
        <v>#REF!</v>
      </c>
    </row>
    <row r="15" spans="1:21" ht="15">
      <c r="A15" s="32" t="s">
        <v>204</v>
      </c>
      <c r="B15" s="32">
        <v>3</v>
      </c>
      <c r="D15" s="30">
        <f t="shared" si="1"/>
        <v>0</v>
      </c>
      <c r="E15">
        <f>COUNTIF(Vertices[Degree],"&gt;= "&amp;D15)-COUNTIF(Vertices[Degree],"&gt;="&amp;D16)</f>
        <v>0</v>
      </c>
      <c r="F15" s="37">
        <f t="shared" si="2"/>
        <v>3.823529411764705</v>
      </c>
      <c r="G15" s="38">
        <f>COUNTIF(Vertices[In-Degree],"&gt;= "&amp;F15)-COUNTIF(Vertices[In-Degree],"&gt;="&amp;F16)</f>
        <v>0</v>
      </c>
      <c r="H15" s="37">
        <f t="shared" si="3"/>
        <v>2.2941176470588234</v>
      </c>
      <c r="I15" s="38">
        <f>COUNTIF(Vertices[Out-Degree],"&gt;= "&amp;H15)-COUNTIF(Vertices[Out-Degree],"&gt;="&amp;H16)</f>
        <v>0</v>
      </c>
      <c r="J15" s="37">
        <f t="shared" si="4"/>
        <v>30.33333320588236</v>
      </c>
      <c r="K15" s="38">
        <f>COUNTIF(Vertices[Betweenness Centrality],"&gt;= "&amp;J15)-COUNTIF(Vertices[Betweenness Centrality],"&gt;="&amp;J16)</f>
        <v>0</v>
      </c>
      <c r="L15" s="37">
        <f t="shared" si="5"/>
        <v>0.6242017352941174</v>
      </c>
      <c r="M15" s="38">
        <f>COUNTIF(Vertices[Closeness Centrality],"&gt;= "&amp;L15)-COUNTIF(Vertices[Closeness Centrality],"&gt;="&amp;L16)</f>
        <v>1</v>
      </c>
      <c r="N15" s="37">
        <f t="shared" si="6"/>
        <v>0.23038158823529403</v>
      </c>
      <c r="O15" s="38">
        <f>COUNTIF(Vertices[Eigenvector Centrality],"&gt;= "&amp;N15)-COUNTIF(Vertices[Eigenvector Centrality],"&gt;="&amp;N16)</f>
        <v>0</v>
      </c>
      <c r="P15" s="37">
        <f t="shared" si="7"/>
        <v>0.08773720588235302</v>
      </c>
      <c r="Q15" s="38">
        <f>COUNTIF(Vertices[PageRank],"&gt;= "&amp;P15)-COUNTIF(Vertices[PageRank],"&gt;="&amp;P16)</f>
        <v>0</v>
      </c>
      <c r="R15" s="37">
        <f t="shared" si="8"/>
        <v>0.25490196078431365</v>
      </c>
      <c r="S15" s="42">
        <f>COUNTIF(Vertices[Clustering Coefficient],"&gt;= "&amp;R15)-COUNTIF(Vertices[Clustering Coefficient],"&gt;="&amp;R16)</f>
        <v>0</v>
      </c>
      <c r="T15" s="37" t="e">
        <f ca="1" t="shared" si="9"/>
        <v>#REF!</v>
      </c>
      <c r="U15" s="38" t="e">
        <f ca="1" t="shared" si="0"/>
        <v>#REF!</v>
      </c>
    </row>
    <row r="16" spans="1:21" ht="15">
      <c r="A16" s="113"/>
      <c r="B16" s="113"/>
      <c r="D16" s="30">
        <f t="shared" si="1"/>
        <v>0</v>
      </c>
      <c r="E16">
        <f>COUNTIF(Vertices[Degree],"&gt;= "&amp;D16)-COUNTIF(Vertices[Degree],"&gt;="&amp;D17)</f>
        <v>0</v>
      </c>
      <c r="F16" s="35">
        <f t="shared" si="2"/>
        <v>4.117647058823529</v>
      </c>
      <c r="G16" s="36">
        <f>COUNTIF(Vertices[In-Degree],"&gt;= "&amp;F16)-COUNTIF(Vertices[In-Degree],"&gt;="&amp;F17)</f>
        <v>0</v>
      </c>
      <c r="H16" s="35">
        <f t="shared" si="3"/>
        <v>2.4705882352941173</v>
      </c>
      <c r="I16" s="36">
        <f>COUNTIF(Vertices[Out-Degree],"&gt;= "&amp;H16)-COUNTIF(Vertices[Out-Degree],"&gt;="&amp;H17)</f>
        <v>0</v>
      </c>
      <c r="J16" s="35">
        <f t="shared" si="4"/>
        <v>32.66666652941177</v>
      </c>
      <c r="K16" s="36">
        <f>COUNTIF(Vertices[Betweenness Centrality],"&gt;= "&amp;J16)-COUNTIF(Vertices[Betweenness Centrality],"&gt;="&amp;J17)</f>
        <v>0</v>
      </c>
      <c r="L16" s="35">
        <f t="shared" si="5"/>
        <v>0.635294176470588</v>
      </c>
      <c r="M16" s="36">
        <f>COUNTIF(Vertices[Closeness Centrality],"&gt;= "&amp;L16)-COUNTIF(Vertices[Closeness Centrality],"&gt;="&amp;L17)</f>
        <v>0</v>
      </c>
      <c r="N16" s="35">
        <f t="shared" si="6"/>
        <v>0.2420499411764705</v>
      </c>
      <c r="O16" s="36">
        <f>COUNTIF(Vertices[Eigenvector Centrality],"&gt;= "&amp;N16)-COUNTIF(Vertices[Eigenvector Centrality],"&gt;="&amp;N17)</f>
        <v>0</v>
      </c>
      <c r="P16" s="35">
        <f t="shared" si="7"/>
        <v>0.0893295294117648</v>
      </c>
      <c r="Q16" s="36">
        <f>COUNTIF(Vertices[PageRank],"&gt;= "&amp;P16)-COUNTIF(Vertices[PageRank],"&gt;="&amp;P17)</f>
        <v>0</v>
      </c>
      <c r="R16" s="35">
        <f t="shared" si="8"/>
        <v>0.27450980392156854</v>
      </c>
      <c r="S16" s="41">
        <f>COUNTIF(Vertices[Clustering Coefficient],"&gt;= "&amp;R16)-COUNTIF(Vertices[Clustering Coefficient],"&gt;="&amp;R17)</f>
        <v>0</v>
      </c>
      <c r="T16" s="35" t="e">
        <f ca="1" t="shared" si="9"/>
        <v>#REF!</v>
      </c>
      <c r="U16" s="36" t="e">
        <f ca="1" t="shared" si="0"/>
        <v>#REF!</v>
      </c>
    </row>
    <row r="17" spans="1:21" ht="15">
      <c r="A17" s="32" t="s">
        <v>151</v>
      </c>
      <c r="B17" s="32">
        <v>29</v>
      </c>
      <c r="D17" s="30">
        <f t="shared" si="1"/>
        <v>0</v>
      </c>
      <c r="E17">
        <f>COUNTIF(Vertices[Degree],"&gt;= "&amp;D17)-COUNTIF(Vertices[Degree],"&gt;="&amp;D18)</f>
        <v>0</v>
      </c>
      <c r="F17" s="37">
        <f t="shared" si="2"/>
        <v>4.411764705882352</v>
      </c>
      <c r="G17" s="38">
        <f>COUNTIF(Vertices[In-Degree],"&gt;= "&amp;F17)-COUNTIF(Vertices[In-Degree],"&gt;="&amp;F18)</f>
        <v>0</v>
      </c>
      <c r="H17" s="37">
        <f t="shared" si="3"/>
        <v>2.6470588235294112</v>
      </c>
      <c r="I17" s="38">
        <f>COUNTIF(Vertices[Out-Degree],"&gt;= "&amp;H17)-COUNTIF(Vertices[Out-Degree],"&gt;="&amp;H18)</f>
        <v>0</v>
      </c>
      <c r="J17" s="37">
        <f t="shared" si="4"/>
        <v>34.99999985294118</v>
      </c>
      <c r="K17" s="38">
        <f>COUNTIF(Vertices[Betweenness Centrality],"&gt;= "&amp;J17)-COUNTIF(Vertices[Betweenness Centrality],"&gt;="&amp;J18)</f>
        <v>0</v>
      </c>
      <c r="L17" s="37">
        <f t="shared" si="5"/>
        <v>0.6463866176470585</v>
      </c>
      <c r="M17" s="38">
        <f>COUNTIF(Vertices[Closeness Centrality],"&gt;= "&amp;L17)-COUNTIF(Vertices[Closeness Centrality],"&gt;="&amp;L18)</f>
        <v>0</v>
      </c>
      <c r="N17" s="37">
        <f t="shared" si="6"/>
        <v>0.25371829411764696</v>
      </c>
      <c r="O17" s="38">
        <f>COUNTIF(Vertices[Eigenvector Centrality],"&gt;= "&amp;N17)-COUNTIF(Vertices[Eigenvector Centrality],"&gt;="&amp;N18)</f>
        <v>0</v>
      </c>
      <c r="P17" s="37">
        <f t="shared" si="7"/>
        <v>0.09092185294117656</v>
      </c>
      <c r="Q17" s="38">
        <f>COUNTIF(Vertices[PageRank],"&gt;= "&amp;P17)-COUNTIF(Vertices[PageRank],"&gt;="&amp;P18)</f>
        <v>0</v>
      </c>
      <c r="R17" s="37">
        <f t="shared" si="8"/>
        <v>0.29411764705882343</v>
      </c>
      <c r="S17" s="42">
        <f>COUNTIF(Vertices[Clustering Coefficient],"&gt;= "&amp;R17)-COUNTIF(Vertices[Clustering Coefficient],"&gt;="&amp;R18)</f>
        <v>0</v>
      </c>
      <c r="T17" s="37" t="e">
        <f ca="1" t="shared" si="9"/>
        <v>#REF!</v>
      </c>
      <c r="U17" s="38" t="e">
        <f ca="1" t="shared" si="0"/>
        <v>#REF!</v>
      </c>
    </row>
    <row r="18" spans="1:21" ht="15">
      <c r="A18" s="113"/>
      <c r="B18" s="113"/>
      <c r="D18" s="30">
        <f t="shared" si="1"/>
        <v>0</v>
      </c>
      <c r="E18">
        <f>COUNTIF(Vertices[Degree],"&gt;= "&amp;D18)-COUNTIF(Vertices[Degree],"&gt;="&amp;D19)</f>
        <v>0</v>
      </c>
      <c r="F18" s="35">
        <f t="shared" si="2"/>
        <v>4.705882352941176</v>
      </c>
      <c r="G18" s="36">
        <f>COUNTIF(Vertices[In-Degree],"&gt;= "&amp;F18)-COUNTIF(Vertices[In-Degree],"&gt;="&amp;F19)</f>
        <v>0</v>
      </c>
      <c r="H18" s="35">
        <f t="shared" si="3"/>
        <v>2.823529411764705</v>
      </c>
      <c r="I18" s="36">
        <f>COUNTIF(Vertices[Out-Degree],"&gt;= "&amp;H18)-COUNTIF(Vertices[Out-Degree],"&gt;="&amp;H19)</f>
        <v>0</v>
      </c>
      <c r="J18" s="35">
        <f t="shared" si="4"/>
        <v>37.33333317647059</v>
      </c>
      <c r="K18" s="36">
        <f>COUNTIF(Vertices[Betweenness Centrality],"&gt;= "&amp;J18)-COUNTIF(Vertices[Betweenness Centrality],"&gt;="&amp;J19)</f>
        <v>0</v>
      </c>
      <c r="L18" s="35">
        <f t="shared" si="5"/>
        <v>0.6574790588235291</v>
      </c>
      <c r="M18" s="36">
        <f>COUNTIF(Vertices[Closeness Centrality],"&gt;= "&amp;L18)-COUNTIF(Vertices[Closeness Centrality],"&gt;="&amp;L19)</f>
        <v>1</v>
      </c>
      <c r="N18" s="35">
        <f t="shared" si="6"/>
        <v>0.2653866470588234</v>
      </c>
      <c r="O18" s="36">
        <f>COUNTIF(Vertices[Eigenvector Centrality],"&gt;= "&amp;N18)-COUNTIF(Vertices[Eigenvector Centrality],"&gt;="&amp;N19)</f>
        <v>1</v>
      </c>
      <c r="P18" s="35">
        <f t="shared" si="7"/>
        <v>0.09251417647058834</v>
      </c>
      <c r="Q18" s="36">
        <f>COUNTIF(Vertices[PageRank],"&gt;= "&amp;P18)-COUNTIF(Vertices[PageRank],"&gt;="&amp;P19)</f>
        <v>0</v>
      </c>
      <c r="R18" s="35">
        <f t="shared" si="8"/>
        <v>0.3137254901960783</v>
      </c>
      <c r="S18" s="41">
        <f>COUNTIF(Vertices[Clustering Coefficient],"&gt;= "&amp;R18)-COUNTIF(Vertices[Clustering Coefficient],"&gt;="&amp;R19)</f>
        <v>0</v>
      </c>
      <c r="T18" s="35" t="e">
        <f ca="1" t="shared" si="9"/>
        <v>#REF!</v>
      </c>
      <c r="U18" s="36" t="e">
        <f ca="1" t="shared" si="0"/>
        <v>#REF!</v>
      </c>
    </row>
    <row r="19" spans="1:21" ht="15">
      <c r="A19" s="32" t="s">
        <v>170</v>
      </c>
      <c r="B19" s="32">
        <v>0.08</v>
      </c>
      <c r="D19" s="30">
        <f t="shared" si="1"/>
        <v>0</v>
      </c>
      <c r="E19">
        <f>COUNTIF(Vertices[Degree],"&gt;= "&amp;D19)-COUNTIF(Vertices[Degree],"&gt;="&amp;D20)</f>
        <v>0</v>
      </c>
      <c r="F19" s="37">
        <f t="shared" si="2"/>
        <v>4.999999999999999</v>
      </c>
      <c r="G19" s="38">
        <f>COUNTIF(Vertices[In-Degree],"&gt;= "&amp;F19)-COUNTIF(Vertices[In-Degree],"&gt;="&amp;F20)</f>
        <v>0</v>
      </c>
      <c r="H19" s="37">
        <f t="shared" si="3"/>
        <v>2.999999999999999</v>
      </c>
      <c r="I19" s="38">
        <f>COUNTIF(Vertices[Out-Degree],"&gt;= "&amp;H19)-COUNTIF(Vertices[Out-Degree],"&gt;="&amp;H20)</f>
        <v>2</v>
      </c>
      <c r="J19" s="37">
        <f t="shared" si="4"/>
        <v>39.6666665</v>
      </c>
      <c r="K19" s="38">
        <f>COUNTIF(Vertices[Betweenness Centrality],"&gt;= "&amp;J19)-COUNTIF(Vertices[Betweenness Centrality],"&gt;="&amp;J20)</f>
        <v>0</v>
      </c>
      <c r="L19" s="37">
        <f t="shared" si="5"/>
        <v>0.6685714999999997</v>
      </c>
      <c r="M19" s="38">
        <f>COUNTIF(Vertices[Closeness Centrality],"&gt;= "&amp;L19)-COUNTIF(Vertices[Closeness Centrality],"&gt;="&amp;L20)</f>
        <v>0</v>
      </c>
      <c r="N19" s="37">
        <f t="shared" si="6"/>
        <v>0.2770549999999999</v>
      </c>
      <c r="O19" s="38">
        <f>COUNTIF(Vertices[Eigenvector Centrality],"&gt;= "&amp;N19)-COUNTIF(Vertices[Eigenvector Centrality],"&gt;="&amp;N20)</f>
        <v>0</v>
      </c>
      <c r="P19" s="37">
        <f t="shared" si="7"/>
        <v>0.0941065000000001</v>
      </c>
      <c r="Q19" s="38">
        <f>COUNTIF(Vertices[PageRank],"&gt;= "&amp;P19)-COUNTIF(Vertices[PageRank],"&gt;="&amp;P20)</f>
        <v>0</v>
      </c>
      <c r="R19" s="37">
        <f t="shared" si="8"/>
        <v>0.3333333333333332</v>
      </c>
      <c r="S19" s="42">
        <f>COUNTIF(Vertices[Clustering Coefficient],"&gt;= "&amp;R19)-COUNTIF(Vertices[Clustering Coefficient],"&gt;="&amp;R20)</f>
        <v>1</v>
      </c>
      <c r="T19" s="37" t="e">
        <f ca="1" t="shared" si="9"/>
        <v>#REF!</v>
      </c>
      <c r="U19" s="38" t="e">
        <f ca="1" t="shared" si="0"/>
        <v>#REF!</v>
      </c>
    </row>
    <row r="20" spans="1:21" ht="15">
      <c r="A20" s="32" t="s">
        <v>171</v>
      </c>
      <c r="B20" s="32">
        <v>0.14814814814814814</v>
      </c>
      <c r="D20" s="30">
        <f t="shared" si="1"/>
        <v>0</v>
      </c>
      <c r="E20">
        <f>COUNTIF(Vertices[Degree],"&gt;= "&amp;D20)-COUNTIF(Vertices[Degree],"&gt;="&amp;D21)</f>
        <v>0</v>
      </c>
      <c r="F20" s="35">
        <f t="shared" si="2"/>
        <v>5.2941176470588225</v>
      </c>
      <c r="G20" s="36">
        <f>COUNTIF(Vertices[In-Degree],"&gt;= "&amp;F20)-COUNTIF(Vertices[In-Degree],"&gt;="&amp;F21)</f>
        <v>0</v>
      </c>
      <c r="H20" s="35">
        <f t="shared" si="3"/>
        <v>3.176470588235293</v>
      </c>
      <c r="I20" s="36">
        <f>COUNTIF(Vertices[Out-Degree],"&gt;= "&amp;H20)-COUNTIF(Vertices[Out-Degree],"&gt;="&amp;H21)</f>
        <v>0</v>
      </c>
      <c r="J20" s="35">
        <f t="shared" si="4"/>
        <v>41.99999982352941</v>
      </c>
      <c r="K20" s="36">
        <f>COUNTIF(Vertices[Betweenness Centrality],"&gt;= "&amp;J20)-COUNTIF(Vertices[Betweenness Centrality],"&gt;="&amp;J21)</f>
        <v>0</v>
      </c>
      <c r="L20" s="35">
        <f t="shared" si="5"/>
        <v>0.6796639411764702</v>
      </c>
      <c r="M20" s="36">
        <f>COUNTIF(Vertices[Closeness Centrality],"&gt;= "&amp;L20)-COUNTIF(Vertices[Closeness Centrality],"&gt;="&amp;L21)</f>
        <v>0</v>
      </c>
      <c r="N20" s="35">
        <f t="shared" si="6"/>
        <v>0.28872335294117635</v>
      </c>
      <c r="O20" s="36">
        <f>COUNTIF(Vertices[Eigenvector Centrality],"&gt;= "&amp;N20)-COUNTIF(Vertices[Eigenvector Centrality],"&gt;="&amp;N21)</f>
        <v>0</v>
      </c>
      <c r="P20" s="35">
        <f t="shared" si="7"/>
        <v>0.09569882352941188</v>
      </c>
      <c r="Q20" s="36">
        <f>COUNTIF(Vertices[PageRank],"&gt;= "&amp;P20)-COUNTIF(Vertices[PageRank],"&gt;="&amp;P21)</f>
        <v>0</v>
      </c>
      <c r="R20" s="35">
        <f t="shared" si="8"/>
        <v>0.3529411764705881</v>
      </c>
      <c r="S20" s="41">
        <f>COUNTIF(Vertices[Clustering Coefficient],"&gt;= "&amp;R20)-COUNTIF(Vertices[Clustering Coefficient],"&gt;="&amp;R21)</f>
        <v>0</v>
      </c>
      <c r="T20" s="35" t="e">
        <f ca="1" t="shared" si="9"/>
        <v>#REF!</v>
      </c>
      <c r="U20" s="36" t="e">
        <f ca="1" t="shared" si="0"/>
        <v>#REF!</v>
      </c>
    </row>
    <row r="21" spans="1:21" ht="15">
      <c r="A21" s="113"/>
      <c r="B21" s="113"/>
      <c r="D21" s="30">
        <f t="shared" si="1"/>
        <v>0</v>
      </c>
      <c r="E21">
        <f>COUNTIF(Vertices[Degree],"&gt;= "&amp;D21)-COUNTIF(Vertices[Degree],"&gt;="&amp;D22)</f>
        <v>0</v>
      </c>
      <c r="F21" s="37">
        <f t="shared" si="2"/>
        <v>5.588235294117646</v>
      </c>
      <c r="G21" s="38">
        <f>COUNTIF(Vertices[In-Degree],"&gt;= "&amp;F21)-COUNTIF(Vertices[In-Degree],"&gt;="&amp;F22)</f>
        <v>0</v>
      </c>
      <c r="H21" s="37">
        <f t="shared" si="3"/>
        <v>3.352941176470587</v>
      </c>
      <c r="I21" s="38">
        <f>COUNTIF(Vertices[Out-Degree],"&gt;= "&amp;H21)-COUNTIF(Vertices[Out-Degree],"&gt;="&amp;H22)</f>
        <v>0</v>
      </c>
      <c r="J21" s="37">
        <f t="shared" si="4"/>
        <v>44.333333147058816</v>
      </c>
      <c r="K21" s="38">
        <f>COUNTIF(Vertices[Betweenness Centrality],"&gt;= "&amp;J21)-COUNTIF(Vertices[Betweenness Centrality],"&gt;="&amp;J22)</f>
        <v>0</v>
      </c>
      <c r="L21" s="37">
        <f t="shared" si="5"/>
        <v>0.6907563823529408</v>
      </c>
      <c r="M21" s="38">
        <f>COUNTIF(Vertices[Closeness Centrality],"&gt;= "&amp;L21)-COUNTIF(Vertices[Closeness Centrality],"&gt;="&amp;L22)</f>
        <v>0</v>
      </c>
      <c r="N21" s="37">
        <f t="shared" si="6"/>
        <v>0.3003917058823528</v>
      </c>
      <c r="O21" s="38">
        <f>COUNTIF(Vertices[Eigenvector Centrality],"&gt;= "&amp;N21)-COUNTIF(Vertices[Eigenvector Centrality],"&gt;="&amp;N22)</f>
        <v>0</v>
      </c>
      <c r="P21" s="37">
        <f t="shared" si="7"/>
        <v>0.09729114705882365</v>
      </c>
      <c r="Q21" s="38">
        <f>COUNTIF(Vertices[PageRank],"&gt;= "&amp;P21)-COUNTIF(Vertices[PageRank],"&gt;="&amp;P22)</f>
        <v>0</v>
      </c>
      <c r="R21" s="37">
        <f t="shared" si="8"/>
        <v>0.372549019607843</v>
      </c>
      <c r="S21" s="42">
        <f>COUNTIF(Vertices[Clustering Coefficient],"&gt;= "&amp;R21)-COUNTIF(Vertices[Clustering Coefficient],"&gt;="&amp;R22)</f>
        <v>0</v>
      </c>
      <c r="T21" s="37" t="e">
        <f ca="1" t="shared" si="9"/>
        <v>#REF!</v>
      </c>
      <c r="U21" s="38" t="e">
        <f ca="1" t="shared" si="0"/>
        <v>#REF!</v>
      </c>
    </row>
    <row r="22" spans="1:21" ht="15">
      <c r="A22" s="32" t="s">
        <v>152</v>
      </c>
      <c r="B22" s="32">
        <v>1</v>
      </c>
      <c r="D22" s="30">
        <f t="shared" si="1"/>
        <v>0</v>
      </c>
      <c r="E22">
        <f>COUNTIF(Vertices[Degree],"&gt;= "&amp;D22)-COUNTIF(Vertices[Degree],"&gt;="&amp;D23)</f>
        <v>0</v>
      </c>
      <c r="F22" s="35">
        <f t="shared" si="2"/>
        <v>5.882352941176469</v>
      </c>
      <c r="G22" s="36">
        <f>COUNTIF(Vertices[In-Degree],"&gt;= "&amp;F22)-COUNTIF(Vertices[In-Degree],"&gt;="&amp;F23)</f>
        <v>2</v>
      </c>
      <c r="H22" s="35">
        <f t="shared" si="3"/>
        <v>3.529411764705881</v>
      </c>
      <c r="I22" s="36">
        <f>COUNTIF(Vertices[Out-Degree],"&gt;= "&amp;H22)-COUNTIF(Vertices[Out-Degree],"&gt;="&amp;H23)</f>
        <v>0</v>
      </c>
      <c r="J22" s="35">
        <f t="shared" si="4"/>
        <v>46.666666470588225</v>
      </c>
      <c r="K22" s="36">
        <f>COUNTIF(Vertices[Betweenness Centrality],"&gt;= "&amp;J22)-COUNTIF(Vertices[Betweenness Centrality],"&gt;="&amp;J23)</f>
        <v>0</v>
      </c>
      <c r="L22" s="35">
        <f t="shared" si="5"/>
        <v>0.7018488235294114</v>
      </c>
      <c r="M22" s="36">
        <f>COUNTIF(Vertices[Closeness Centrality],"&gt;= "&amp;L22)-COUNTIF(Vertices[Closeness Centrality],"&gt;="&amp;L23)</f>
        <v>0</v>
      </c>
      <c r="N22" s="35">
        <f t="shared" si="6"/>
        <v>0.3120600588235293</v>
      </c>
      <c r="O22" s="36">
        <f>COUNTIF(Vertices[Eigenvector Centrality],"&gt;= "&amp;N22)-COUNTIF(Vertices[Eigenvector Centrality],"&gt;="&amp;N23)</f>
        <v>1</v>
      </c>
      <c r="P22" s="35">
        <f t="shared" si="7"/>
        <v>0.09888347058823542</v>
      </c>
      <c r="Q22" s="36">
        <f>COUNTIF(Vertices[PageRank],"&gt;= "&amp;P22)-COUNTIF(Vertices[PageRank],"&gt;="&amp;P23)</f>
        <v>0</v>
      </c>
      <c r="R22" s="35">
        <f t="shared" si="8"/>
        <v>0.39215686274509787</v>
      </c>
      <c r="S22" s="41">
        <f>COUNTIF(Vertices[Clustering Coefficient],"&gt;= "&amp;R22)-COUNTIF(Vertices[Clustering Coefficient],"&gt;="&amp;R23)</f>
        <v>1</v>
      </c>
      <c r="T22" s="35" t="e">
        <f ca="1" t="shared" si="9"/>
        <v>#REF!</v>
      </c>
      <c r="U22" s="36" t="e">
        <f ca="1" t="shared" si="0"/>
        <v>#REF!</v>
      </c>
    </row>
    <row r="23" spans="1:21" ht="15">
      <c r="A23" s="32" t="s">
        <v>153</v>
      </c>
      <c r="B23" s="32">
        <v>0</v>
      </c>
      <c r="D23" s="30">
        <f t="shared" si="1"/>
        <v>0</v>
      </c>
      <c r="E23">
        <f>COUNTIF(Vertices[Degree],"&gt;= "&amp;D23)-COUNTIF(Vertices[Degree],"&gt;="&amp;D24)</f>
        <v>0</v>
      </c>
      <c r="F23" s="37">
        <f t="shared" si="2"/>
        <v>6.176470588235293</v>
      </c>
      <c r="G23" s="38">
        <f>COUNTIF(Vertices[In-Degree],"&gt;= "&amp;F23)-COUNTIF(Vertices[In-Degree],"&gt;="&amp;F24)</f>
        <v>0</v>
      </c>
      <c r="H23" s="37">
        <f t="shared" si="3"/>
        <v>3.705882352941175</v>
      </c>
      <c r="I23" s="38">
        <f>COUNTIF(Vertices[Out-Degree],"&gt;= "&amp;H23)-COUNTIF(Vertices[Out-Degree],"&gt;="&amp;H24)</f>
        <v>0</v>
      </c>
      <c r="J23" s="37">
        <f t="shared" si="4"/>
        <v>48.999999794117635</v>
      </c>
      <c r="K23" s="38">
        <f>COUNTIF(Vertices[Betweenness Centrality],"&gt;= "&amp;J23)-COUNTIF(Vertices[Betweenness Centrality],"&gt;="&amp;J24)</f>
        <v>0</v>
      </c>
      <c r="L23" s="37">
        <f t="shared" si="5"/>
        <v>0.7129412647058819</v>
      </c>
      <c r="M23" s="38">
        <f>COUNTIF(Vertices[Closeness Centrality],"&gt;= "&amp;L23)-COUNTIF(Vertices[Closeness Centrality],"&gt;="&amp;L24)</f>
        <v>0</v>
      </c>
      <c r="N23" s="37">
        <f t="shared" si="6"/>
        <v>0.32372841176470574</v>
      </c>
      <c r="O23" s="38">
        <f>COUNTIF(Vertices[Eigenvector Centrality],"&gt;= "&amp;N23)-COUNTIF(Vertices[Eigenvector Centrality],"&gt;="&amp;N24)</f>
        <v>0</v>
      </c>
      <c r="P23" s="37">
        <f t="shared" si="7"/>
        <v>0.10047579411764719</v>
      </c>
      <c r="Q23" s="38">
        <f>COUNTIF(Vertices[PageRank],"&gt;= "&amp;P23)-COUNTIF(Vertices[PageRank],"&gt;="&amp;P24)</f>
        <v>0</v>
      </c>
      <c r="R23" s="37">
        <f t="shared" si="8"/>
        <v>0.41176470588235276</v>
      </c>
      <c r="S23" s="42">
        <f>COUNTIF(Vertices[Clustering Coefficient],"&gt;= "&amp;R23)-COUNTIF(Vertices[Clustering Coefficient],"&gt;="&amp;R24)</f>
        <v>0</v>
      </c>
      <c r="T23" s="37" t="e">
        <f ca="1" t="shared" si="9"/>
        <v>#REF!</v>
      </c>
      <c r="U23" s="38" t="e">
        <f ca="1" t="shared" si="0"/>
        <v>#REF!</v>
      </c>
    </row>
    <row r="24" spans="1:21" ht="15">
      <c r="A24" s="32" t="s">
        <v>154</v>
      </c>
      <c r="B24" s="32">
        <v>13</v>
      </c>
      <c r="D24" s="30">
        <f t="shared" si="1"/>
        <v>0</v>
      </c>
      <c r="E24">
        <f>COUNTIF(Vertices[Degree],"&gt;= "&amp;D24)-COUNTIF(Vertices[Degree],"&gt;="&amp;D25)</f>
        <v>0</v>
      </c>
      <c r="F24" s="35">
        <f t="shared" si="2"/>
        <v>6.470588235294116</v>
      </c>
      <c r="G24" s="36">
        <f>COUNTIF(Vertices[In-Degree],"&gt;= "&amp;F24)-COUNTIF(Vertices[In-Degree],"&gt;="&amp;F25)</f>
        <v>0</v>
      </c>
      <c r="H24" s="35">
        <f t="shared" si="3"/>
        <v>3.882352941176469</v>
      </c>
      <c r="I24" s="36">
        <f>COUNTIF(Vertices[Out-Degree],"&gt;= "&amp;H24)-COUNTIF(Vertices[Out-Degree],"&gt;="&amp;H25)</f>
        <v>2</v>
      </c>
      <c r="J24" s="35">
        <f t="shared" si="4"/>
        <v>51.333333117647044</v>
      </c>
      <c r="K24" s="36">
        <f>COUNTIF(Vertices[Betweenness Centrality],"&gt;= "&amp;J24)-COUNTIF(Vertices[Betweenness Centrality],"&gt;="&amp;J25)</f>
        <v>0</v>
      </c>
      <c r="L24" s="35">
        <f t="shared" si="5"/>
        <v>0.7240337058823525</v>
      </c>
      <c r="M24" s="36">
        <f>COUNTIF(Vertices[Closeness Centrality],"&gt;= "&amp;L24)-COUNTIF(Vertices[Closeness Centrality],"&gt;="&amp;L25)</f>
        <v>0</v>
      </c>
      <c r="N24" s="35">
        <f t="shared" si="6"/>
        <v>0.3353967647058822</v>
      </c>
      <c r="O24" s="36">
        <f>COUNTIF(Vertices[Eigenvector Centrality],"&gt;= "&amp;N24)-COUNTIF(Vertices[Eigenvector Centrality],"&gt;="&amp;N25)</f>
        <v>1</v>
      </c>
      <c r="P24" s="35">
        <f t="shared" si="7"/>
        <v>0.10206811764705896</v>
      </c>
      <c r="Q24" s="36">
        <f>COUNTIF(Vertices[PageRank],"&gt;= "&amp;P24)-COUNTIF(Vertices[PageRank],"&gt;="&amp;P25)</f>
        <v>0</v>
      </c>
      <c r="R24" s="35">
        <f t="shared" si="8"/>
        <v>0.43137254901960764</v>
      </c>
      <c r="S24" s="41">
        <f>COUNTIF(Vertices[Clustering Coefficient],"&gt;= "&amp;R24)-COUNTIF(Vertices[Clustering Coefficient],"&gt;="&amp;R25)</f>
        <v>0</v>
      </c>
      <c r="T24" s="35" t="e">
        <f ca="1" t="shared" si="9"/>
        <v>#REF!</v>
      </c>
      <c r="U24" s="36" t="e">
        <f ca="1" t="shared" si="0"/>
        <v>#REF!</v>
      </c>
    </row>
    <row r="25" spans="1:21" ht="15">
      <c r="A25" s="32" t="s">
        <v>155</v>
      </c>
      <c r="B25" s="32">
        <v>100</v>
      </c>
      <c r="D25" s="30">
        <f t="shared" si="1"/>
        <v>0</v>
      </c>
      <c r="E25">
        <f>COUNTIF(Vertices[Degree],"&gt;= "&amp;D25)-COUNTIF(Vertices[Degree],"&gt;="&amp;D26)</f>
        <v>0</v>
      </c>
      <c r="F25" s="37">
        <f t="shared" si="2"/>
        <v>6.764705882352939</v>
      </c>
      <c r="G25" s="38">
        <f>COUNTIF(Vertices[In-Degree],"&gt;= "&amp;F25)-COUNTIF(Vertices[In-Degree],"&gt;="&amp;F26)</f>
        <v>0</v>
      </c>
      <c r="H25" s="37">
        <f t="shared" si="3"/>
        <v>4.058823529411763</v>
      </c>
      <c r="I25" s="38">
        <f>COUNTIF(Vertices[Out-Degree],"&gt;= "&amp;H25)-COUNTIF(Vertices[Out-Degree],"&gt;="&amp;H26)</f>
        <v>0</v>
      </c>
      <c r="J25" s="37">
        <f t="shared" si="4"/>
        <v>53.66666644117645</v>
      </c>
      <c r="K25" s="38">
        <f>COUNTIF(Vertices[Betweenness Centrality],"&gt;= "&amp;J25)-COUNTIF(Vertices[Betweenness Centrality],"&gt;="&amp;J26)</f>
        <v>0</v>
      </c>
      <c r="L25" s="37">
        <f t="shared" si="5"/>
        <v>0.7351261470588231</v>
      </c>
      <c r="M25" s="38">
        <f>COUNTIF(Vertices[Closeness Centrality],"&gt;= "&amp;L25)-COUNTIF(Vertices[Closeness Centrality],"&gt;="&amp;L26)</f>
        <v>0</v>
      </c>
      <c r="N25" s="37">
        <f t="shared" si="6"/>
        <v>0.34706511764705866</v>
      </c>
      <c r="O25" s="38">
        <f>COUNTIF(Vertices[Eigenvector Centrality],"&gt;= "&amp;N25)-COUNTIF(Vertices[Eigenvector Centrality],"&gt;="&amp;N26)</f>
        <v>1</v>
      </c>
      <c r="P25" s="37">
        <f t="shared" si="7"/>
        <v>0.10366044117647073</v>
      </c>
      <c r="Q25" s="38">
        <f>COUNTIF(Vertices[PageRank],"&gt;= "&amp;P25)-COUNTIF(Vertices[PageRank],"&gt;="&amp;P26)</f>
        <v>0</v>
      </c>
      <c r="R25" s="37">
        <f t="shared" si="8"/>
        <v>0.45098039215686253</v>
      </c>
      <c r="S25" s="42">
        <f>COUNTIF(Vertices[Clustering Coefficient],"&gt;= "&amp;R25)-COUNTIF(Vertices[Clustering Coefficient],"&gt;="&amp;R26)</f>
        <v>0</v>
      </c>
      <c r="T25" s="37" t="e">
        <f ca="1" t="shared" si="9"/>
        <v>#REF!</v>
      </c>
      <c r="U25" s="38" t="e">
        <f ca="1" t="shared" si="0"/>
        <v>#REF!</v>
      </c>
    </row>
    <row r="26" spans="1:21" ht="15">
      <c r="A26" s="113"/>
      <c r="B26" s="113"/>
      <c r="D26" s="30">
        <f t="shared" si="1"/>
        <v>0</v>
      </c>
      <c r="E26">
        <f>COUNTIF(Vertices[Degree],"&gt;= "&amp;D26)-COUNTIF(Vertices[Degree],"&gt;="&amp;D27)</f>
        <v>0</v>
      </c>
      <c r="F26" s="35">
        <f t="shared" si="2"/>
        <v>7.058823529411763</v>
      </c>
      <c r="G26" s="36">
        <f>COUNTIF(Vertices[In-Degree],"&gt;= "&amp;F26)-COUNTIF(Vertices[In-Degree],"&gt;="&amp;F27)</f>
        <v>0</v>
      </c>
      <c r="H26" s="35">
        <f t="shared" si="3"/>
        <v>4.235294117647057</v>
      </c>
      <c r="I26" s="36">
        <f>COUNTIF(Vertices[Out-Degree],"&gt;= "&amp;H26)-COUNTIF(Vertices[Out-Degree],"&gt;="&amp;H27)</f>
        <v>0</v>
      </c>
      <c r="J26" s="35">
        <f t="shared" si="4"/>
        <v>55.99999976470586</v>
      </c>
      <c r="K26" s="36">
        <f>COUNTIF(Vertices[Betweenness Centrality],"&gt;= "&amp;J26)-COUNTIF(Vertices[Betweenness Centrality],"&gt;="&amp;J27)</f>
        <v>0</v>
      </c>
      <c r="L26" s="35">
        <f t="shared" si="5"/>
        <v>0.7462185882352936</v>
      </c>
      <c r="M26" s="36">
        <f>COUNTIF(Vertices[Closeness Centrality],"&gt;= "&amp;L26)-COUNTIF(Vertices[Closeness Centrality],"&gt;="&amp;L27)</f>
        <v>1</v>
      </c>
      <c r="N26" s="35">
        <f t="shared" si="6"/>
        <v>0.3587334705882351</v>
      </c>
      <c r="O26" s="36">
        <f>COUNTIF(Vertices[Eigenvector Centrality],"&gt;= "&amp;N26)-COUNTIF(Vertices[Eigenvector Centrality],"&gt;="&amp;N27)</f>
        <v>0</v>
      </c>
      <c r="P26" s="35">
        <f t="shared" si="7"/>
        <v>0.1052527647058825</v>
      </c>
      <c r="Q26" s="36">
        <f>COUNTIF(Vertices[PageRank],"&gt;= "&amp;P26)-COUNTIF(Vertices[PageRank],"&gt;="&amp;P27)</f>
        <v>0</v>
      </c>
      <c r="R26" s="35">
        <f t="shared" si="8"/>
        <v>0.4705882352941174</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156</v>
      </c>
      <c r="B27" s="32">
        <v>3</v>
      </c>
      <c r="D27" s="30">
        <f t="shared" si="1"/>
        <v>0</v>
      </c>
      <c r="E27">
        <f>COUNTIF(Vertices[Degree],"&gt;= "&amp;D27)-COUNTIF(Vertices[Degree],"&gt;="&amp;D28)</f>
        <v>0</v>
      </c>
      <c r="F27" s="37">
        <f t="shared" si="2"/>
        <v>7.352941176470586</v>
      </c>
      <c r="G27" s="38">
        <f>COUNTIF(Vertices[In-Degree],"&gt;= "&amp;F27)-COUNTIF(Vertices[In-Degree],"&gt;="&amp;F28)</f>
        <v>0</v>
      </c>
      <c r="H27" s="37">
        <f t="shared" si="3"/>
        <v>4.4117647058823515</v>
      </c>
      <c r="I27" s="38">
        <f>COUNTIF(Vertices[Out-Degree],"&gt;= "&amp;H27)-COUNTIF(Vertices[Out-Degree],"&gt;="&amp;H28)</f>
        <v>0</v>
      </c>
      <c r="J27" s="37">
        <f t="shared" si="4"/>
        <v>58.33333308823527</v>
      </c>
      <c r="K27" s="38">
        <f>COUNTIF(Vertices[Betweenness Centrality],"&gt;= "&amp;J27)-COUNTIF(Vertices[Betweenness Centrality],"&gt;="&amp;J28)</f>
        <v>0</v>
      </c>
      <c r="L27" s="37">
        <f t="shared" si="5"/>
        <v>0.7573110294117642</v>
      </c>
      <c r="M27" s="38">
        <f>COUNTIF(Vertices[Closeness Centrality],"&gt;= "&amp;L27)-COUNTIF(Vertices[Closeness Centrality],"&gt;="&amp;L28)</f>
        <v>0</v>
      </c>
      <c r="N27" s="37">
        <f t="shared" si="6"/>
        <v>0.3704018235294116</v>
      </c>
      <c r="O27" s="38">
        <f>COUNTIF(Vertices[Eigenvector Centrality],"&gt;= "&amp;N27)-COUNTIF(Vertices[Eigenvector Centrality],"&gt;="&amp;N28)</f>
        <v>0</v>
      </c>
      <c r="P27" s="37">
        <f t="shared" si="7"/>
        <v>0.10684508823529427</v>
      </c>
      <c r="Q27" s="38">
        <f>COUNTIF(Vertices[PageRank],"&gt;= "&amp;P27)-COUNTIF(Vertices[PageRank],"&gt;="&amp;P28)</f>
        <v>0</v>
      </c>
      <c r="R27" s="37">
        <f t="shared" si="8"/>
        <v>0.4901960784313723</v>
      </c>
      <c r="S27" s="42">
        <f>COUNTIF(Vertices[Clustering Coefficient],"&gt;= "&amp;R27)-COUNTIF(Vertices[Clustering Coefficient],"&gt;="&amp;R28)</f>
        <v>0</v>
      </c>
      <c r="T27" s="37" t="e">
        <f ca="1" t="shared" si="9"/>
        <v>#REF!</v>
      </c>
      <c r="U27" s="38" t="e">
        <f ca="1" t="shared" si="10"/>
        <v>#REF!</v>
      </c>
    </row>
    <row r="28" spans="1:21" ht="15">
      <c r="A28" s="32" t="s">
        <v>157</v>
      </c>
      <c r="B28" s="32">
        <v>1.64497</v>
      </c>
      <c r="D28" s="30">
        <f t="shared" si="1"/>
        <v>0</v>
      </c>
      <c r="E28">
        <f>COUNTIF(Vertices[Degree],"&gt;= "&amp;D28)-COUNTIF(Vertices[Degree],"&gt;="&amp;D29)</f>
        <v>0</v>
      </c>
      <c r="F28" s="35">
        <f t="shared" si="2"/>
        <v>7.6470588235294095</v>
      </c>
      <c r="G28" s="36">
        <f>COUNTIF(Vertices[In-Degree],"&gt;= "&amp;F28)-COUNTIF(Vertices[In-Degree],"&gt;="&amp;F29)</f>
        <v>0</v>
      </c>
      <c r="H28" s="35">
        <f t="shared" si="3"/>
        <v>4.588235294117646</v>
      </c>
      <c r="I28" s="36">
        <f>COUNTIF(Vertices[Out-Degree],"&gt;= "&amp;H28)-COUNTIF(Vertices[Out-Degree],"&gt;="&amp;H29)</f>
        <v>0</v>
      </c>
      <c r="J28" s="35">
        <f t="shared" si="4"/>
        <v>60.66666641176468</v>
      </c>
      <c r="K28" s="36">
        <f>COUNTIF(Vertices[Betweenness Centrality],"&gt;= "&amp;J28)-COUNTIF(Vertices[Betweenness Centrality],"&gt;="&amp;J29)</f>
        <v>0</v>
      </c>
      <c r="L28" s="35">
        <f t="shared" si="5"/>
        <v>0.7684034705882348</v>
      </c>
      <c r="M28" s="36">
        <f>COUNTIF(Vertices[Closeness Centrality],"&gt;= "&amp;L28)-COUNTIF(Vertices[Closeness Centrality],"&gt;="&amp;L29)</f>
        <v>0</v>
      </c>
      <c r="N28" s="35">
        <f t="shared" si="6"/>
        <v>0.38207017647058805</v>
      </c>
      <c r="O28" s="36">
        <f>COUNTIF(Vertices[Eigenvector Centrality],"&gt;= "&amp;N28)-COUNTIF(Vertices[Eigenvector Centrality],"&gt;="&amp;N29)</f>
        <v>0</v>
      </c>
      <c r="P28" s="35">
        <f t="shared" si="7"/>
        <v>0.10843741176470605</v>
      </c>
      <c r="Q28" s="36">
        <f>COUNTIF(Vertices[PageRank],"&gt;= "&amp;P28)-COUNTIF(Vertices[PageRank],"&gt;="&amp;P29)</f>
        <v>0</v>
      </c>
      <c r="R28" s="35">
        <f t="shared" si="8"/>
        <v>0.5098039215686272</v>
      </c>
      <c r="S28" s="41">
        <f>COUNTIF(Vertices[Clustering Coefficient],"&gt;= "&amp;R28)-COUNTIF(Vertices[Clustering Coefficient],"&gt;="&amp;R29)</f>
        <v>0</v>
      </c>
      <c r="T28" s="35" t="e">
        <f ca="1" t="shared" si="9"/>
        <v>#REF!</v>
      </c>
      <c r="U28" s="36" t="e">
        <f ca="1" t="shared" si="10"/>
        <v>#REF!</v>
      </c>
    </row>
    <row r="29" spans="1:21" ht="15">
      <c r="A29" s="113"/>
      <c r="B29" s="113"/>
      <c r="D29" s="30">
        <f t="shared" si="1"/>
        <v>0</v>
      </c>
      <c r="E29">
        <f>COUNTIF(Vertices[Degree],"&gt;= "&amp;D29)-COUNTIF(Vertices[Degree],"&gt;="&amp;D30)</f>
        <v>0</v>
      </c>
      <c r="F29" s="37">
        <f t="shared" si="2"/>
        <v>7.941176470588233</v>
      </c>
      <c r="G29" s="38">
        <f>COUNTIF(Vertices[In-Degree],"&gt;= "&amp;F29)-COUNTIF(Vertices[In-Degree],"&gt;="&amp;F30)</f>
        <v>0</v>
      </c>
      <c r="H29" s="37">
        <f t="shared" si="3"/>
        <v>4.76470588235294</v>
      </c>
      <c r="I29" s="38">
        <f>COUNTIF(Vertices[Out-Degree],"&gt;= "&amp;H29)-COUNTIF(Vertices[Out-Degree],"&gt;="&amp;H30)</f>
        <v>0</v>
      </c>
      <c r="J29" s="37">
        <f t="shared" si="4"/>
        <v>62.99999973529409</v>
      </c>
      <c r="K29" s="38">
        <f>COUNTIF(Vertices[Betweenness Centrality],"&gt;= "&amp;J29)-COUNTIF(Vertices[Betweenness Centrality],"&gt;="&amp;J30)</f>
        <v>0</v>
      </c>
      <c r="L29" s="37">
        <f t="shared" si="5"/>
        <v>0.7794959117647053</v>
      </c>
      <c r="M29" s="38">
        <f>COUNTIF(Vertices[Closeness Centrality],"&gt;= "&amp;L29)-COUNTIF(Vertices[Closeness Centrality],"&gt;="&amp;L30)</f>
        <v>0</v>
      </c>
      <c r="N29" s="37">
        <f t="shared" si="6"/>
        <v>0.3937385294117645</v>
      </c>
      <c r="O29" s="38">
        <f>COUNTIF(Vertices[Eigenvector Centrality],"&gt;= "&amp;N29)-COUNTIF(Vertices[Eigenvector Centrality],"&gt;="&amp;N30)</f>
        <v>0</v>
      </c>
      <c r="P29" s="37">
        <f t="shared" si="7"/>
        <v>0.11002973529411782</v>
      </c>
      <c r="Q29" s="38">
        <f>COUNTIF(Vertices[PageRank],"&gt;= "&amp;P29)-COUNTIF(Vertices[PageRank],"&gt;="&amp;P30)</f>
        <v>0</v>
      </c>
      <c r="R29" s="37">
        <f t="shared" si="8"/>
        <v>0.5294117647058821</v>
      </c>
      <c r="S29" s="42">
        <f>COUNTIF(Vertices[Clustering Coefficient],"&gt;= "&amp;R29)-COUNTIF(Vertices[Clustering Coefficient],"&gt;="&amp;R30)</f>
        <v>0</v>
      </c>
      <c r="T29" s="37" t="e">
        <f ca="1" t="shared" si="9"/>
        <v>#REF!</v>
      </c>
      <c r="U29" s="38" t="e">
        <f ca="1" t="shared" si="10"/>
        <v>#REF!</v>
      </c>
    </row>
    <row r="30" spans="1:21" ht="15">
      <c r="A30" s="32" t="s">
        <v>158</v>
      </c>
      <c r="B30" s="32">
        <v>0.17307692307692307</v>
      </c>
      <c r="D30" s="30">
        <f t="shared" si="1"/>
        <v>0</v>
      </c>
      <c r="E30">
        <f>COUNTIF(Vertices[Degree],"&gt;= "&amp;D30)-COUNTIF(Vertices[Degree],"&gt;="&amp;D31)</f>
        <v>0</v>
      </c>
      <c r="F30" s="35">
        <f t="shared" si="2"/>
        <v>8.235294117647056</v>
      </c>
      <c r="G30" s="36">
        <f>COUNTIF(Vertices[In-Degree],"&gt;= "&amp;F30)-COUNTIF(Vertices[In-Degree],"&gt;="&amp;F31)</f>
        <v>0</v>
      </c>
      <c r="H30" s="35">
        <f t="shared" si="3"/>
        <v>4.941176470588235</v>
      </c>
      <c r="I30" s="36">
        <f>COUNTIF(Vertices[Out-Degree],"&gt;= "&amp;H30)-COUNTIF(Vertices[Out-Degree],"&gt;="&amp;H31)</f>
        <v>0</v>
      </c>
      <c r="J30" s="35">
        <f t="shared" si="4"/>
        <v>65.3333330588235</v>
      </c>
      <c r="K30" s="36">
        <f>COUNTIF(Vertices[Betweenness Centrality],"&gt;= "&amp;J30)-COUNTIF(Vertices[Betweenness Centrality],"&gt;="&amp;J31)</f>
        <v>0</v>
      </c>
      <c r="L30" s="35">
        <f t="shared" si="5"/>
        <v>0.7905883529411759</v>
      </c>
      <c r="M30" s="36">
        <f>COUNTIF(Vertices[Closeness Centrality],"&gt;= "&amp;L30)-COUNTIF(Vertices[Closeness Centrality],"&gt;="&amp;L31)</f>
        <v>0</v>
      </c>
      <c r="N30" s="35">
        <f t="shared" si="6"/>
        <v>0.405406882352941</v>
      </c>
      <c r="O30" s="36">
        <f>COUNTIF(Vertices[Eigenvector Centrality],"&gt;= "&amp;N30)-COUNTIF(Vertices[Eigenvector Centrality],"&gt;="&amp;N31)</f>
        <v>0</v>
      </c>
      <c r="P30" s="35">
        <f t="shared" si="7"/>
        <v>0.11162205882352959</v>
      </c>
      <c r="Q30" s="36">
        <f>COUNTIF(Vertices[PageRank],"&gt;= "&amp;P30)-COUNTIF(Vertices[PageRank],"&gt;="&amp;P31)</f>
        <v>0</v>
      </c>
      <c r="R30" s="35">
        <f t="shared" si="8"/>
        <v>0.5490196078431371</v>
      </c>
      <c r="S30" s="41">
        <f>COUNTIF(Vertices[Clustering Coefficient],"&gt;= "&amp;R30)-COUNTIF(Vertices[Clustering Coefficient],"&gt;="&amp;R31)</f>
        <v>0</v>
      </c>
      <c r="T30" s="35" t="e">
        <f ca="1" t="shared" si="9"/>
        <v>#REF!</v>
      </c>
      <c r="U30" s="36" t="e">
        <f ca="1" t="shared" si="10"/>
        <v>#REF!</v>
      </c>
    </row>
    <row r="31" spans="1:21" ht="15">
      <c r="A31" s="32" t="s">
        <v>1227</v>
      </c>
      <c r="B31" s="32">
        <v>0.139175</v>
      </c>
      <c r="D31" s="30">
        <f t="shared" si="1"/>
        <v>0</v>
      </c>
      <c r="E31">
        <f>COUNTIF(Vertices[Degree],"&gt;= "&amp;D31)-COUNTIF(Vertices[Degree],"&gt;="&amp;D32)</f>
        <v>0</v>
      </c>
      <c r="F31" s="37">
        <f t="shared" si="2"/>
        <v>8.52941176470588</v>
      </c>
      <c r="G31" s="38">
        <f>COUNTIF(Vertices[In-Degree],"&gt;= "&amp;F31)-COUNTIF(Vertices[In-Degree],"&gt;="&amp;F32)</f>
        <v>0</v>
      </c>
      <c r="H31" s="37">
        <f t="shared" si="3"/>
        <v>5.117647058823529</v>
      </c>
      <c r="I31" s="38">
        <f>COUNTIF(Vertices[Out-Degree],"&gt;= "&amp;H31)-COUNTIF(Vertices[Out-Degree],"&gt;="&amp;H32)</f>
        <v>0</v>
      </c>
      <c r="J31" s="37">
        <f t="shared" si="4"/>
        <v>67.66666638235291</v>
      </c>
      <c r="K31" s="38">
        <f>COUNTIF(Vertices[Betweenness Centrality],"&gt;= "&amp;J31)-COUNTIF(Vertices[Betweenness Centrality],"&gt;="&amp;J32)</f>
        <v>0</v>
      </c>
      <c r="L31" s="37">
        <f t="shared" si="5"/>
        <v>0.8016807941176465</v>
      </c>
      <c r="M31" s="38">
        <f>COUNTIF(Vertices[Closeness Centrality],"&gt;= "&amp;L31)-COUNTIF(Vertices[Closeness Centrality],"&gt;="&amp;L32)</f>
        <v>0</v>
      </c>
      <c r="N31" s="37">
        <f t="shared" si="6"/>
        <v>0.41707523529411744</v>
      </c>
      <c r="O31" s="38">
        <f>COUNTIF(Vertices[Eigenvector Centrality],"&gt;= "&amp;N31)-COUNTIF(Vertices[Eigenvector Centrality],"&gt;="&amp;N32)</f>
        <v>0</v>
      </c>
      <c r="P31" s="37">
        <f t="shared" si="7"/>
        <v>0.11321438235294136</v>
      </c>
      <c r="Q31" s="38">
        <f>COUNTIF(Vertices[PageRank],"&gt;= "&amp;P31)-COUNTIF(Vertices[PageRank],"&gt;="&amp;P32)</f>
        <v>0</v>
      </c>
      <c r="R31" s="37">
        <f t="shared" si="8"/>
        <v>0.568627450980392</v>
      </c>
      <c r="S31" s="42">
        <f>COUNTIF(Vertices[Clustering Coefficient],"&gt;= "&amp;R31)-COUNTIF(Vertices[Clustering Coefficient],"&gt;="&amp;R32)</f>
        <v>2</v>
      </c>
      <c r="T31" s="37" t="e">
        <f ca="1" t="shared" si="9"/>
        <v>#REF!</v>
      </c>
      <c r="U31" s="38" t="e">
        <f ca="1" t="shared" si="10"/>
        <v>#REF!</v>
      </c>
    </row>
    <row r="32" spans="1:21" ht="15">
      <c r="A32" s="113"/>
      <c r="B32" s="113"/>
      <c r="D32" s="30">
        <f t="shared" si="1"/>
        <v>0</v>
      </c>
      <c r="E32">
        <f>COUNTIF(Vertices[Degree],"&gt;= "&amp;D32)-COUNTIF(Vertices[Degree],"&gt;="&amp;D33)</f>
        <v>0</v>
      </c>
      <c r="F32" s="35">
        <f t="shared" si="2"/>
        <v>8.823529411764705</v>
      </c>
      <c r="G32" s="36">
        <f>COUNTIF(Vertices[In-Degree],"&gt;= "&amp;F32)-COUNTIF(Vertices[In-Degree],"&gt;="&amp;F33)</f>
        <v>0</v>
      </c>
      <c r="H32" s="35">
        <f t="shared" si="3"/>
        <v>5.294117647058823</v>
      </c>
      <c r="I32" s="36">
        <f>COUNTIF(Vertices[Out-Degree],"&gt;= "&amp;H32)-COUNTIF(Vertices[Out-Degree],"&gt;="&amp;H33)</f>
        <v>0</v>
      </c>
      <c r="J32" s="35">
        <f t="shared" si="4"/>
        <v>69.99999970588233</v>
      </c>
      <c r="K32" s="36">
        <f>COUNTIF(Vertices[Betweenness Centrality],"&gt;= "&amp;J32)-COUNTIF(Vertices[Betweenness Centrality],"&gt;="&amp;J33)</f>
        <v>0</v>
      </c>
      <c r="L32" s="35">
        <f t="shared" si="5"/>
        <v>0.812773235294117</v>
      </c>
      <c r="M32" s="36">
        <f>COUNTIF(Vertices[Closeness Centrality],"&gt;= "&amp;L32)-COUNTIF(Vertices[Closeness Centrality],"&gt;="&amp;L33)</f>
        <v>0</v>
      </c>
      <c r="N32" s="35">
        <f t="shared" si="6"/>
        <v>0.4287435882352939</v>
      </c>
      <c r="O32" s="36">
        <f>COUNTIF(Vertices[Eigenvector Centrality],"&gt;= "&amp;N32)-COUNTIF(Vertices[Eigenvector Centrality],"&gt;="&amp;N33)</f>
        <v>0</v>
      </c>
      <c r="P32" s="35">
        <f t="shared" si="7"/>
        <v>0.11480670588235313</v>
      </c>
      <c r="Q32" s="36">
        <f>COUNTIF(Vertices[PageRank],"&gt;= "&amp;P32)-COUNTIF(Vertices[PageRank],"&gt;="&amp;P33)</f>
        <v>0</v>
      </c>
      <c r="R32" s="35">
        <f t="shared" si="8"/>
        <v>0.588235294117647</v>
      </c>
      <c r="S32" s="41">
        <f>COUNTIF(Vertices[Clustering Coefficient],"&gt;= "&amp;R32)-COUNTIF(Vertices[Clustering Coefficient],"&gt;="&amp;R33)</f>
        <v>0</v>
      </c>
      <c r="T32" s="35" t="e">
        <f ca="1" t="shared" si="9"/>
        <v>#REF!</v>
      </c>
      <c r="U32" s="36" t="e">
        <f ca="1" t="shared" si="10"/>
        <v>#REF!</v>
      </c>
    </row>
    <row r="33" spans="1:21" ht="15">
      <c r="A33" s="32" t="s">
        <v>1228</v>
      </c>
      <c r="B33" s="32" t="s">
        <v>1243</v>
      </c>
      <c r="D33" s="30">
        <f t="shared" si="1"/>
        <v>0</v>
      </c>
      <c r="E33">
        <f>COUNTIF(Vertices[Degree],"&gt;= "&amp;D33)-COUNTIF(Vertices[Degree],"&gt;="&amp;D34)</f>
        <v>0</v>
      </c>
      <c r="F33" s="37">
        <f t="shared" si="2"/>
        <v>9.117647058823529</v>
      </c>
      <c r="G33" s="38">
        <f>COUNTIF(Vertices[In-Degree],"&gt;= "&amp;F33)-COUNTIF(Vertices[In-Degree],"&gt;="&amp;F34)</f>
        <v>0</v>
      </c>
      <c r="H33" s="37">
        <f t="shared" si="3"/>
        <v>5.470588235294118</v>
      </c>
      <c r="I33" s="38">
        <f>COUNTIF(Vertices[Out-Degree],"&gt;= "&amp;H33)-COUNTIF(Vertices[Out-Degree],"&gt;="&amp;H34)</f>
        <v>0</v>
      </c>
      <c r="J33" s="37">
        <f t="shared" si="4"/>
        <v>72.33333302941175</v>
      </c>
      <c r="K33" s="38">
        <f>COUNTIF(Vertices[Betweenness Centrality],"&gt;= "&amp;J33)-COUNTIF(Vertices[Betweenness Centrality],"&gt;="&amp;J34)</f>
        <v>0</v>
      </c>
      <c r="L33" s="37">
        <f t="shared" si="5"/>
        <v>0.8238656764705876</v>
      </c>
      <c r="M33" s="38">
        <f>COUNTIF(Vertices[Closeness Centrality],"&gt;= "&amp;L33)-COUNTIF(Vertices[Closeness Centrality],"&gt;="&amp;L34)</f>
        <v>0</v>
      </c>
      <c r="N33" s="37">
        <f t="shared" si="6"/>
        <v>0.44041194117647037</v>
      </c>
      <c r="O33" s="38">
        <f>COUNTIF(Vertices[Eigenvector Centrality],"&gt;= "&amp;N33)-COUNTIF(Vertices[Eigenvector Centrality],"&gt;="&amp;N34)</f>
        <v>0</v>
      </c>
      <c r="P33" s="37">
        <f t="shared" si="7"/>
        <v>0.1163990294117649</v>
      </c>
      <c r="Q33" s="38">
        <f>COUNTIF(Vertices[PageRank],"&gt;= "&amp;P33)-COUNTIF(Vertices[PageRank],"&gt;="&amp;P34)</f>
        <v>0</v>
      </c>
      <c r="R33" s="37">
        <f t="shared" si="8"/>
        <v>0.6078431372549019</v>
      </c>
      <c r="S33" s="42">
        <f>COUNTIF(Vertices[Clustering Coefficient],"&gt;= "&amp;R33)-COUNTIF(Vertices[Clustering Coefficient],"&gt;="&amp;R34)</f>
        <v>0</v>
      </c>
      <c r="T33" s="37" t="e">
        <f ca="1" t="shared" si="9"/>
        <v>#REF!</v>
      </c>
      <c r="U33" s="38" t="e">
        <f ca="1" t="shared" si="10"/>
        <v>#REF!</v>
      </c>
    </row>
    <row r="34" spans="1:21" ht="15">
      <c r="A34" s="113"/>
      <c r="B34" s="113"/>
      <c r="D34" s="30">
        <f t="shared" si="1"/>
        <v>0</v>
      </c>
      <c r="E34">
        <f>COUNTIF(Vertices[Degree],"&gt;= "&amp;D34)-COUNTIF(Vertices[Degree],"&gt;="&amp;D35)</f>
        <v>0</v>
      </c>
      <c r="F34" s="35">
        <f t="shared" si="2"/>
        <v>9.411764705882353</v>
      </c>
      <c r="G34" s="36">
        <f>COUNTIF(Vertices[In-Degree],"&gt;= "&amp;F34)-COUNTIF(Vertices[In-Degree],"&gt;="&amp;F35)</f>
        <v>0</v>
      </c>
      <c r="H34" s="35">
        <f t="shared" si="3"/>
        <v>5.647058823529412</v>
      </c>
      <c r="I34" s="36">
        <f>COUNTIF(Vertices[Out-Degree],"&gt;= "&amp;H34)-COUNTIF(Vertices[Out-Degree],"&gt;="&amp;H35)</f>
        <v>0</v>
      </c>
      <c r="J34" s="35">
        <f t="shared" si="4"/>
        <v>74.66666635294116</v>
      </c>
      <c r="K34" s="36">
        <f>COUNTIF(Vertices[Betweenness Centrality],"&gt;= "&amp;J34)-COUNTIF(Vertices[Betweenness Centrality],"&gt;="&amp;J35)</f>
        <v>0</v>
      </c>
      <c r="L34" s="35">
        <f t="shared" si="5"/>
        <v>0.8349581176470582</v>
      </c>
      <c r="M34" s="36">
        <f>COUNTIF(Vertices[Closeness Centrality],"&gt;= "&amp;L34)-COUNTIF(Vertices[Closeness Centrality],"&gt;="&amp;L35)</f>
        <v>0</v>
      </c>
      <c r="N34" s="35">
        <f t="shared" si="6"/>
        <v>0.45208029411764683</v>
      </c>
      <c r="O34" s="36">
        <f>COUNTIF(Vertices[Eigenvector Centrality],"&gt;= "&amp;N34)-COUNTIF(Vertices[Eigenvector Centrality],"&gt;="&amp;N35)</f>
        <v>0</v>
      </c>
      <c r="P34" s="35">
        <f t="shared" si="7"/>
        <v>0.11799135294117667</v>
      </c>
      <c r="Q34" s="36">
        <f>COUNTIF(Vertices[PageRank],"&gt;= "&amp;P34)-COUNTIF(Vertices[PageRank],"&gt;="&amp;P35)</f>
        <v>0</v>
      </c>
      <c r="R34" s="35">
        <f t="shared" si="8"/>
        <v>0.6274509803921569</v>
      </c>
      <c r="S34" s="41">
        <f>COUNTIF(Vertices[Clustering Coefficient],"&gt;= "&amp;R34)-COUNTIF(Vertices[Clustering Coefficient],"&gt;="&amp;R35)</f>
        <v>0</v>
      </c>
      <c r="T34" s="35" t="e">
        <f ca="1" t="shared" si="9"/>
        <v>#REF!</v>
      </c>
      <c r="U34" s="36" t="e">
        <f ca="1" t="shared" si="10"/>
        <v>#REF!</v>
      </c>
    </row>
    <row r="35" spans="1:21" ht="15">
      <c r="A35" s="32" t="s">
        <v>1229</v>
      </c>
      <c r="B35" s="32" t="s">
        <v>5950</v>
      </c>
      <c r="D35" s="30">
        <f t="shared" si="1"/>
        <v>0</v>
      </c>
      <c r="E35">
        <f>COUNTIF(Vertices[Degree],"&gt;= "&amp;D35)-COUNTIF(Vertices[Degree],"&gt;="&amp;D36)</f>
        <v>0</v>
      </c>
      <c r="F35" s="37">
        <f t="shared" si="2"/>
        <v>9.705882352941178</v>
      </c>
      <c r="G35" s="38">
        <f>COUNTIF(Vertices[In-Degree],"&gt;= "&amp;F35)-COUNTIF(Vertices[In-Degree],"&gt;="&amp;F36)</f>
        <v>0</v>
      </c>
      <c r="H35" s="37">
        <f t="shared" si="3"/>
        <v>5.8235294117647065</v>
      </c>
      <c r="I35" s="38">
        <f>COUNTIF(Vertices[Out-Degree],"&gt;= "&amp;H35)-COUNTIF(Vertices[Out-Degree],"&gt;="&amp;H36)</f>
        <v>0</v>
      </c>
      <c r="J35" s="37">
        <f t="shared" si="4"/>
        <v>76.99999967647058</v>
      </c>
      <c r="K35" s="38">
        <f>COUNTIF(Vertices[Betweenness Centrality],"&gt;= "&amp;J35)-COUNTIF(Vertices[Betweenness Centrality],"&gt;="&amp;J36)</f>
        <v>0</v>
      </c>
      <c r="L35" s="37">
        <f t="shared" si="5"/>
        <v>0.8460505588235288</v>
      </c>
      <c r="M35" s="38">
        <f>COUNTIF(Vertices[Closeness Centrality],"&gt;= "&amp;L35)-COUNTIF(Vertices[Closeness Centrality],"&gt;="&amp;L36)</f>
        <v>0</v>
      </c>
      <c r="N35" s="37">
        <f t="shared" si="6"/>
        <v>0.4637486470588233</v>
      </c>
      <c r="O35" s="38">
        <f>COUNTIF(Vertices[Eigenvector Centrality],"&gt;= "&amp;N35)-COUNTIF(Vertices[Eigenvector Centrality],"&gt;="&amp;N36)</f>
        <v>1</v>
      </c>
      <c r="P35" s="37">
        <f t="shared" si="7"/>
        <v>0.11958367647058844</v>
      </c>
      <c r="Q35" s="38">
        <f>COUNTIF(Vertices[PageRank],"&gt;= "&amp;P35)-COUNTIF(Vertices[PageRank],"&gt;="&amp;P36)</f>
        <v>0</v>
      </c>
      <c r="R35" s="37">
        <f t="shared" si="8"/>
        <v>0.6470588235294118</v>
      </c>
      <c r="S35" s="42">
        <f>COUNTIF(Vertices[Clustering Coefficient],"&gt;= "&amp;R35)-COUNTIF(Vertices[Clustering Coefficient],"&gt;="&amp;R36)</f>
        <v>0</v>
      </c>
      <c r="T35" s="37" t="e">
        <f ca="1" t="shared" si="9"/>
        <v>#REF!</v>
      </c>
      <c r="U35" s="38" t="e">
        <f ca="1" t="shared" si="10"/>
        <v>#REF!</v>
      </c>
    </row>
    <row r="36" spans="1:21" ht="15">
      <c r="A36" s="32" t="s">
        <v>1230</v>
      </c>
      <c r="B36" s="32" t="s">
        <v>5951</v>
      </c>
      <c r="D36" s="30">
        <f>MAX(Vertices[Degree])</f>
        <v>0</v>
      </c>
      <c r="E36">
        <f>COUNTIF(Vertices[Degree],"&gt;= "&amp;D36)-COUNTIF(Vertices[Degree],"&gt;="&amp;#REF!)</f>
        <v>0</v>
      </c>
      <c r="F36" s="39">
        <f>MAX(Vertices[In-Degree])</f>
        <v>10</v>
      </c>
      <c r="G36" s="40">
        <f>COUNTIF(Vertices[In-Degree],"&gt;= "&amp;F36)-COUNTIF(Vertices[In-Degree],"&gt;="&amp;#REF!)</f>
        <v>1</v>
      </c>
      <c r="H36" s="39">
        <f>MAX(Vertices[Out-Degree])</f>
        <v>6</v>
      </c>
      <c r="I36" s="40">
        <f>COUNTIF(Vertices[Out-Degree],"&gt;= "&amp;H36)-COUNTIF(Vertices[Out-Degree],"&gt;="&amp;#REF!)</f>
        <v>2</v>
      </c>
      <c r="J36" s="39">
        <f>MAX(Vertices[Betweenness Centrality])</f>
        <v>79.333333</v>
      </c>
      <c r="K36" s="40">
        <f>COUNTIF(Vertices[Betweenness Centrality],"&gt;= "&amp;J36)-COUNTIF(Vertices[Betweenness Centrality],"&gt;="&amp;#REF!)</f>
        <v>1</v>
      </c>
      <c r="L36" s="39">
        <f>MAX(Vertices[Closeness Centrality])</f>
        <v>0.857143</v>
      </c>
      <c r="M36" s="40">
        <f>COUNTIF(Vertices[Closeness Centrality],"&gt;= "&amp;L36)-COUNTIF(Vertices[Closeness Centrality],"&gt;="&amp;#REF!)</f>
        <v>1</v>
      </c>
      <c r="N36" s="39">
        <f>MAX(Vertices[Eigenvector Centrality])</f>
        <v>0.475417</v>
      </c>
      <c r="O36" s="40">
        <f>COUNTIF(Vertices[Eigenvector Centrality],"&gt;= "&amp;N36)-COUNTIF(Vertices[Eigenvector Centrality],"&gt;="&amp;#REF!)</f>
        <v>1</v>
      </c>
      <c r="P36" s="39">
        <f>MAX(Vertices[PageRank])</f>
        <v>0.121176</v>
      </c>
      <c r="Q36" s="40">
        <f>COUNTIF(Vertices[PageRank],"&gt;= "&amp;P36)-COUNTIF(Vertices[PageRank],"&gt;="&amp;#REF!)</f>
        <v>1</v>
      </c>
      <c r="R36" s="39">
        <f>MAX(Vertices[Clustering Coefficient])</f>
        <v>0.6666666666666666</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113"/>
      <c r="B37" s="113"/>
    </row>
    <row r="38" spans="1:2" ht="15">
      <c r="A38" s="32" t="s">
        <v>1231</v>
      </c>
      <c r="B38" s="32"/>
    </row>
    <row r="39" spans="1:2" ht="15">
      <c r="A39" s="32" t="s">
        <v>1232</v>
      </c>
      <c r="B39" s="32"/>
    </row>
    <row r="40" spans="1:2" ht="15">
      <c r="A40" s="32" t="s">
        <v>1233</v>
      </c>
      <c r="B40" s="32" t="s">
        <v>5947</v>
      </c>
    </row>
    <row r="41" spans="1:2" ht="15">
      <c r="A41" s="32" t="s">
        <v>1234</v>
      </c>
      <c r="B41" s="32" t="s">
        <v>5948</v>
      </c>
    </row>
    <row r="42" spans="1:2" ht="15">
      <c r="A42" s="32" t="s">
        <v>1235</v>
      </c>
      <c r="B42" s="32" t="s">
        <v>5949</v>
      </c>
    </row>
    <row r="43" spans="1:2" ht="15">
      <c r="A43" s="32" t="s">
        <v>1236</v>
      </c>
      <c r="B43" s="32" t="s">
        <v>402</v>
      </c>
    </row>
    <row r="44" spans="1:2" ht="15">
      <c r="A44" s="32" t="s">
        <v>1237</v>
      </c>
      <c r="B44" s="32" t="s">
        <v>402</v>
      </c>
    </row>
    <row r="45" spans="1:2" ht="15">
      <c r="A45" s="32" t="s">
        <v>1238</v>
      </c>
      <c r="B45" s="32" t="s">
        <v>402</v>
      </c>
    </row>
    <row r="46" spans="1:2" ht="15">
      <c r="A46" s="32" t="s">
        <v>1239</v>
      </c>
      <c r="B46" s="32"/>
    </row>
    <row r="47" spans="1:2" ht="15">
      <c r="A47" s="32" t="s">
        <v>21</v>
      </c>
      <c r="B47" s="32"/>
    </row>
    <row r="48" spans="1:2" ht="15">
      <c r="A48" s="32" t="s">
        <v>1240</v>
      </c>
      <c r="B48" s="32" t="s">
        <v>32</v>
      </c>
    </row>
    <row r="49" spans="1:2" ht="15">
      <c r="A49" s="32" t="s">
        <v>1241</v>
      </c>
      <c r="B49" s="32"/>
    </row>
    <row r="50" spans="1:2" ht="15">
      <c r="A50" s="32" t="s">
        <v>1242</v>
      </c>
      <c r="B50"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10</v>
      </c>
    </row>
    <row r="90" spans="1:2" ht="15">
      <c r="A90" s="31" t="s">
        <v>90</v>
      </c>
      <c r="B90" s="45">
        <f>_xlfn.IFERROR(AVERAGE(Vertices[In-Degree]),NoMetricMessage)</f>
        <v>2.4615384615384617</v>
      </c>
    </row>
    <row r="91" spans="1:2" ht="15">
      <c r="A91" s="31" t="s">
        <v>91</v>
      </c>
      <c r="B91" s="45">
        <f>_xlfn.IFERROR(MEDIAN(Vertices[In-Degree]),NoMetricMessage)</f>
        <v>2</v>
      </c>
    </row>
    <row r="102" spans="1:2" ht="15">
      <c r="A102" s="31" t="s">
        <v>94</v>
      </c>
      <c r="B102" s="44">
        <f>IF(COUNT(Vertices[Out-Degree])&gt;0,H2,NoMetricMessage)</f>
        <v>0</v>
      </c>
    </row>
    <row r="103" spans="1:2" ht="15">
      <c r="A103" s="31" t="s">
        <v>95</v>
      </c>
      <c r="B103" s="44">
        <f>IF(COUNT(Vertices[Out-Degree])&gt;0,H36,NoMetricMessage)</f>
        <v>6</v>
      </c>
    </row>
    <row r="104" spans="1:2" ht="15">
      <c r="A104" s="31" t="s">
        <v>96</v>
      </c>
      <c r="B104" s="45">
        <f>_xlfn.IFERROR(AVERAGE(Vertices[Out-Degree]),NoMetricMessage)</f>
        <v>2.4615384615384617</v>
      </c>
    </row>
    <row r="105" spans="1:2" ht="15">
      <c r="A105" s="31" t="s">
        <v>97</v>
      </c>
      <c r="B105" s="45">
        <f>_xlfn.IFERROR(MEDIAN(Vertices[Out-Degree]),NoMetricMessage)</f>
        <v>2</v>
      </c>
    </row>
    <row r="116" spans="1:2" ht="15">
      <c r="A116" s="31" t="s">
        <v>100</v>
      </c>
      <c r="B116" s="45">
        <f>IF(COUNT(Vertices[Betweenness Centrality])&gt;0,J2,NoMetricMessage)</f>
        <v>0</v>
      </c>
    </row>
    <row r="117" spans="1:2" ht="15">
      <c r="A117" s="31" t="s">
        <v>101</v>
      </c>
      <c r="B117" s="45">
        <f>IF(COUNT(Vertices[Betweenness Centrality])&gt;0,J36,NoMetricMessage)</f>
        <v>79.333333</v>
      </c>
    </row>
    <row r="118" spans="1:2" ht="15">
      <c r="A118" s="31" t="s">
        <v>102</v>
      </c>
      <c r="B118" s="45">
        <f>_xlfn.IFERROR(AVERAGE(Vertices[Betweenness Centrality]),NoMetricMessage)</f>
        <v>9.384615307692307</v>
      </c>
    </row>
    <row r="119" spans="1:2" ht="15">
      <c r="A119" s="31" t="s">
        <v>103</v>
      </c>
      <c r="B119" s="45">
        <f>_xlfn.IFERROR(MEDIAN(Vertices[Betweenness Centrality]),NoMetricMessage)</f>
        <v>0</v>
      </c>
    </row>
    <row r="130" spans="1:2" ht="15">
      <c r="A130" s="31" t="s">
        <v>106</v>
      </c>
      <c r="B130" s="45">
        <f>IF(COUNT(Vertices[Closeness Centrality])&gt;0,L2,NoMetricMessage)</f>
        <v>0.48</v>
      </c>
    </row>
    <row r="131" spans="1:2" ht="15">
      <c r="A131" s="31" t="s">
        <v>107</v>
      </c>
      <c r="B131" s="45">
        <f>IF(COUNT(Vertices[Closeness Centrality])&gt;0,L36,NoMetricMessage)</f>
        <v>0.857143</v>
      </c>
    </row>
    <row r="132" spans="1:2" ht="15">
      <c r="A132" s="31" t="s">
        <v>108</v>
      </c>
      <c r="B132" s="45">
        <f>_xlfn.IFERROR(AVERAGE(Vertices[Closeness Centrality]),NoMetricMessage)</f>
        <v>0.5812936923076925</v>
      </c>
    </row>
    <row r="133" spans="1:2" ht="15">
      <c r="A133" s="31" t="s">
        <v>109</v>
      </c>
      <c r="B133" s="45">
        <f>_xlfn.IFERROR(MEDIAN(Vertices[Closeness Centrality]),NoMetricMessage)</f>
        <v>0.571429</v>
      </c>
    </row>
    <row r="144" spans="1:2" ht="15">
      <c r="A144" s="31" t="s">
        <v>112</v>
      </c>
      <c r="B144" s="45">
        <f>IF(COUNT(Vertices[Eigenvector Centrality])&gt;0,N2,NoMetricMessage)</f>
        <v>0.078693</v>
      </c>
    </row>
    <row r="145" spans="1:2" ht="15">
      <c r="A145" s="31" t="s">
        <v>113</v>
      </c>
      <c r="B145" s="45">
        <f>IF(COUNT(Vertices[Eigenvector Centrality])&gt;0,N36,NoMetricMessage)</f>
        <v>0.475417</v>
      </c>
    </row>
    <row r="146" spans="1:2" ht="15">
      <c r="A146" s="31" t="s">
        <v>114</v>
      </c>
      <c r="B146" s="45">
        <f>_xlfn.IFERROR(AVERAGE(Vertices[Eigenvector Centrality]),NoMetricMessage)</f>
        <v>0.2406835384615384</v>
      </c>
    </row>
    <row r="147" spans="1:2" ht="15">
      <c r="A147" s="31" t="s">
        <v>115</v>
      </c>
      <c r="B147" s="45">
        <f>_xlfn.IFERROR(MEDIAN(Vertices[Eigenvector Centrality]),NoMetricMessage)</f>
        <v>0.218645</v>
      </c>
    </row>
    <row r="158" spans="1:2" ht="15">
      <c r="A158" s="31" t="s">
        <v>140</v>
      </c>
      <c r="B158" s="45">
        <f>IF(COUNT(Vertices[PageRank])&gt;0,P2,NoMetricMessage)</f>
        <v>0.067037</v>
      </c>
    </row>
    <row r="159" spans="1:2" ht="15">
      <c r="A159" s="31" t="s">
        <v>141</v>
      </c>
      <c r="B159" s="45">
        <f>IF(COUNT(Vertices[PageRank])&gt;0,P36,NoMetricMessage)</f>
        <v>0.121176</v>
      </c>
    </row>
    <row r="160" spans="1:2" ht="15">
      <c r="A160" s="31" t="s">
        <v>142</v>
      </c>
      <c r="B160" s="45">
        <f>_xlfn.IFERROR(AVERAGE(Vertices[PageRank]),NoMetricMessage)</f>
        <v>0.07692307692307693</v>
      </c>
    </row>
    <row r="161" spans="1:2" ht="15">
      <c r="A161" s="31" t="s">
        <v>143</v>
      </c>
      <c r="B161" s="45">
        <f>_xlfn.IFERROR(MEDIAN(Vertices[PageRank]),NoMetricMessage)</f>
        <v>0.072731</v>
      </c>
    </row>
    <row r="172" spans="1:2" ht="15">
      <c r="A172" s="31" t="s">
        <v>118</v>
      </c>
      <c r="B172" s="45">
        <f>IF(COUNT(Vertices[Clustering Coefficient])&gt;0,R2,NoMetricMessage)</f>
        <v>0</v>
      </c>
    </row>
    <row r="173" spans="1:2" ht="15">
      <c r="A173" s="31" t="s">
        <v>119</v>
      </c>
      <c r="B173" s="45">
        <f>IF(COUNT(Vertices[Clustering Coefficient])&gt;0,R36,NoMetricMessage)</f>
        <v>0.6666666666666666</v>
      </c>
    </row>
    <row r="174" spans="1:2" ht="15">
      <c r="A174" s="31" t="s">
        <v>120</v>
      </c>
      <c r="B174" s="45">
        <f>_xlfn.IFERROR(AVERAGE(Vertices[Clustering Coefficient]),NoMetricMessage)</f>
        <v>0.3285409035409035</v>
      </c>
    </row>
    <row r="175" spans="1:2" ht="15">
      <c r="A175" s="31" t="s">
        <v>121</v>
      </c>
      <c r="B175" s="45">
        <f>_xlfn.IFERROR(MEDIAN(Vertices[Clustering Coefficient]),NoMetricMessage)</f>
        <v>0.35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379</v>
      </c>
    </row>
    <row r="6" spans="1:18" ht="15">
      <c r="A6">
        <v>0</v>
      </c>
      <c r="B6" s="1" t="s">
        <v>136</v>
      </c>
      <c r="C6">
        <v>1</v>
      </c>
      <c r="D6" t="s">
        <v>59</v>
      </c>
      <c r="E6" t="s">
        <v>59</v>
      </c>
      <c r="F6">
        <v>0</v>
      </c>
      <c r="H6" t="s">
        <v>71</v>
      </c>
      <c r="J6" t="s">
        <v>173</v>
      </c>
      <c r="K6">
        <v>14</v>
      </c>
      <c r="R6" t="s">
        <v>129</v>
      </c>
    </row>
    <row r="7" spans="1:11" ht="15">
      <c r="A7">
        <v>2</v>
      </c>
      <c r="B7">
        <v>1</v>
      </c>
      <c r="C7">
        <v>0</v>
      </c>
      <c r="D7" t="s">
        <v>60</v>
      </c>
      <c r="E7" t="s">
        <v>60</v>
      </c>
      <c r="F7">
        <v>2</v>
      </c>
      <c r="H7" t="s">
        <v>72</v>
      </c>
      <c r="J7" t="s">
        <v>174</v>
      </c>
      <c r="K7" t="s">
        <v>1371</v>
      </c>
    </row>
    <row r="8" spans="1:11" ht="15">
      <c r="A8"/>
      <c r="B8">
        <v>2</v>
      </c>
      <c r="C8">
        <v>2</v>
      </c>
      <c r="D8" t="s">
        <v>61</v>
      </c>
      <c r="E8" t="s">
        <v>61</v>
      </c>
      <c r="H8" t="s">
        <v>73</v>
      </c>
      <c r="J8" t="s">
        <v>175</v>
      </c>
      <c r="K8" t="s">
        <v>1372</v>
      </c>
    </row>
    <row r="9" spans="1:11" ht="409.5">
      <c r="A9"/>
      <c r="B9">
        <v>3</v>
      </c>
      <c r="C9">
        <v>4</v>
      </c>
      <c r="D9" t="s">
        <v>62</v>
      </c>
      <c r="E9" t="s">
        <v>62</v>
      </c>
      <c r="H9" t="s">
        <v>74</v>
      </c>
      <c r="J9" t="s">
        <v>380</v>
      </c>
      <c r="K9" s="7" t="s">
        <v>381</v>
      </c>
    </row>
    <row r="10" spans="1:11" ht="409.5">
      <c r="A10"/>
      <c r="B10">
        <v>4</v>
      </c>
      <c r="D10" t="s">
        <v>63</v>
      </c>
      <c r="E10" t="s">
        <v>63</v>
      </c>
      <c r="H10" t="s">
        <v>75</v>
      </c>
      <c r="J10" t="s">
        <v>382</v>
      </c>
      <c r="K10" s="7" t="s">
        <v>383</v>
      </c>
    </row>
    <row r="11" spans="1:11" ht="409.5">
      <c r="A11"/>
      <c r="B11">
        <v>5</v>
      </c>
      <c r="D11" t="s">
        <v>46</v>
      </c>
      <c r="E11">
        <v>1</v>
      </c>
      <c r="H11" t="s">
        <v>76</v>
      </c>
      <c r="J11" t="s">
        <v>384</v>
      </c>
      <c r="K11" s="7" t="s">
        <v>400</v>
      </c>
    </row>
    <row r="12" spans="1:11" ht="409.5">
      <c r="A12"/>
      <c r="B12"/>
      <c r="D12" t="s">
        <v>64</v>
      </c>
      <c r="E12">
        <v>2</v>
      </c>
      <c r="H12">
        <v>0</v>
      </c>
      <c r="J12" t="s">
        <v>385</v>
      </c>
      <c r="K12" s="98" t="s">
        <v>1376</v>
      </c>
    </row>
    <row r="13" spans="1:11" ht="15">
      <c r="A13"/>
      <c r="B13"/>
      <c r="D13">
        <v>1</v>
      </c>
      <c r="E13">
        <v>3</v>
      </c>
      <c r="H13">
        <v>1</v>
      </c>
      <c r="J13" t="s">
        <v>386</v>
      </c>
      <c r="K13" t="s">
        <v>1377</v>
      </c>
    </row>
    <row r="14" spans="4:11" ht="15">
      <c r="D14">
        <v>2</v>
      </c>
      <c r="E14">
        <v>4</v>
      </c>
      <c r="H14">
        <v>2</v>
      </c>
      <c r="J14" t="s">
        <v>387</v>
      </c>
      <c r="K14" t="s">
        <v>1378</v>
      </c>
    </row>
    <row r="15" spans="4:11" ht="15">
      <c r="D15">
        <v>3</v>
      </c>
      <c r="E15">
        <v>5</v>
      </c>
      <c r="H15">
        <v>3</v>
      </c>
      <c r="J15" t="s">
        <v>388</v>
      </c>
      <c r="K15" t="s">
        <v>1379</v>
      </c>
    </row>
    <row r="16" spans="4:11" ht="15">
      <c r="D16">
        <v>4</v>
      </c>
      <c r="E16">
        <v>6</v>
      </c>
      <c r="H16">
        <v>4</v>
      </c>
      <c r="J16" t="s">
        <v>389</v>
      </c>
      <c r="K16" t="s">
        <v>1380</v>
      </c>
    </row>
    <row r="17" spans="4:11" ht="15">
      <c r="D17">
        <v>5</v>
      </c>
      <c r="E17">
        <v>7</v>
      </c>
      <c r="H17">
        <v>5</v>
      </c>
      <c r="J17" t="s">
        <v>390</v>
      </c>
      <c r="K17" t="s">
        <v>1381</v>
      </c>
    </row>
    <row r="18" spans="4:11" ht="15">
      <c r="D18">
        <v>6</v>
      </c>
      <c r="E18">
        <v>8</v>
      </c>
      <c r="H18">
        <v>6</v>
      </c>
      <c r="J18" t="s">
        <v>391</v>
      </c>
      <c r="K18" t="s">
        <v>1382</v>
      </c>
    </row>
    <row r="19" spans="4:11" ht="409.5">
      <c r="D19">
        <v>7</v>
      </c>
      <c r="E19">
        <v>9</v>
      </c>
      <c r="H19">
        <v>7</v>
      </c>
      <c r="J19" t="s">
        <v>392</v>
      </c>
      <c r="K19" s="7" t="s">
        <v>1383</v>
      </c>
    </row>
    <row r="20" spans="4:11" ht="409.5">
      <c r="D20">
        <v>8</v>
      </c>
      <c r="H20">
        <v>8</v>
      </c>
      <c r="J20" t="s">
        <v>393</v>
      </c>
      <c r="K20" s="7" t="s">
        <v>1384</v>
      </c>
    </row>
    <row r="21" spans="4:11" ht="409.5">
      <c r="D21">
        <v>9</v>
      </c>
      <c r="H21">
        <v>9</v>
      </c>
      <c r="J21" t="s">
        <v>394</v>
      </c>
      <c r="K21" s="7" t="s">
        <v>5952</v>
      </c>
    </row>
    <row r="22" spans="4:11" ht="15">
      <c r="D22">
        <v>10</v>
      </c>
      <c r="J22" t="s">
        <v>395</v>
      </c>
      <c r="K22" t="s">
        <v>401</v>
      </c>
    </row>
    <row r="23" spans="4:11" ht="409.5">
      <c r="D23">
        <v>11</v>
      </c>
      <c r="J23" t="s">
        <v>396</v>
      </c>
      <c r="K23" s="7" t="s">
        <v>1373</v>
      </c>
    </row>
    <row r="24" spans="10:11" ht="409.5">
      <c r="J24" t="s">
        <v>397</v>
      </c>
      <c r="K24" s="7" t="s">
        <v>1374</v>
      </c>
    </row>
    <row r="25" spans="10:11" ht="409.5">
      <c r="J25" t="s">
        <v>398</v>
      </c>
      <c r="K25" s="7" t="s">
        <v>1375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96C27-E4E7-4833-85B8-80CAB802FCB0}">
  <dimension ref="A1:G5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412</v>
      </c>
      <c r="B1" s="7" t="s">
        <v>640</v>
      </c>
      <c r="C1" s="7" t="s">
        <v>644</v>
      </c>
      <c r="D1" s="7" t="s">
        <v>144</v>
      </c>
      <c r="E1" s="7" t="s">
        <v>646</v>
      </c>
      <c r="F1" s="7" t="s">
        <v>647</v>
      </c>
      <c r="G1" s="7" t="s">
        <v>648</v>
      </c>
    </row>
    <row r="2" spans="1:7" ht="15">
      <c r="A2" s="102" t="s">
        <v>413</v>
      </c>
      <c r="B2" s="102" t="s">
        <v>641</v>
      </c>
      <c r="C2" s="108"/>
      <c r="D2" s="102"/>
      <c r="E2" s="102"/>
      <c r="F2" s="102"/>
      <c r="G2" s="102"/>
    </row>
    <row r="3" spans="1:7" ht="15">
      <c r="A3" s="104" t="s">
        <v>414</v>
      </c>
      <c r="B3" s="102" t="s">
        <v>642</v>
      </c>
      <c r="C3" s="108"/>
      <c r="D3" s="102"/>
      <c r="E3" s="102"/>
      <c r="F3" s="102"/>
      <c r="G3" s="102"/>
    </row>
    <row r="4" spans="1:7" ht="15">
      <c r="A4" s="104" t="s">
        <v>415</v>
      </c>
      <c r="B4" s="102" t="s">
        <v>643</v>
      </c>
      <c r="C4" s="108"/>
      <c r="D4" s="102"/>
      <c r="E4" s="102"/>
      <c r="F4" s="102"/>
      <c r="G4" s="102"/>
    </row>
    <row r="5" spans="1:7" ht="15">
      <c r="A5" s="104" t="s">
        <v>416</v>
      </c>
      <c r="B5" s="102">
        <v>123</v>
      </c>
      <c r="C5" s="108">
        <v>0.03433835845896147</v>
      </c>
      <c r="D5" s="102"/>
      <c r="E5" s="102"/>
      <c r="F5" s="102"/>
      <c r="G5" s="102"/>
    </row>
    <row r="6" spans="1:7" ht="15">
      <c r="A6" s="104" t="s">
        <v>417</v>
      </c>
      <c r="B6" s="102">
        <v>58</v>
      </c>
      <c r="C6" s="108">
        <v>0.016192071468453376</v>
      </c>
      <c r="D6" s="102"/>
      <c r="E6" s="102"/>
      <c r="F6" s="102"/>
      <c r="G6" s="102"/>
    </row>
    <row r="7" spans="1:7" ht="15">
      <c r="A7" s="104" t="s">
        <v>418</v>
      </c>
      <c r="B7" s="102">
        <v>0</v>
      </c>
      <c r="C7" s="108">
        <v>0</v>
      </c>
      <c r="D7" s="102"/>
      <c r="E7" s="102"/>
      <c r="F7" s="102"/>
      <c r="G7" s="102"/>
    </row>
    <row r="8" spans="1:7" ht="15">
      <c r="A8" s="104" t="s">
        <v>419</v>
      </c>
      <c r="B8" s="102">
        <v>1748</v>
      </c>
      <c r="C8" s="108">
        <v>0.4879955332216639</v>
      </c>
      <c r="D8" s="102"/>
      <c r="E8" s="102"/>
      <c r="F8" s="102"/>
      <c r="G8" s="102"/>
    </row>
    <row r="9" spans="1:7" ht="15">
      <c r="A9" s="104" t="s">
        <v>420</v>
      </c>
      <c r="B9" s="102">
        <v>3582</v>
      </c>
      <c r="C9" s="108">
        <v>1</v>
      </c>
      <c r="D9" s="102"/>
      <c r="E9" s="102"/>
      <c r="F9" s="102"/>
      <c r="G9" s="102"/>
    </row>
    <row r="10" spans="1:7" ht="15">
      <c r="A10" s="107" t="s">
        <v>421</v>
      </c>
      <c r="B10" s="102">
        <v>100</v>
      </c>
      <c r="C10" s="108">
        <v>0</v>
      </c>
      <c r="D10" s="102" t="s">
        <v>645</v>
      </c>
      <c r="E10" s="102" t="b">
        <v>0</v>
      </c>
      <c r="F10" s="102" t="b">
        <v>0</v>
      </c>
      <c r="G10" s="102" t="b">
        <v>0</v>
      </c>
    </row>
    <row r="11" spans="1:7" ht="15">
      <c r="A11" s="107" t="s">
        <v>422</v>
      </c>
      <c r="B11" s="102">
        <v>60</v>
      </c>
      <c r="C11" s="108">
        <v>0.006900427670804243</v>
      </c>
      <c r="D11" s="102" t="s">
        <v>645</v>
      </c>
      <c r="E11" s="102" t="b">
        <v>0</v>
      </c>
      <c r="F11" s="102" t="b">
        <v>0</v>
      </c>
      <c r="G11" s="102" t="b">
        <v>0</v>
      </c>
    </row>
    <row r="12" spans="1:7" ht="15">
      <c r="A12" s="107" t="s">
        <v>423</v>
      </c>
      <c r="B12" s="102">
        <v>48</v>
      </c>
      <c r="C12" s="108">
        <v>0.007931788805584145</v>
      </c>
      <c r="D12" s="102" t="s">
        <v>645</v>
      </c>
      <c r="E12" s="102" t="b">
        <v>0</v>
      </c>
      <c r="F12" s="102" t="b">
        <v>0</v>
      </c>
      <c r="G12" s="102" t="b">
        <v>0</v>
      </c>
    </row>
    <row r="13" spans="1:7" ht="15">
      <c r="A13" s="107" t="s">
        <v>426</v>
      </c>
      <c r="B13" s="102">
        <v>35</v>
      </c>
      <c r="C13" s="108">
        <v>0.008500900934951308</v>
      </c>
      <c r="D13" s="102" t="s">
        <v>645</v>
      </c>
      <c r="E13" s="102" t="b">
        <v>0</v>
      </c>
      <c r="F13" s="102" t="b">
        <v>0</v>
      </c>
      <c r="G13" s="102" t="b">
        <v>0</v>
      </c>
    </row>
    <row r="14" spans="1:7" ht="15">
      <c r="A14" s="107" t="s">
        <v>198</v>
      </c>
      <c r="B14" s="102">
        <v>31</v>
      </c>
      <c r="C14" s="108">
        <v>0.00817407334947514</v>
      </c>
      <c r="D14" s="102" t="s">
        <v>645</v>
      </c>
      <c r="E14" s="102" t="b">
        <v>0</v>
      </c>
      <c r="F14" s="102" t="b">
        <v>0</v>
      </c>
      <c r="G14" s="102" t="b">
        <v>0</v>
      </c>
    </row>
    <row r="15" spans="1:7" ht="15">
      <c r="A15" s="107" t="s">
        <v>427</v>
      </c>
      <c r="B15" s="102">
        <v>30</v>
      </c>
      <c r="C15" s="108">
        <v>0.00813186229051847</v>
      </c>
      <c r="D15" s="102" t="s">
        <v>645</v>
      </c>
      <c r="E15" s="102" t="b">
        <v>0</v>
      </c>
      <c r="F15" s="102" t="b">
        <v>0</v>
      </c>
      <c r="G15" s="102" t="b">
        <v>0</v>
      </c>
    </row>
    <row r="16" spans="1:7" ht="15">
      <c r="A16" s="107" t="s">
        <v>428</v>
      </c>
      <c r="B16" s="102">
        <v>28</v>
      </c>
      <c r="C16" s="108">
        <v>0.008024663101305268</v>
      </c>
      <c r="D16" s="102" t="s">
        <v>645</v>
      </c>
      <c r="E16" s="102" t="b">
        <v>0</v>
      </c>
      <c r="F16" s="102" t="b">
        <v>0</v>
      </c>
      <c r="G16" s="102" t="b">
        <v>0</v>
      </c>
    </row>
    <row r="17" spans="1:7" ht="15">
      <c r="A17" s="107" t="s">
        <v>430</v>
      </c>
      <c r="B17" s="102">
        <v>26</v>
      </c>
      <c r="C17" s="108">
        <v>0.00788527369246176</v>
      </c>
      <c r="D17" s="102" t="s">
        <v>645</v>
      </c>
      <c r="E17" s="102" t="b">
        <v>1</v>
      </c>
      <c r="F17" s="102" t="b">
        <v>0</v>
      </c>
      <c r="G17" s="102" t="b">
        <v>0</v>
      </c>
    </row>
    <row r="18" spans="1:7" ht="15">
      <c r="A18" s="107" t="s">
        <v>432</v>
      </c>
      <c r="B18" s="102">
        <v>26</v>
      </c>
      <c r="C18" s="108">
        <v>0.00788527369246176</v>
      </c>
      <c r="D18" s="102" t="s">
        <v>645</v>
      </c>
      <c r="E18" s="102" t="b">
        <v>0</v>
      </c>
      <c r="F18" s="102" t="b">
        <v>0</v>
      </c>
      <c r="G18" s="102" t="b">
        <v>0</v>
      </c>
    </row>
    <row r="19" spans="1:7" ht="15">
      <c r="A19" s="107" t="s">
        <v>433</v>
      </c>
      <c r="B19" s="102">
        <v>26</v>
      </c>
      <c r="C19" s="108">
        <v>0.00788527369246176</v>
      </c>
      <c r="D19" s="102" t="s">
        <v>645</v>
      </c>
      <c r="E19" s="102" t="b">
        <v>0</v>
      </c>
      <c r="F19" s="102" t="b">
        <v>0</v>
      </c>
      <c r="G19" s="102" t="b">
        <v>0</v>
      </c>
    </row>
    <row r="20" spans="1:7" ht="15">
      <c r="A20" s="107" t="s">
        <v>434</v>
      </c>
      <c r="B20" s="102">
        <v>26</v>
      </c>
      <c r="C20" s="108">
        <v>0.00788527369246176</v>
      </c>
      <c r="D20" s="102" t="s">
        <v>645</v>
      </c>
      <c r="E20" s="102" t="b">
        <v>0</v>
      </c>
      <c r="F20" s="102" t="b">
        <v>0</v>
      </c>
      <c r="G20" s="102" t="b">
        <v>0</v>
      </c>
    </row>
    <row r="21" spans="1:7" ht="15">
      <c r="A21" s="107" t="s">
        <v>435</v>
      </c>
      <c r="B21" s="102">
        <v>26</v>
      </c>
      <c r="C21" s="108">
        <v>0.00788527369246176</v>
      </c>
      <c r="D21" s="102" t="s">
        <v>645</v>
      </c>
      <c r="E21" s="102" t="b">
        <v>0</v>
      </c>
      <c r="F21" s="102" t="b">
        <v>0</v>
      </c>
      <c r="G21" s="102" t="b">
        <v>0</v>
      </c>
    </row>
    <row r="22" spans="1:7" ht="15">
      <c r="A22" s="107" t="s">
        <v>200</v>
      </c>
      <c r="B22" s="102">
        <v>26</v>
      </c>
      <c r="C22" s="108">
        <v>0.00788527369246176</v>
      </c>
      <c r="D22" s="102" t="s">
        <v>645</v>
      </c>
      <c r="E22" s="102" t="b">
        <v>0</v>
      </c>
      <c r="F22" s="102" t="b">
        <v>0</v>
      </c>
      <c r="G22" s="102" t="b">
        <v>0</v>
      </c>
    </row>
    <row r="23" spans="1:7" ht="15">
      <c r="A23" s="107" t="s">
        <v>188</v>
      </c>
      <c r="B23" s="102">
        <v>25</v>
      </c>
      <c r="C23" s="108">
        <v>0.0078027474251939144</v>
      </c>
      <c r="D23" s="102" t="s">
        <v>645</v>
      </c>
      <c r="E23" s="102" t="b">
        <v>0</v>
      </c>
      <c r="F23" s="102" t="b">
        <v>0</v>
      </c>
      <c r="G23" s="102" t="b">
        <v>0</v>
      </c>
    </row>
    <row r="24" spans="1:7" ht="15">
      <c r="A24" s="107" t="s">
        <v>436</v>
      </c>
      <c r="B24" s="102">
        <v>25</v>
      </c>
      <c r="C24" s="108">
        <v>0.0078027474251939144</v>
      </c>
      <c r="D24" s="102" t="s">
        <v>645</v>
      </c>
      <c r="E24" s="102" t="b">
        <v>0</v>
      </c>
      <c r="F24" s="102" t="b">
        <v>0</v>
      </c>
      <c r="G24" s="102" t="b">
        <v>0</v>
      </c>
    </row>
    <row r="25" spans="1:7" ht="15">
      <c r="A25" s="107" t="s">
        <v>438</v>
      </c>
      <c r="B25" s="102">
        <v>22</v>
      </c>
      <c r="C25" s="108">
        <v>0.007499585807108069</v>
      </c>
      <c r="D25" s="102" t="s">
        <v>645</v>
      </c>
      <c r="E25" s="102" t="b">
        <v>1</v>
      </c>
      <c r="F25" s="102" t="b">
        <v>0</v>
      </c>
      <c r="G25" s="102" t="b">
        <v>0</v>
      </c>
    </row>
    <row r="26" spans="1:7" ht="15">
      <c r="A26" s="107" t="s">
        <v>439</v>
      </c>
      <c r="B26" s="102">
        <v>22</v>
      </c>
      <c r="C26" s="108">
        <v>0.007499585807108069</v>
      </c>
      <c r="D26" s="102" t="s">
        <v>645</v>
      </c>
      <c r="E26" s="102" t="b">
        <v>0</v>
      </c>
      <c r="F26" s="102" t="b">
        <v>0</v>
      </c>
      <c r="G26" s="102" t="b">
        <v>0</v>
      </c>
    </row>
    <row r="27" spans="1:7" ht="15">
      <c r="A27" s="107" t="s">
        <v>440</v>
      </c>
      <c r="B27" s="102">
        <v>22</v>
      </c>
      <c r="C27" s="108">
        <v>0.007499585807108069</v>
      </c>
      <c r="D27" s="102" t="s">
        <v>645</v>
      </c>
      <c r="E27" s="102" t="b">
        <v>0</v>
      </c>
      <c r="F27" s="102" t="b">
        <v>0</v>
      </c>
      <c r="G27" s="102" t="b">
        <v>0</v>
      </c>
    </row>
    <row r="28" spans="1:7" ht="15">
      <c r="A28" s="107" t="s">
        <v>441</v>
      </c>
      <c r="B28" s="102">
        <v>22</v>
      </c>
      <c r="C28" s="108">
        <v>0.007499585807108069</v>
      </c>
      <c r="D28" s="102" t="s">
        <v>645</v>
      </c>
      <c r="E28" s="102" t="b">
        <v>0</v>
      </c>
      <c r="F28" s="102" t="b">
        <v>0</v>
      </c>
      <c r="G28" s="102" t="b">
        <v>0</v>
      </c>
    </row>
    <row r="29" spans="1:7" ht="15">
      <c r="A29" s="107" t="s">
        <v>442</v>
      </c>
      <c r="B29" s="102">
        <v>22</v>
      </c>
      <c r="C29" s="108">
        <v>0.007499585807108069</v>
      </c>
      <c r="D29" s="102" t="s">
        <v>645</v>
      </c>
      <c r="E29" s="102" t="b">
        <v>0</v>
      </c>
      <c r="F29" s="102" t="b">
        <v>0</v>
      </c>
      <c r="G29" s="102" t="b">
        <v>0</v>
      </c>
    </row>
    <row r="30" spans="1:7" ht="15">
      <c r="A30" s="107" t="s">
        <v>444</v>
      </c>
      <c r="B30" s="102">
        <v>22</v>
      </c>
      <c r="C30" s="108">
        <v>0.007499585807108069</v>
      </c>
      <c r="D30" s="102" t="s">
        <v>645</v>
      </c>
      <c r="E30" s="102" t="b">
        <v>0</v>
      </c>
      <c r="F30" s="102" t="b">
        <v>0</v>
      </c>
      <c r="G30" s="102" t="b">
        <v>0</v>
      </c>
    </row>
    <row r="31" spans="1:7" ht="15">
      <c r="A31" s="107" t="s">
        <v>446</v>
      </c>
      <c r="B31" s="102">
        <v>22</v>
      </c>
      <c r="C31" s="108">
        <v>0.007499585807108069</v>
      </c>
      <c r="D31" s="102" t="s">
        <v>645</v>
      </c>
      <c r="E31" s="102" t="b">
        <v>0</v>
      </c>
      <c r="F31" s="102" t="b">
        <v>0</v>
      </c>
      <c r="G31" s="102" t="b">
        <v>0</v>
      </c>
    </row>
    <row r="32" spans="1:7" ht="15">
      <c r="A32" s="107" t="s">
        <v>447</v>
      </c>
      <c r="B32" s="102">
        <v>22</v>
      </c>
      <c r="C32" s="108">
        <v>0.007499585807108069</v>
      </c>
      <c r="D32" s="102" t="s">
        <v>645</v>
      </c>
      <c r="E32" s="102" t="b">
        <v>0</v>
      </c>
      <c r="F32" s="102" t="b">
        <v>0</v>
      </c>
      <c r="G32" s="102" t="b">
        <v>0</v>
      </c>
    </row>
    <row r="33" spans="1:7" ht="15">
      <c r="A33" s="107" t="s">
        <v>448</v>
      </c>
      <c r="B33" s="102">
        <v>22</v>
      </c>
      <c r="C33" s="108">
        <v>0.007499585807108069</v>
      </c>
      <c r="D33" s="102" t="s">
        <v>645</v>
      </c>
      <c r="E33" s="102" t="b">
        <v>0</v>
      </c>
      <c r="F33" s="102" t="b">
        <v>0</v>
      </c>
      <c r="G33" s="102" t="b">
        <v>0</v>
      </c>
    </row>
    <row r="34" spans="1:7" ht="15">
      <c r="A34" s="107" t="s">
        <v>449</v>
      </c>
      <c r="B34" s="102">
        <v>22</v>
      </c>
      <c r="C34" s="108">
        <v>0.007499585807108069</v>
      </c>
      <c r="D34" s="102" t="s">
        <v>645</v>
      </c>
      <c r="E34" s="102" t="b">
        <v>0</v>
      </c>
      <c r="F34" s="102" t="b">
        <v>0</v>
      </c>
      <c r="G34" s="102" t="b">
        <v>0</v>
      </c>
    </row>
    <row r="35" spans="1:7" ht="15">
      <c r="A35" s="107" t="s">
        <v>451</v>
      </c>
      <c r="B35" s="102">
        <v>21</v>
      </c>
      <c r="C35" s="108">
        <v>0.007378639093098857</v>
      </c>
      <c r="D35" s="102" t="s">
        <v>645</v>
      </c>
      <c r="E35" s="102" t="b">
        <v>0</v>
      </c>
      <c r="F35" s="102" t="b">
        <v>0</v>
      </c>
      <c r="G35" s="102" t="b">
        <v>0</v>
      </c>
    </row>
    <row r="36" spans="1:7" ht="15">
      <c r="A36" s="107" t="s">
        <v>452</v>
      </c>
      <c r="B36" s="102">
        <v>18</v>
      </c>
      <c r="C36" s="108">
        <v>0.006949245675552354</v>
      </c>
      <c r="D36" s="102" t="s">
        <v>645</v>
      </c>
      <c r="E36" s="102" t="b">
        <v>0</v>
      </c>
      <c r="F36" s="102" t="b">
        <v>0</v>
      </c>
      <c r="G36" s="102" t="b">
        <v>0</v>
      </c>
    </row>
    <row r="37" spans="1:7" ht="15">
      <c r="A37" s="107" t="s">
        <v>453</v>
      </c>
      <c r="B37" s="102">
        <v>16</v>
      </c>
      <c r="C37" s="108">
        <v>0.006601389464751272</v>
      </c>
      <c r="D37" s="102" t="s">
        <v>645</v>
      </c>
      <c r="E37" s="102" t="b">
        <v>0</v>
      </c>
      <c r="F37" s="102" t="b">
        <v>0</v>
      </c>
      <c r="G37" s="102" t="b">
        <v>0</v>
      </c>
    </row>
    <row r="38" spans="1:7" ht="15">
      <c r="A38" s="107" t="s">
        <v>454</v>
      </c>
      <c r="B38" s="102">
        <v>16</v>
      </c>
      <c r="C38" s="108">
        <v>0.006601389464751272</v>
      </c>
      <c r="D38" s="102" t="s">
        <v>645</v>
      </c>
      <c r="E38" s="102" t="b">
        <v>0</v>
      </c>
      <c r="F38" s="102" t="b">
        <v>1</v>
      </c>
      <c r="G38" s="102" t="b">
        <v>0</v>
      </c>
    </row>
    <row r="39" spans="1:7" ht="15">
      <c r="A39" s="107" t="s">
        <v>455</v>
      </c>
      <c r="B39" s="102">
        <v>16</v>
      </c>
      <c r="C39" s="108">
        <v>0.006601389464751272</v>
      </c>
      <c r="D39" s="102" t="s">
        <v>645</v>
      </c>
      <c r="E39" s="102" t="b">
        <v>0</v>
      </c>
      <c r="F39" s="102" t="b">
        <v>0</v>
      </c>
      <c r="G39" s="102" t="b">
        <v>0</v>
      </c>
    </row>
    <row r="40" spans="1:7" ht="15">
      <c r="A40" s="107" t="s">
        <v>456</v>
      </c>
      <c r="B40" s="102">
        <v>16</v>
      </c>
      <c r="C40" s="108">
        <v>0.006601389464751272</v>
      </c>
      <c r="D40" s="102" t="s">
        <v>645</v>
      </c>
      <c r="E40" s="102" t="b">
        <v>0</v>
      </c>
      <c r="F40" s="102" t="b">
        <v>0</v>
      </c>
      <c r="G40" s="102" t="b">
        <v>0</v>
      </c>
    </row>
    <row r="41" spans="1:7" ht="15">
      <c r="A41" s="107" t="s">
        <v>457</v>
      </c>
      <c r="B41" s="102">
        <v>16</v>
      </c>
      <c r="C41" s="108">
        <v>0.006601389464751272</v>
      </c>
      <c r="D41" s="102" t="s">
        <v>645</v>
      </c>
      <c r="E41" s="102" t="b">
        <v>0</v>
      </c>
      <c r="F41" s="102" t="b">
        <v>0</v>
      </c>
      <c r="G41" s="102" t="b">
        <v>0</v>
      </c>
    </row>
    <row r="42" spans="1:7" ht="15">
      <c r="A42" s="107" t="s">
        <v>458</v>
      </c>
      <c r="B42" s="102">
        <v>16</v>
      </c>
      <c r="C42" s="108">
        <v>0.006601389464751272</v>
      </c>
      <c r="D42" s="102" t="s">
        <v>645</v>
      </c>
      <c r="E42" s="102" t="b">
        <v>0</v>
      </c>
      <c r="F42" s="102" t="b">
        <v>0</v>
      </c>
      <c r="G42" s="102" t="b">
        <v>0</v>
      </c>
    </row>
    <row r="43" spans="1:7" ht="15">
      <c r="A43" s="107" t="s">
        <v>459</v>
      </c>
      <c r="B43" s="102">
        <v>16</v>
      </c>
      <c r="C43" s="108">
        <v>0.006601389464751272</v>
      </c>
      <c r="D43" s="102" t="s">
        <v>645</v>
      </c>
      <c r="E43" s="102" t="b">
        <v>0</v>
      </c>
      <c r="F43" s="102" t="b">
        <v>0</v>
      </c>
      <c r="G43" s="102" t="b">
        <v>0</v>
      </c>
    </row>
    <row r="44" spans="1:7" ht="15">
      <c r="A44" s="107" t="s">
        <v>460</v>
      </c>
      <c r="B44" s="102">
        <v>16</v>
      </c>
      <c r="C44" s="108">
        <v>0.006601389464751272</v>
      </c>
      <c r="D44" s="102" t="s">
        <v>645</v>
      </c>
      <c r="E44" s="102" t="b">
        <v>0</v>
      </c>
      <c r="F44" s="102" t="b">
        <v>0</v>
      </c>
      <c r="G44" s="102" t="b">
        <v>0</v>
      </c>
    </row>
    <row r="45" spans="1:7" ht="15">
      <c r="A45" s="107" t="s">
        <v>461</v>
      </c>
      <c r="B45" s="102">
        <v>16</v>
      </c>
      <c r="C45" s="108">
        <v>0.006601389464751272</v>
      </c>
      <c r="D45" s="102" t="s">
        <v>645</v>
      </c>
      <c r="E45" s="102" t="b">
        <v>0</v>
      </c>
      <c r="F45" s="102" t="b">
        <v>0</v>
      </c>
      <c r="G45" s="102" t="b">
        <v>0</v>
      </c>
    </row>
    <row r="46" spans="1:7" ht="15">
      <c r="A46" s="107" t="s">
        <v>462</v>
      </c>
      <c r="B46" s="102">
        <v>15</v>
      </c>
      <c r="C46" s="108">
        <v>0.006406755372817409</v>
      </c>
      <c r="D46" s="102" t="s">
        <v>645</v>
      </c>
      <c r="E46" s="102" t="b">
        <v>0</v>
      </c>
      <c r="F46" s="102" t="b">
        <v>0</v>
      </c>
      <c r="G46" s="102" t="b">
        <v>0</v>
      </c>
    </row>
    <row r="47" spans="1:7" ht="15">
      <c r="A47" s="107" t="s">
        <v>463</v>
      </c>
      <c r="B47" s="102">
        <v>15</v>
      </c>
      <c r="C47" s="108">
        <v>0.006406755372817409</v>
      </c>
      <c r="D47" s="102" t="s">
        <v>645</v>
      </c>
      <c r="E47" s="102" t="b">
        <v>0</v>
      </c>
      <c r="F47" s="102" t="b">
        <v>0</v>
      </c>
      <c r="G47" s="102" t="b">
        <v>0</v>
      </c>
    </row>
    <row r="48" spans="1:7" ht="15">
      <c r="A48" s="107" t="s">
        <v>464</v>
      </c>
      <c r="B48" s="102">
        <v>14</v>
      </c>
      <c r="C48" s="108">
        <v>0.008381870108761227</v>
      </c>
      <c r="D48" s="102" t="s">
        <v>645</v>
      </c>
      <c r="E48" s="102" t="b">
        <v>0</v>
      </c>
      <c r="F48" s="102" t="b">
        <v>0</v>
      </c>
      <c r="G48" s="102" t="b">
        <v>0</v>
      </c>
    </row>
    <row r="49" spans="1:7" ht="15">
      <c r="A49" s="107" t="s">
        <v>465</v>
      </c>
      <c r="B49" s="102">
        <v>14</v>
      </c>
      <c r="C49" s="108">
        <v>0.008381870108761227</v>
      </c>
      <c r="D49" s="102" t="s">
        <v>645</v>
      </c>
      <c r="E49" s="102" t="b">
        <v>0</v>
      </c>
      <c r="F49" s="102" t="b">
        <v>0</v>
      </c>
      <c r="G49" s="102" t="b">
        <v>0</v>
      </c>
    </row>
    <row r="50" spans="1:7" ht="15">
      <c r="A50" s="107" t="s">
        <v>466</v>
      </c>
      <c r="B50" s="102">
        <v>14</v>
      </c>
      <c r="C50" s="108">
        <v>0.00619710082970693</v>
      </c>
      <c r="D50" s="102" t="s">
        <v>645</v>
      </c>
      <c r="E50" s="102" t="b">
        <v>0</v>
      </c>
      <c r="F50" s="102" t="b">
        <v>0</v>
      </c>
      <c r="G50" s="102" t="b">
        <v>0</v>
      </c>
    </row>
    <row r="51" spans="1:7" ht="15">
      <c r="A51" s="107" t="s">
        <v>467</v>
      </c>
      <c r="B51" s="102">
        <v>14</v>
      </c>
      <c r="C51" s="108">
        <v>0.00619710082970693</v>
      </c>
      <c r="D51" s="102" t="s">
        <v>645</v>
      </c>
      <c r="E51" s="102" t="b">
        <v>0</v>
      </c>
      <c r="F51" s="102" t="b">
        <v>0</v>
      </c>
      <c r="G51" s="102" t="b">
        <v>0</v>
      </c>
    </row>
    <row r="52" spans="1:7" ht="15">
      <c r="A52" s="107" t="s">
        <v>468</v>
      </c>
      <c r="B52" s="102">
        <v>14</v>
      </c>
      <c r="C52" s="108">
        <v>0.008381870108761227</v>
      </c>
      <c r="D52" s="102" t="s">
        <v>645</v>
      </c>
      <c r="E52" s="102" t="b">
        <v>0</v>
      </c>
      <c r="F52" s="102" t="b">
        <v>0</v>
      </c>
      <c r="G52" s="102" t="b">
        <v>0</v>
      </c>
    </row>
    <row r="53" spans="1:7" ht="15">
      <c r="A53" s="107" t="s">
        <v>469</v>
      </c>
      <c r="B53" s="102">
        <v>14</v>
      </c>
      <c r="C53" s="108">
        <v>0.00619710082970693</v>
      </c>
      <c r="D53" s="102" t="s">
        <v>645</v>
      </c>
      <c r="E53" s="102" t="b">
        <v>0</v>
      </c>
      <c r="F53" s="102" t="b">
        <v>0</v>
      </c>
      <c r="G53" s="102" t="b">
        <v>0</v>
      </c>
    </row>
    <row r="54" spans="1:7" ht="15">
      <c r="A54" s="107" t="s">
        <v>470</v>
      </c>
      <c r="B54" s="102">
        <v>14</v>
      </c>
      <c r="C54" s="108">
        <v>0.008381870108761227</v>
      </c>
      <c r="D54" s="102" t="s">
        <v>645</v>
      </c>
      <c r="E54" s="102" t="b">
        <v>0</v>
      </c>
      <c r="F54" s="102" t="b">
        <v>1</v>
      </c>
      <c r="G54" s="102" t="b">
        <v>0</v>
      </c>
    </row>
    <row r="55" spans="1:7" ht="15">
      <c r="A55" s="107" t="s">
        <v>471</v>
      </c>
      <c r="B55" s="102">
        <v>13</v>
      </c>
      <c r="C55" s="108">
        <v>0.006205621462613208</v>
      </c>
      <c r="D55" s="102" t="s">
        <v>645</v>
      </c>
      <c r="E55" s="102" t="b">
        <v>1</v>
      </c>
      <c r="F55" s="102" t="b">
        <v>0</v>
      </c>
      <c r="G55" s="102" t="b">
        <v>0</v>
      </c>
    </row>
    <row r="56" spans="1:7" ht="15">
      <c r="A56" s="107" t="s">
        <v>472</v>
      </c>
      <c r="B56" s="102">
        <v>12</v>
      </c>
      <c r="C56" s="108">
        <v>0.006823701480609993</v>
      </c>
      <c r="D56" s="102" t="s">
        <v>645</v>
      </c>
      <c r="E56" s="102" t="b">
        <v>0</v>
      </c>
      <c r="F56" s="102" t="b">
        <v>0</v>
      </c>
      <c r="G56" s="102" t="b">
        <v>0</v>
      </c>
    </row>
    <row r="57" spans="1:7" ht="15">
      <c r="A57" s="107" t="s">
        <v>473</v>
      </c>
      <c r="B57" s="102">
        <v>12</v>
      </c>
      <c r="C57" s="108">
        <v>0.005728265965489115</v>
      </c>
      <c r="D57" s="102" t="s">
        <v>645</v>
      </c>
      <c r="E57" s="102" t="b">
        <v>0</v>
      </c>
      <c r="F57" s="102" t="b">
        <v>0</v>
      </c>
      <c r="G57" s="102" t="b">
        <v>0</v>
      </c>
    </row>
    <row r="58" spans="1:7" ht="15">
      <c r="A58" s="107" t="s">
        <v>474</v>
      </c>
      <c r="B58" s="102">
        <v>12</v>
      </c>
      <c r="C58" s="108">
        <v>0.005728265965489115</v>
      </c>
      <c r="D58" s="102" t="s">
        <v>645</v>
      </c>
      <c r="E58" s="102" t="b">
        <v>0</v>
      </c>
      <c r="F58" s="102" t="b">
        <v>0</v>
      </c>
      <c r="G58" s="102" t="b">
        <v>0</v>
      </c>
    </row>
    <row r="59" spans="1:7" ht="15">
      <c r="A59" s="107" t="s">
        <v>475</v>
      </c>
      <c r="B59" s="102">
        <v>11</v>
      </c>
      <c r="C59" s="108">
        <v>0.005466397337096696</v>
      </c>
      <c r="D59" s="102" t="s">
        <v>645</v>
      </c>
      <c r="E59" s="102" t="b">
        <v>0</v>
      </c>
      <c r="F59" s="102" t="b">
        <v>0</v>
      </c>
      <c r="G59" s="102" t="b">
        <v>0</v>
      </c>
    </row>
    <row r="60" spans="1:7" ht="15">
      <c r="A60" s="107" t="s">
        <v>476</v>
      </c>
      <c r="B60" s="102">
        <v>11</v>
      </c>
      <c r="C60" s="108">
        <v>0.005466397337096696</v>
      </c>
      <c r="D60" s="102" t="s">
        <v>645</v>
      </c>
      <c r="E60" s="102" t="b">
        <v>1</v>
      </c>
      <c r="F60" s="102" t="b">
        <v>0</v>
      </c>
      <c r="G60" s="102" t="b">
        <v>0</v>
      </c>
    </row>
    <row r="61" spans="1:7" ht="15">
      <c r="A61" s="107" t="s">
        <v>477</v>
      </c>
      <c r="B61" s="102">
        <v>10</v>
      </c>
      <c r="C61" s="108">
        <v>0.005184033177812338</v>
      </c>
      <c r="D61" s="102" t="s">
        <v>645</v>
      </c>
      <c r="E61" s="102" t="b">
        <v>0</v>
      </c>
      <c r="F61" s="102" t="b">
        <v>0</v>
      </c>
      <c r="G61" s="102" t="b">
        <v>0</v>
      </c>
    </row>
    <row r="62" spans="1:7" ht="15">
      <c r="A62" s="107" t="s">
        <v>478</v>
      </c>
      <c r="B62" s="102">
        <v>10</v>
      </c>
      <c r="C62" s="108">
        <v>0.006334104456279711</v>
      </c>
      <c r="D62" s="102" t="s">
        <v>645</v>
      </c>
      <c r="E62" s="102" t="b">
        <v>0</v>
      </c>
      <c r="F62" s="102" t="b">
        <v>0</v>
      </c>
      <c r="G62" s="102" t="b">
        <v>0</v>
      </c>
    </row>
    <row r="63" spans="1:7" ht="15">
      <c r="A63" s="107" t="s">
        <v>480</v>
      </c>
      <c r="B63" s="102">
        <v>10</v>
      </c>
      <c r="C63" s="108">
        <v>0.005184033177812338</v>
      </c>
      <c r="D63" s="102" t="s">
        <v>645</v>
      </c>
      <c r="E63" s="102" t="b">
        <v>0</v>
      </c>
      <c r="F63" s="102" t="b">
        <v>0</v>
      </c>
      <c r="G63" s="102" t="b">
        <v>0</v>
      </c>
    </row>
    <row r="64" spans="1:7" ht="15">
      <c r="A64" s="107" t="s">
        <v>481</v>
      </c>
      <c r="B64" s="102">
        <v>10</v>
      </c>
      <c r="C64" s="108">
        <v>0.005184033177812338</v>
      </c>
      <c r="D64" s="102" t="s">
        <v>645</v>
      </c>
      <c r="E64" s="102" t="b">
        <v>0</v>
      </c>
      <c r="F64" s="102" t="b">
        <v>0</v>
      </c>
      <c r="G64" s="102" t="b">
        <v>0</v>
      </c>
    </row>
    <row r="65" spans="1:7" ht="15">
      <c r="A65" s="107" t="s">
        <v>482</v>
      </c>
      <c r="B65" s="102">
        <v>10</v>
      </c>
      <c r="C65" s="108">
        <v>0.005184033177812338</v>
      </c>
      <c r="D65" s="102" t="s">
        <v>645</v>
      </c>
      <c r="E65" s="102" t="b">
        <v>0</v>
      </c>
      <c r="F65" s="102" t="b">
        <v>0</v>
      </c>
      <c r="G65" s="102" t="b">
        <v>0</v>
      </c>
    </row>
    <row r="66" spans="1:7" ht="15">
      <c r="A66" s="107" t="s">
        <v>483</v>
      </c>
      <c r="B66" s="102">
        <v>10</v>
      </c>
      <c r="C66" s="108">
        <v>0.005184033177812338</v>
      </c>
      <c r="D66" s="102" t="s">
        <v>645</v>
      </c>
      <c r="E66" s="102" t="b">
        <v>0</v>
      </c>
      <c r="F66" s="102" t="b">
        <v>0</v>
      </c>
      <c r="G66" s="102" t="b">
        <v>0</v>
      </c>
    </row>
    <row r="67" spans="1:7" ht="15">
      <c r="A67" s="107" t="s">
        <v>484</v>
      </c>
      <c r="B67" s="102">
        <v>9</v>
      </c>
      <c r="C67" s="108">
        <v>0.004879117374311082</v>
      </c>
      <c r="D67" s="102" t="s">
        <v>645</v>
      </c>
      <c r="E67" s="102" t="b">
        <v>0</v>
      </c>
      <c r="F67" s="102" t="b">
        <v>0</v>
      </c>
      <c r="G67" s="102" t="b">
        <v>0</v>
      </c>
    </row>
    <row r="68" spans="1:7" ht="15">
      <c r="A68" s="107" t="s">
        <v>485</v>
      </c>
      <c r="B68" s="102">
        <v>9</v>
      </c>
      <c r="C68" s="108">
        <v>0.004879117374311082</v>
      </c>
      <c r="D68" s="102" t="s">
        <v>645</v>
      </c>
      <c r="E68" s="102" t="b">
        <v>0</v>
      </c>
      <c r="F68" s="102" t="b">
        <v>0</v>
      </c>
      <c r="G68" s="102" t="b">
        <v>0</v>
      </c>
    </row>
    <row r="69" spans="1:7" ht="15">
      <c r="A69" s="107" t="s">
        <v>486</v>
      </c>
      <c r="B69" s="102">
        <v>9</v>
      </c>
      <c r="C69" s="108">
        <v>0.005700694010651741</v>
      </c>
      <c r="D69" s="102" t="s">
        <v>645</v>
      </c>
      <c r="E69" s="102" t="b">
        <v>0</v>
      </c>
      <c r="F69" s="102" t="b">
        <v>0</v>
      </c>
      <c r="G69" s="102" t="b">
        <v>0</v>
      </c>
    </row>
    <row r="70" spans="1:7" ht="15">
      <c r="A70" s="107" t="s">
        <v>487</v>
      </c>
      <c r="B70" s="102">
        <v>9</v>
      </c>
      <c r="C70" s="108">
        <v>0.004879117374311082</v>
      </c>
      <c r="D70" s="102" t="s">
        <v>645</v>
      </c>
      <c r="E70" s="102" t="b">
        <v>0</v>
      </c>
      <c r="F70" s="102" t="b">
        <v>0</v>
      </c>
      <c r="G70" s="102" t="b">
        <v>0</v>
      </c>
    </row>
    <row r="71" spans="1:7" ht="15">
      <c r="A71" s="107" t="s">
        <v>488</v>
      </c>
      <c r="B71" s="102">
        <v>8</v>
      </c>
      <c r="C71" s="108">
        <v>0.005395666130280897</v>
      </c>
      <c r="D71" s="102" t="s">
        <v>645</v>
      </c>
      <c r="E71" s="102" t="b">
        <v>0</v>
      </c>
      <c r="F71" s="102" t="b">
        <v>0</v>
      </c>
      <c r="G71" s="102" t="b">
        <v>0</v>
      </c>
    </row>
    <row r="72" spans="1:7" ht="15">
      <c r="A72" s="107" t="s">
        <v>190</v>
      </c>
      <c r="B72" s="102">
        <v>8</v>
      </c>
      <c r="C72" s="108">
        <v>0.004549134320406662</v>
      </c>
      <c r="D72" s="102" t="s">
        <v>645</v>
      </c>
      <c r="E72" s="102" t="b">
        <v>0</v>
      </c>
      <c r="F72" s="102" t="b">
        <v>0</v>
      </c>
      <c r="G72" s="102" t="b">
        <v>0</v>
      </c>
    </row>
    <row r="73" spans="1:7" ht="15">
      <c r="A73" s="107" t="s">
        <v>489</v>
      </c>
      <c r="B73" s="102">
        <v>7</v>
      </c>
      <c r="C73" s="108">
        <v>0.0041909350543806135</v>
      </c>
      <c r="D73" s="102" t="s">
        <v>645</v>
      </c>
      <c r="E73" s="102" t="b">
        <v>0</v>
      </c>
      <c r="F73" s="102" t="b">
        <v>0</v>
      </c>
      <c r="G73" s="102" t="b">
        <v>0</v>
      </c>
    </row>
    <row r="74" spans="1:7" ht="15">
      <c r="A74" s="107" t="s">
        <v>490</v>
      </c>
      <c r="B74" s="102">
        <v>7</v>
      </c>
      <c r="C74" s="108">
        <v>0.0041909350543806135</v>
      </c>
      <c r="D74" s="102" t="s">
        <v>645</v>
      </c>
      <c r="E74" s="102" t="b">
        <v>0</v>
      </c>
      <c r="F74" s="102" t="b">
        <v>0</v>
      </c>
      <c r="G74" s="102" t="b">
        <v>0</v>
      </c>
    </row>
    <row r="75" spans="1:7" ht="15">
      <c r="A75" s="107" t="s">
        <v>491</v>
      </c>
      <c r="B75" s="102">
        <v>7</v>
      </c>
      <c r="C75" s="108">
        <v>0.0041909350543806135</v>
      </c>
      <c r="D75" s="102" t="s">
        <v>645</v>
      </c>
      <c r="E75" s="102" t="b">
        <v>0</v>
      </c>
      <c r="F75" s="102" t="b">
        <v>0</v>
      </c>
      <c r="G75" s="102" t="b">
        <v>0</v>
      </c>
    </row>
    <row r="76" spans="1:7" ht="15">
      <c r="A76" s="107" t="s">
        <v>492</v>
      </c>
      <c r="B76" s="102">
        <v>7</v>
      </c>
      <c r="C76" s="108">
        <v>0.005072877169882977</v>
      </c>
      <c r="D76" s="102" t="s">
        <v>645</v>
      </c>
      <c r="E76" s="102" t="b">
        <v>0</v>
      </c>
      <c r="F76" s="102" t="b">
        <v>1</v>
      </c>
      <c r="G76" s="102" t="b">
        <v>0</v>
      </c>
    </row>
    <row r="77" spans="1:7" ht="15">
      <c r="A77" s="107" t="s">
        <v>493</v>
      </c>
      <c r="B77" s="102">
        <v>7</v>
      </c>
      <c r="C77" s="108">
        <v>0.0041909350543806135</v>
      </c>
      <c r="D77" s="102" t="s">
        <v>645</v>
      </c>
      <c r="E77" s="102" t="b">
        <v>0</v>
      </c>
      <c r="F77" s="102" t="b">
        <v>0</v>
      </c>
      <c r="G77" s="102" t="b">
        <v>0</v>
      </c>
    </row>
    <row r="78" spans="1:7" ht="15">
      <c r="A78" s="107" t="s">
        <v>494</v>
      </c>
      <c r="B78" s="102">
        <v>7</v>
      </c>
      <c r="C78" s="108">
        <v>0.005072877169882977</v>
      </c>
      <c r="D78" s="102" t="s">
        <v>645</v>
      </c>
      <c r="E78" s="102" t="b">
        <v>0</v>
      </c>
      <c r="F78" s="102" t="b">
        <v>0</v>
      </c>
      <c r="G78" s="102" t="b">
        <v>0</v>
      </c>
    </row>
    <row r="79" spans="1:7" ht="15">
      <c r="A79" s="107" t="s">
        <v>495</v>
      </c>
      <c r="B79" s="102">
        <v>7</v>
      </c>
      <c r="C79" s="108">
        <v>0.0041909350543806135</v>
      </c>
      <c r="D79" s="102" t="s">
        <v>645</v>
      </c>
      <c r="E79" s="102" t="b">
        <v>0</v>
      </c>
      <c r="F79" s="102" t="b">
        <v>0</v>
      </c>
      <c r="G79" s="102" t="b">
        <v>0</v>
      </c>
    </row>
    <row r="80" spans="1:7" ht="15">
      <c r="A80" s="107" t="s">
        <v>496</v>
      </c>
      <c r="B80" s="102">
        <v>7</v>
      </c>
      <c r="C80" s="108">
        <v>0.0041909350543806135</v>
      </c>
      <c r="D80" s="102" t="s">
        <v>645</v>
      </c>
      <c r="E80" s="102" t="b">
        <v>0</v>
      </c>
      <c r="F80" s="102" t="b">
        <v>0</v>
      </c>
      <c r="G80" s="102" t="b">
        <v>0</v>
      </c>
    </row>
    <row r="81" spans="1:7" ht="15">
      <c r="A81" s="107" t="s">
        <v>498</v>
      </c>
      <c r="B81" s="102">
        <v>7</v>
      </c>
      <c r="C81" s="108">
        <v>0.005072877169882977</v>
      </c>
      <c r="D81" s="102" t="s">
        <v>645</v>
      </c>
      <c r="E81" s="102" t="b">
        <v>0</v>
      </c>
      <c r="F81" s="102" t="b">
        <v>0</v>
      </c>
      <c r="G81" s="102" t="b">
        <v>0</v>
      </c>
    </row>
    <row r="82" spans="1:7" ht="15">
      <c r="A82" s="107" t="s">
        <v>499</v>
      </c>
      <c r="B82" s="102">
        <v>7</v>
      </c>
      <c r="C82" s="108">
        <v>0.0041909350543806135</v>
      </c>
      <c r="D82" s="102" t="s">
        <v>645</v>
      </c>
      <c r="E82" s="102" t="b">
        <v>0</v>
      </c>
      <c r="F82" s="102" t="b">
        <v>0</v>
      </c>
      <c r="G82" s="102" t="b">
        <v>0</v>
      </c>
    </row>
    <row r="83" spans="1:7" ht="15">
      <c r="A83" s="107" t="s">
        <v>500</v>
      </c>
      <c r="B83" s="102">
        <v>7</v>
      </c>
      <c r="C83" s="108">
        <v>0.0041909350543806135</v>
      </c>
      <c r="D83" s="102" t="s">
        <v>645</v>
      </c>
      <c r="E83" s="102" t="b">
        <v>0</v>
      </c>
      <c r="F83" s="102" t="b">
        <v>0</v>
      </c>
      <c r="G83" s="102" t="b">
        <v>0</v>
      </c>
    </row>
    <row r="84" spans="1:7" ht="15">
      <c r="A84" s="107" t="s">
        <v>501</v>
      </c>
      <c r="B84" s="102">
        <v>7</v>
      </c>
      <c r="C84" s="108">
        <v>0.0041909350543806135</v>
      </c>
      <c r="D84" s="102" t="s">
        <v>645</v>
      </c>
      <c r="E84" s="102" t="b">
        <v>0</v>
      </c>
      <c r="F84" s="102" t="b">
        <v>0</v>
      </c>
      <c r="G84" s="102" t="b">
        <v>0</v>
      </c>
    </row>
    <row r="85" spans="1:7" ht="15">
      <c r="A85" s="107" t="s">
        <v>502</v>
      </c>
      <c r="B85" s="102">
        <v>7</v>
      </c>
      <c r="C85" s="108">
        <v>0.0041909350543806135</v>
      </c>
      <c r="D85" s="102" t="s">
        <v>645</v>
      </c>
      <c r="E85" s="102" t="b">
        <v>0</v>
      </c>
      <c r="F85" s="102" t="b">
        <v>0</v>
      </c>
      <c r="G85" s="102" t="b">
        <v>0</v>
      </c>
    </row>
    <row r="86" spans="1:7" ht="15">
      <c r="A86" s="107" t="s">
        <v>503</v>
      </c>
      <c r="B86" s="102">
        <v>7</v>
      </c>
      <c r="C86" s="108">
        <v>0.0041909350543806135</v>
      </c>
      <c r="D86" s="102" t="s">
        <v>645</v>
      </c>
      <c r="E86" s="102" t="b">
        <v>0</v>
      </c>
      <c r="F86" s="102" t="b">
        <v>0</v>
      </c>
      <c r="G86" s="102" t="b">
        <v>0</v>
      </c>
    </row>
    <row r="87" spans="1:7" ht="15">
      <c r="A87" s="107" t="s">
        <v>504</v>
      </c>
      <c r="B87" s="102">
        <v>7</v>
      </c>
      <c r="C87" s="108">
        <v>0.0041909350543806135</v>
      </c>
      <c r="D87" s="102" t="s">
        <v>645</v>
      </c>
      <c r="E87" s="102" t="b">
        <v>0</v>
      </c>
      <c r="F87" s="102" t="b">
        <v>0</v>
      </c>
      <c r="G87" s="102" t="b">
        <v>0</v>
      </c>
    </row>
    <row r="88" spans="1:7" ht="15">
      <c r="A88" s="107" t="s">
        <v>505</v>
      </c>
      <c r="B88" s="102">
        <v>7</v>
      </c>
      <c r="C88" s="108">
        <v>0.0041909350543806135</v>
      </c>
      <c r="D88" s="102" t="s">
        <v>645</v>
      </c>
      <c r="E88" s="102" t="b">
        <v>0</v>
      </c>
      <c r="F88" s="102" t="b">
        <v>0</v>
      </c>
      <c r="G88" s="102" t="b">
        <v>0</v>
      </c>
    </row>
    <row r="89" spans="1:7" ht="15">
      <c r="A89" s="107" t="s">
        <v>507</v>
      </c>
      <c r="B89" s="102">
        <v>7</v>
      </c>
      <c r="C89" s="108">
        <v>0.0041909350543806135</v>
      </c>
      <c r="D89" s="102" t="s">
        <v>645</v>
      </c>
      <c r="E89" s="102" t="b">
        <v>0</v>
      </c>
      <c r="F89" s="102" t="b">
        <v>0</v>
      </c>
      <c r="G89" s="102" t="b">
        <v>0</v>
      </c>
    </row>
    <row r="90" spans="1:7" ht="15">
      <c r="A90" s="107" t="s">
        <v>508</v>
      </c>
      <c r="B90" s="102">
        <v>7</v>
      </c>
      <c r="C90" s="108">
        <v>0.0041909350543806135</v>
      </c>
      <c r="D90" s="102" t="s">
        <v>645</v>
      </c>
      <c r="E90" s="102" t="b">
        <v>0</v>
      </c>
      <c r="F90" s="102" t="b">
        <v>0</v>
      </c>
      <c r="G90" s="102" t="b">
        <v>0</v>
      </c>
    </row>
    <row r="91" spans="1:7" ht="15">
      <c r="A91" s="107" t="s">
        <v>199</v>
      </c>
      <c r="B91" s="102">
        <v>7</v>
      </c>
      <c r="C91" s="108">
        <v>0.0041909350543806135</v>
      </c>
      <c r="D91" s="102" t="s">
        <v>645</v>
      </c>
      <c r="E91" s="102" t="b">
        <v>0</v>
      </c>
      <c r="F91" s="102" t="b">
        <v>0</v>
      </c>
      <c r="G91" s="102" t="b">
        <v>0</v>
      </c>
    </row>
    <row r="92" spans="1:7" ht="15">
      <c r="A92" s="107" t="s">
        <v>509</v>
      </c>
      <c r="B92" s="102">
        <v>7</v>
      </c>
      <c r="C92" s="108">
        <v>0.0041909350543806135</v>
      </c>
      <c r="D92" s="102" t="s">
        <v>645</v>
      </c>
      <c r="E92" s="102" t="b">
        <v>0</v>
      </c>
      <c r="F92" s="102" t="b">
        <v>0</v>
      </c>
      <c r="G92" s="102" t="b">
        <v>0</v>
      </c>
    </row>
    <row r="93" spans="1:7" ht="15">
      <c r="A93" s="107" t="s">
        <v>510</v>
      </c>
      <c r="B93" s="102">
        <v>7</v>
      </c>
      <c r="C93" s="108">
        <v>0.0041909350543806135</v>
      </c>
      <c r="D93" s="102" t="s">
        <v>645</v>
      </c>
      <c r="E93" s="102" t="b">
        <v>0</v>
      </c>
      <c r="F93" s="102" t="b">
        <v>0</v>
      </c>
      <c r="G93" s="102" t="b">
        <v>0</v>
      </c>
    </row>
    <row r="94" spans="1:7" ht="15">
      <c r="A94" s="107" t="s">
        <v>512</v>
      </c>
      <c r="B94" s="102">
        <v>6</v>
      </c>
      <c r="C94" s="108">
        <v>0.003800462673767827</v>
      </c>
      <c r="D94" s="102" t="s">
        <v>645</v>
      </c>
      <c r="E94" s="102" t="b">
        <v>0</v>
      </c>
      <c r="F94" s="102" t="b">
        <v>0</v>
      </c>
      <c r="G94" s="102" t="b">
        <v>0</v>
      </c>
    </row>
    <row r="95" spans="1:7" ht="15">
      <c r="A95" s="107" t="s">
        <v>513</v>
      </c>
      <c r="B95" s="102">
        <v>6</v>
      </c>
      <c r="C95" s="108">
        <v>0.003800462673767827</v>
      </c>
      <c r="D95" s="102" t="s">
        <v>645</v>
      </c>
      <c r="E95" s="102" t="b">
        <v>0</v>
      </c>
      <c r="F95" s="102" t="b">
        <v>0</v>
      </c>
      <c r="G95" s="102" t="b">
        <v>0</v>
      </c>
    </row>
    <row r="96" spans="1:7" ht="15">
      <c r="A96" s="107" t="s">
        <v>514</v>
      </c>
      <c r="B96" s="102">
        <v>6</v>
      </c>
      <c r="C96" s="108">
        <v>0.004046749597710672</v>
      </c>
      <c r="D96" s="102" t="s">
        <v>645</v>
      </c>
      <c r="E96" s="102" t="b">
        <v>0</v>
      </c>
      <c r="F96" s="102" t="b">
        <v>0</v>
      </c>
      <c r="G96" s="102" t="b">
        <v>0</v>
      </c>
    </row>
    <row r="97" spans="1:7" ht="15">
      <c r="A97" s="107" t="s">
        <v>515</v>
      </c>
      <c r="B97" s="102">
        <v>6</v>
      </c>
      <c r="C97" s="108">
        <v>0.003800462673767827</v>
      </c>
      <c r="D97" s="102" t="s">
        <v>645</v>
      </c>
      <c r="E97" s="102" t="b">
        <v>0</v>
      </c>
      <c r="F97" s="102" t="b">
        <v>0</v>
      </c>
      <c r="G97" s="102" t="b">
        <v>0</v>
      </c>
    </row>
    <row r="98" spans="1:7" ht="15">
      <c r="A98" s="107" t="s">
        <v>516</v>
      </c>
      <c r="B98" s="102">
        <v>6</v>
      </c>
      <c r="C98" s="108">
        <v>0.003800462673767827</v>
      </c>
      <c r="D98" s="102" t="s">
        <v>645</v>
      </c>
      <c r="E98" s="102" t="b">
        <v>0</v>
      </c>
      <c r="F98" s="102" t="b">
        <v>0</v>
      </c>
      <c r="G98" s="102" t="b">
        <v>0</v>
      </c>
    </row>
    <row r="99" spans="1:7" ht="15">
      <c r="A99" s="107" t="s">
        <v>517</v>
      </c>
      <c r="B99" s="102">
        <v>6</v>
      </c>
      <c r="C99" s="108">
        <v>0.003800462673767827</v>
      </c>
      <c r="D99" s="102" t="s">
        <v>645</v>
      </c>
      <c r="E99" s="102" t="b">
        <v>0</v>
      </c>
      <c r="F99" s="102" t="b">
        <v>0</v>
      </c>
      <c r="G99" s="102" t="b">
        <v>0</v>
      </c>
    </row>
    <row r="100" spans="1:7" ht="15">
      <c r="A100" s="107" t="s">
        <v>518</v>
      </c>
      <c r="B100" s="102">
        <v>5</v>
      </c>
      <c r="C100" s="108">
        <v>0.0033722913314255605</v>
      </c>
      <c r="D100" s="102" t="s">
        <v>645</v>
      </c>
      <c r="E100" s="102" t="b">
        <v>0</v>
      </c>
      <c r="F100" s="102" t="b">
        <v>0</v>
      </c>
      <c r="G100" s="102" t="b">
        <v>0</v>
      </c>
    </row>
    <row r="101" spans="1:7" ht="15">
      <c r="A101" s="107" t="s">
        <v>519</v>
      </c>
      <c r="B101" s="102">
        <v>5</v>
      </c>
      <c r="C101" s="108">
        <v>0.0033722913314255605</v>
      </c>
      <c r="D101" s="102" t="s">
        <v>645</v>
      </c>
      <c r="E101" s="102" t="b">
        <v>0</v>
      </c>
      <c r="F101" s="102" t="b">
        <v>0</v>
      </c>
      <c r="G101" s="102" t="b">
        <v>0</v>
      </c>
    </row>
    <row r="102" spans="1:7" ht="15">
      <c r="A102" s="107" t="s">
        <v>520</v>
      </c>
      <c r="B102" s="102">
        <v>5</v>
      </c>
      <c r="C102" s="108">
        <v>0.0033722913314255605</v>
      </c>
      <c r="D102" s="102" t="s">
        <v>645</v>
      </c>
      <c r="E102" s="102" t="b">
        <v>0</v>
      </c>
      <c r="F102" s="102" t="b">
        <v>0</v>
      </c>
      <c r="G102" s="102" t="b">
        <v>0</v>
      </c>
    </row>
    <row r="103" spans="1:7" ht="15">
      <c r="A103" s="107" t="s">
        <v>521</v>
      </c>
      <c r="B103" s="102">
        <v>5</v>
      </c>
      <c r="C103" s="108">
        <v>0.0033722913314255605</v>
      </c>
      <c r="D103" s="102" t="s">
        <v>645</v>
      </c>
      <c r="E103" s="102" t="b">
        <v>0</v>
      </c>
      <c r="F103" s="102" t="b">
        <v>0</v>
      </c>
      <c r="G103" s="102" t="b">
        <v>0</v>
      </c>
    </row>
    <row r="104" spans="1:7" ht="15">
      <c r="A104" s="107" t="s">
        <v>522</v>
      </c>
      <c r="B104" s="102">
        <v>5</v>
      </c>
      <c r="C104" s="108">
        <v>0.0033722913314255605</v>
      </c>
      <c r="D104" s="102" t="s">
        <v>645</v>
      </c>
      <c r="E104" s="102" t="b">
        <v>0</v>
      </c>
      <c r="F104" s="102" t="b">
        <v>0</v>
      </c>
      <c r="G104" s="102" t="b">
        <v>0</v>
      </c>
    </row>
    <row r="105" spans="1:7" ht="15">
      <c r="A105" s="107" t="s">
        <v>523</v>
      </c>
      <c r="B105" s="102">
        <v>5</v>
      </c>
      <c r="C105" s="108">
        <v>0.0033722913314255605</v>
      </c>
      <c r="D105" s="102" t="s">
        <v>645</v>
      </c>
      <c r="E105" s="102" t="b">
        <v>0</v>
      </c>
      <c r="F105" s="102" t="b">
        <v>0</v>
      </c>
      <c r="G105" s="102" t="b">
        <v>0</v>
      </c>
    </row>
    <row r="106" spans="1:7" ht="15">
      <c r="A106" s="107" t="s">
        <v>524</v>
      </c>
      <c r="B106" s="102">
        <v>5</v>
      </c>
      <c r="C106" s="108">
        <v>0.0033722913314255605</v>
      </c>
      <c r="D106" s="102" t="s">
        <v>645</v>
      </c>
      <c r="E106" s="102" t="b">
        <v>0</v>
      </c>
      <c r="F106" s="102" t="b">
        <v>0</v>
      </c>
      <c r="G106" s="102" t="b">
        <v>0</v>
      </c>
    </row>
    <row r="107" spans="1:7" ht="15">
      <c r="A107" s="107" t="s">
        <v>525</v>
      </c>
      <c r="B107" s="102">
        <v>5</v>
      </c>
      <c r="C107" s="108">
        <v>0.0033722913314255605</v>
      </c>
      <c r="D107" s="102" t="s">
        <v>645</v>
      </c>
      <c r="E107" s="102" t="b">
        <v>0</v>
      </c>
      <c r="F107" s="102" t="b">
        <v>0</v>
      </c>
      <c r="G107" s="102" t="b">
        <v>0</v>
      </c>
    </row>
    <row r="108" spans="1:7" ht="15">
      <c r="A108" s="107" t="s">
        <v>526</v>
      </c>
      <c r="B108" s="102">
        <v>5</v>
      </c>
      <c r="C108" s="108">
        <v>0.0033722913314255605</v>
      </c>
      <c r="D108" s="102" t="s">
        <v>645</v>
      </c>
      <c r="E108" s="102" t="b">
        <v>0</v>
      </c>
      <c r="F108" s="102" t="b">
        <v>0</v>
      </c>
      <c r="G108" s="102" t="b">
        <v>0</v>
      </c>
    </row>
    <row r="109" spans="1:7" ht="15">
      <c r="A109" s="107" t="s">
        <v>527</v>
      </c>
      <c r="B109" s="102">
        <v>5</v>
      </c>
      <c r="C109" s="108">
        <v>0.0036234836927735554</v>
      </c>
      <c r="D109" s="102" t="s">
        <v>645</v>
      </c>
      <c r="E109" s="102" t="b">
        <v>0</v>
      </c>
      <c r="F109" s="102" t="b">
        <v>1</v>
      </c>
      <c r="G109" s="102" t="b">
        <v>0</v>
      </c>
    </row>
    <row r="110" spans="1:7" ht="15">
      <c r="A110" s="107" t="s">
        <v>528</v>
      </c>
      <c r="B110" s="102">
        <v>5</v>
      </c>
      <c r="C110" s="108">
        <v>0.0033722913314255605</v>
      </c>
      <c r="D110" s="102" t="s">
        <v>645</v>
      </c>
      <c r="E110" s="102" t="b">
        <v>0</v>
      </c>
      <c r="F110" s="102" t="b">
        <v>0</v>
      </c>
      <c r="G110" s="102" t="b">
        <v>0</v>
      </c>
    </row>
    <row r="111" spans="1:7" ht="15">
      <c r="A111" s="107" t="s">
        <v>529</v>
      </c>
      <c r="B111" s="102">
        <v>5</v>
      </c>
      <c r="C111" s="108">
        <v>0.0033722913314255605</v>
      </c>
      <c r="D111" s="102" t="s">
        <v>645</v>
      </c>
      <c r="E111" s="102" t="b">
        <v>0</v>
      </c>
      <c r="F111" s="102" t="b">
        <v>0</v>
      </c>
      <c r="G111" s="102" t="b">
        <v>0</v>
      </c>
    </row>
    <row r="112" spans="1:7" ht="15">
      <c r="A112" s="107" t="s">
        <v>530</v>
      </c>
      <c r="B112" s="102">
        <v>5</v>
      </c>
      <c r="C112" s="108">
        <v>0.0033722913314255605</v>
      </c>
      <c r="D112" s="102" t="s">
        <v>645</v>
      </c>
      <c r="E112" s="102" t="b">
        <v>0</v>
      </c>
      <c r="F112" s="102" t="b">
        <v>0</v>
      </c>
      <c r="G112" s="102" t="b">
        <v>0</v>
      </c>
    </row>
    <row r="113" spans="1:7" ht="15">
      <c r="A113" s="107" t="s">
        <v>531</v>
      </c>
      <c r="B113" s="102">
        <v>5</v>
      </c>
      <c r="C113" s="108">
        <v>0.0033722913314255605</v>
      </c>
      <c r="D113" s="102" t="s">
        <v>645</v>
      </c>
      <c r="E113" s="102" t="b">
        <v>0</v>
      </c>
      <c r="F113" s="102" t="b">
        <v>0</v>
      </c>
      <c r="G113" s="102" t="b">
        <v>0</v>
      </c>
    </row>
    <row r="114" spans="1:7" ht="15">
      <c r="A114" s="107" t="s">
        <v>948</v>
      </c>
      <c r="B114" s="102">
        <v>5</v>
      </c>
      <c r="C114" s="108">
        <v>0.0033722913314255605</v>
      </c>
      <c r="D114" s="102" t="s">
        <v>645</v>
      </c>
      <c r="E114" s="102" t="b">
        <v>0</v>
      </c>
      <c r="F114" s="102" t="b">
        <v>0</v>
      </c>
      <c r="G114" s="102" t="b">
        <v>0</v>
      </c>
    </row>
    <row r="115" spans="1:7" ht="15">
      <c r="A115" s="107" t="s">
        <v>879</v>
      </c>
      <c r="B115" s="102">
        <v>5</v>
      </c>
      <c r="C115" s="108">
        <v>0.0033722913314255605</v>
      </c>
      <c r="D115" s="102" t="s">
        <v>645</v>
      </c>
      <c r="E115" s="102" t="b">
        <v>0</v>
      </c>
      <c r="F115" s="102" t="b">
        <v>0</v>
      </c>
      <c r="G115" s="102" t="b">
        <v>0</v>
      </c>
    </row>
    <row r="116" spans="1:7" ht="15">
      <c r="A116" s="107" t="s">
        <v>532</v>
      </c>
      <c r="B116" s="102">
        <v>5</v>
      </c>
      <c r="C116" s="108">
        <v>0.0036234836927735554</v>
      </c>
      <c r="D116" s="102" t="s">
        <v>645</v>
      </c>
      <c r="E116" s="102" t="b">
        <v>0</v>
      </c>
      <c r="F116" s="102" t="b">
        <v>0</v>
      </c>
      <c r="G116" s="102" t="b">
        <v>0</v>
      </c>
    </row>
    <row r="117" spans="1:7" ht="15">
      <c r="A117" s="107" t="s">
        <v>533</v>
      </c>
      <c r="B117" s="102">
        <v>5</v>
      </c>
      <c r="C117" s="108">
        <v>0.0033722913314255605</v>
      </c>
      <c r="D117" s="102" t="s">
        <v>645</v>
      </c>
      <c r="E117" s="102" t="b">
        <v>0</v>
      </c>
      <c r="F117" s="102" t="b">
        <v>0</v>
      </c>
      <c r="G117" s="102" t="b">
        <v>0</v>
      </c>
    </row>
    <row r="118" spans="1:7" ht="15">
      <c r="A118" s="107" t="s">
        <v>534</v>
      </c>
      <c r="B118" s="102">
        <v>5</v>
      </c>
      <c r="C118" s="108">
        <v>0.0033722913314255605</v>
      </c>
      <c r="D118" s="102" t="s">
        <v>645</v>
      </c>
      <c r="E118" s="102" t="b">
        <v>0</v>
      </c>
      <c r="F118" s="102" t="b">
        <v>0</v>
      </c>
      <c r="G118" s="102" t="b">
        <v>0</v>
      </c>
    </row>
    <row r="119" spans="1:7" ht="15">
      <c r="A119" s="107" t="s">
        <v>535</v>
      </c>
      <c r="B119" s="102">
        <v>4</v>
      </c>
      <c r="C119" s="108">
        <v>0.0028987869542188445</v>
      </c>
      <c r="D119" s="102" t="s">
        <v>645</v>
      </c>
      <c r="E119" s="102" t="b">
        <v>0</v>
      </c>
      <c r="F119" s="102" t="b">
        <v>0</v>
      </c>
      <c r="G119" s="102" t="b">
        <v>0</v>
      </c>
    </row>
    <row r="120" spans="1:7" ht="15">
      <c r="A120" s="107" t="s">
        <v>536</v>
      </c>
      <c r="B120" s="102">
        <v>4</v>
      </c>
      <c r="C120" s="108">
        <v>0.0028987869542188445</v>
      </c>
      <c r="D120" s="102" t="s">
        <v>645</v>
      </c>
      <c r="E120" s="102" t="b">
        <v>0</v>
      </c>
      <c r="F120" s="102" t="b">
        <v>0</v>
      </c>
      <c r="G120" s="102" t="b">
        <v>0</v>
      </c>
    </row>
    <row r="121" spans="1:7" ht="15">
      <c r="A121" s="107" t="s">
        <v>537</v>
      </c>
      <c r="B121" s="102">
        <v>4</v>
      </c>
      <c r="C121" s="108">
        <v>0.0028987869542188445</v>
      </c>
      <c r="D121" s="102" t="s">
        <v>645</v>
      </c>
      <c r="E121" s="102" t="b">
        <v>0</v>
      </c>
      <c r="F121" s="102" t="b">
        <v>0</v>
      </c>
      <c r="G121" s="102" t="b">
        <v>0</v>
      </c>
    </row>
    <row r="122" spans="1:7" ht="15">
      <c r="A122" s="107" t="s">
        <v>538</v>
      </c>
      <c r="B122" s="102">
        <v>4</v>
      </c>
      <c r="C122" s="108">
        <v>0.0028987869542188445</v>
      </c>
      <c r="D122" s="102" t="s">
        <v>645</v>
      </c>
      <c r="E122" s="102" t="b">
        <v>0</v>
      </c>
      <c r="F122" s="102" t="b">
        <v>0</v>
      </c>
      <c r="G122" s="102" t="b">
        <v>0</v>
      </c>
    </row>
    <row r="123" spans="1:7" ht="15">
      <c r="A123" s="107" t="s">
        <v>539</v>
      </c>
      <c r="B123" s="102">
        <v>4</v>
      </c>
      <c r="C123" s="108">
        <v>0.0028987869542188445</v>
      </c>
      <c r="D123" s="102" t="s">
        <v>645</v>
      </c>
      <c r="E123" s="102" t="b">
        <v>0</v>
      </c>
      <c r="F123" s="102" t="b">
        <v>0</v>
      </c>
      <c r="G123" s="102" t="b">
        <v>0</v>
      </c>
    </row>
    <row r="124" spans="1:7" ht="15">
      <c r="A124" s="107" t="s">
        <v>540</v>
      </c>
      <c r="B124" s="102">
        <v>4</v>
      </c>
      <c r="C124" s="108">
        <v>0.0028987869542188445</v>
      </c>
      <c r="D124" s="102" t="s">
        <v>645</v>
      </c>
      <c r="E124" s="102" t="b">
        <v>0</v>
      </c>
      <c r="F124" s="102" t="b">
        <v>0</v>
      </c>
      <c r="G124" s="102" t="b">
        <v>0</v>
      </c>
    </row>
    <row r="125" spans="1:7" ht="15">
      <c r="A125" s="107" t="s">
        <v>541</v>
      </c>
      <c r="B125" s="102">
        <v>4</v>
      </c>
      <c r="C125" s="108">
        <v>0.0028987869542188445</v>
      </c>
      <c r="D125" s="102" t="s">
        <v>645</v>
      </c>
      <c r="E125" s="102" t="b">
        <v>0</v>
      </c>
      <c r="F125" s="102" t="b">
        <v>0</v>
      </c>
      <c r="G125" s="102" t="b">
        <v>0</v>
      </c>
    </row>
    <row r="126" spans="1:7" ht="15">
      <c r="A126" s="107" t="s">
        <v>542</v>
      </c>
      <c r="B126" s="102">
        <v>4</v>
      </c>
      <c r="C126" s="108">
        <v>0.0028987869542188445</v>
      </c>
      <c r="D126" s="102" t="s">
        <v>645</v>
      </c>
      <c r="E126" s="102" t="b">
        <v>0</v>
      </c>
      <c r="F126" s="102" t="b">
        <v>0</v>
      </c>
      <c r="G126" s="102" t="b">
        <v>0</v>
      </c>
    </row>
    <row r="127" spans="1:7" ht="15">
      <c r="A127" s="107" t="s">
        <v>544</v>
      </c>
      <c r="B127" s="102">
        <v>4</v>
      </c>
      <c r="C127" s="108">
        <v>0.0028987869542188445</v>
      </c>
      <c r="D127" s="102" t="s">
        <v>645</v>
      </c>
      <c r="E127" s="102" t="b">
        <v>0</v>
      </c>
      <c r="F127" s="102" t="b">
        <v>0</v>
      </c>
      <c r="G127" s="102" t="b">
        <v>0</v>
      </c>
    </row>
    <row r="128" spans="1:7" ht="15">
      <c r="A128" s="107" t="s">
        <v>545</v>
      </c>
      <c r="B128" s="102">
        <v>4</v>
      </c>
      <c r="C128" s="108">
        <v>0.0028987869542188445</v>
      </c>
      <c r="D128" s="102" t="s">
        <v>645</v>
      </c>
      <c r="E128" s="102" t="b">
        <v>0</v>
      </c>
      <c r="F128" s="102" t="b">
        <v>0</v>
      </c>
      <c r="G128" s="102" t="b">
        <v>0</v>
      </c>
    </row>
    <row r="129" spans="1:7" ht="15">
      <c r="A129" s="107" t="s">
        <v>546</v>
      </c>
      <c r="B129" s="102">
        <v>4</v>
      </c>
      <c r="C129" s="108">
        <v>0.0028987869542188445</v>
      </c>
      <c r="D129" s="102" t="s">
        <v>645</v>
      </c>
      <c r="E129" s="102" t="b">
        <v>0</v>
      </c>
      <c r="F129" s="102" t="b">
        <v>0</v>
      </c>
      <c r="G129" s="102" t="b">
        <v>0</v>
      </c>
    </row>
    <row r="130" spans="1:7" ht="15">
      <c r="A130" s="107" t="s">
        <v>547</v>
      </c>
      <c r="B130" s="102">
        <v>4</v>
      </c>
      <c r="C130" s="108">
        <v>0.003157861576527398</v>
      </c>
      <c r="D130" s="102" t="s">
        <v>645</v>
      </c>
      <c r="E130" s="102" t="b">
        <v>0</v>
      </c>
      <c r="F130" s="102" t="b">
        <v>0</v>
      </c>
      <c r="G130" s="102" t="b">
        <v>0</v>
      </c>
    </row>
    <row r="131" spans="1:7" ht="15">
      <c r="A131" s="107" t="s">
        <v>548</v>
      </c>
      <c r="B131" s="102">
        <v>4</v>
      </c>
      <c r="C131" s="108">
        <v>0.0028987869542188445</v>
      </c>
      <c r="D131" s="102" t="s">
        <v>645</v>
      </c>
      <c r="E131" s="102" t="b">
        <v>0</v>
      </c>
      <c r="F131" s="102" t="b">
        <v>0</v>
      </c>
      <c r="G131" s="102" t="b">
        <v>0</v>
      </c>
    </row>
    <row r="132" spans="1:7" ht="15">
      <c r="A132" s="107" t="s">
        <v>549</v>
      </c>
      <c r="B132" s="102">
        <v>4</v>
      </c>
      <c r="C132" s="108">
        <v>0.0028987869542188445</v>
      </c>
      <c r="D132" s="102" t="s">
        <v>645</v>
      </c>
      <c r="E132" s="102" t="b">
        <v>0</v>
      </c>
      <c r="F132" s="102" t="b">
        <v>0</v>
      </c>
      <c r="G132" s="102" t="b">
        <v>0</v>
      </c>
    </row>
    <row r="133" spans="1:7" ht="15">
      <c r="A133" s="107" t="s">
        <v>550</v>
      </c>
      <c r="B133" s="102">
        <v>4</v>
      </c>
      <c r="C133" s="108">
        <v>0.0028987869542188445</v>
      </c>
      <c r="D133" s="102" t="s">
        <v>645</v>
      </c>
      <c r="E133" s="102" t="b">
        <v>0</v>
      </c>
      <c r="F133" s="102" t="b">
        <v>0</v>
      </c>
      <c r="G133" s="102" t="b">
        <v>0</v>
      </c>
    </row>
    <row r="134" spans="1:7" ht="15">
      <c r="A134" s="107" t="s">
        <v>551</v>
      </c>
      <c r="B134" s="102">
        <v>4</v>
      </c>
      <c r="C134" s="108">
        <v>0.0028987869542188445</v>
      </c>
      <c r="D134" s="102" t="s">
        <v>645</v>
      </c>
      <c r="E134" s="102" t="b">
        <v>0</v>
      </c>
      <c r="F134" s="102" t="b">
        <v>0</v>
      </c>
      <c r="G134" s="102" t="b">
        <v>0</v>
      </c>
    </row>
    <row r="135" spans="1:7" ht="15">
      <c r="A135" s="107" t="s">
        <v>552</v>
      </c>
      <c r="B135" s="102">
        <v>4</v>
      </c>
      <c r="C135" s="108">
        <v>0.0028987869542188445</v>
      </c>
      <c r="D135" s="102" t="s">
        <v>645</v>
      </c>
      <c r="E135" s="102" t="b">
        <v>0</v>
      </c>
      <c r="F135" s="102" t="b">
        <v>0</v>
      </c>
      <c r="G135" s="102" t="b">
        <v>0</v>
      </c>
    </row>
    <row r="136" spans="1:7" ht="15">
      <c r="A136" s="107" t="s">
        <v>553</v>
      </c>
      <c r="B136" s="102">
        <v>4</v>
      </c>
      <c r="C136" s="108">
        <v>0.0035230067482343573</v>
      </c>
      <c r="D136" s="102" t="s">
        <v>645</v>
      </c>
      <c r="E136" s="102" t="b">
        <v>0</v>
      </c>
      <c r="F136" s="102" t="b">
        <v>0</v>
      </c>
      <c r="G136" s="102" t="b">
        <v>0</v>
      </c>
    </row>
    <row r="137" spans="1:7" ht="15">
      <c r="A137" s="107" t="s">
        <v>555</v>
      </c>
      <c r="B137" s="102">
        <v>4</v>
      </c>
      <c r="C137" s="108">
        <v>0.0028987869542188445</v>
      </c>
      <c r="D137" s="102" t="s">
        <v>645</v>
      </c>
      <c r="E137" s="102" t="b">
        <v>0</v>
      </c>
      <c r="F137" s="102" t="b">
        <v>0</v>
      </c>
      <c r="G137" s="102" t="b">
        <v>0</v>
      </c>
    </row>
    <row r="138" spans="1:7" ht="15">
      <c r="A138" s="107" t="s">
        <v>556</v>
      </c>
      <c r="B138" s="102">
        <v>3</v>
      </c>
      <c r="C138" s="108">
        <v>0.0023683961823955484</v>
      </c>
      <c r="D138" s="102" t="s">
        <v>645</v>
      </c>
      <c r="E138" s="102" t="b">
        <v>0</v>
      </c>
      <c r="F138" s="102" t="b">
        <v>0</v>
      </c>
      <c r="G138" s="102" t="b">
        <v>0</v>
      </c>
    </row>
    <row r="139" spans="1:7" ht="15">
      <c r="A139" s="107" t="s">
        <v>557</v>
      </c>
      <c r="B139" s="102">
        <v>3</v>
      </c>
      <c r="C139" s="108">
        <v>0.0023683961823955484</v>
      </c>
      <c r="D139" s="102" t="s">
        <v>645</v>
      </c>
      <c r="E139" s="102" t="b">
        <v>0</v>
      </c>
      <c r="F139" s="102" t="b">
        <v>0</v>
      </c>
      <c r="G139" s="102" t="b">
        <v>0</v>
      </c>
    </row>
    <row r="140" spans="1:7" ht="15">
      <c r="A140" s="107" t="s">
        <v>558</v>
      </c>
      <c r="B140" s="102">
        <v>3</v>
      </c>
      <c r="C140" s="108">
        <v>0.0023683961823955484</v>
      </c>
      <c r="D140" s="102" t="s">
        <v>645</v>
      </c>
      <c r="E140" s="102" t="b">
        <v>0</v>
      </c>
      <c r="F140" s="102" t="b">
        <v>0</v>
      </c>
      <c r="G140" s="102" t="b">
        <v>0</v>
      </c>
    </row>
    <row r="141" spans="1:7" ht="15">
      <c r="A141" s="107" t="s">
        <v>559</v>
      </c>
      <c r="B141" s="102">
        <v>3</v>
      </c>
      <c r="C141" s="108">
        <v>0.0023683961823955484</v>
      </c>
      <c r="D141" s="102" t="s">
        <v>645</v>
      </c>
      <c r="E141" s="102" t="b">
        <v>0</v>
      </c>
      <c r="F141" s="102" t="b">
        <v>0</v>
      </c>
      <c r="G141" s="102" t="b">
        <v>0</v>
      </c>
    </row>
    <row r="142" spans="1:7" ht="15">
      <c r="A142" s="107" t="s">
        <v>560</v>
      </c>
      <c r="B142" s="102">
        <v>3</v>
      </c>
      <c r="C142" s="108">
        <v>0.0023683961823955484</v>
      </c>
      <c r="D142" s="102" t="s">
        <v>645</v>
      </c>
      <c r="E142" s="102" t="b">
        <v>0</v>
      </c>
      <c r="F142" s="102" t="b">
        <v>0</v>
      </c>
      <c r="G142" s="102" t="b">
        <v>0</v>
      </c>
    </row>
    <row r="143" spans="1:7" ht="15">
      <c r="A143" s="107" t="s">
        <v>561</v>
      </c>
      <c r="B143" s="102">
        <v>3</v>
      </c>
      <c r="C143" s="108">
        <v>0.0023683961823955484</v>
      </c>
      <c r="D143" s="102" t="s">
        <v>645</v>
      </c>
      <c r="E143" s="102" t="b">
        <v>0</v>
      </c>
      <c r="F143" s="102" t="b">
        <v>0</v>
      </c>
      <c r="G143" s="102" t="b">
        <v>0</v>
      </c>
    </row>
    <row r="144" spans="1:7" ht="15">
      <c r="A144" s="107" t="s">
        <v>562</v>
      </c>
      <c r="B144" s="102">
        <v>3</v>
      </c>
      <c r="C144" s="108">
        <v>0.0023683961823955484</v>
      </c>
      <c r="D144" s="102" t="s">
        <v>645</v>
      </c>
      <c r="E144" s="102" t="b">
        <v>0</v>
      </c>
      <c r="F144" s="102" t="b">
        <v>0</v>
      </c>
      <c r="G144" s="102" t="b">
        <v>0</v>
      </c>
    </row>
    <row r="145" spans="1:7" ht="15">
      <c r="A145" s="107" t="s">
        <v>563</v>
      </c>
      <c r="B145" s="102">
        <v>3</v>
      </c>
      <c r="C145" s="108">
        <v>0.0023683961823955484</v>
      </c>
      <c r="D145" s="102" t="s">
        <v>645</v>
      </c>
      <c r="E145" s="102" t="b">
        <v>0</v>
      </c>
      <c r="F145" s="102" t="b">
        <v>0</v>
      </c>
      <c r="G145" s="102" t="b">
        <v>0</v>
      </c>
    </row>
    <row r="146" spans="1:7" ht="15">
      <c r="A146" s="107" t="s">
        <v>564</v>
      </c>
      <c r="B146" s="102">
        <v>3</v>
      </c>
      <c r="C146" s="108">
        <v>0.0023683961823955484</v>
      </c>
      <c r="D146" s="102" t="s">
        <v>645</v>
      </c>
      <c r="E146" s="102" t="b">
        <v>0</v>
      </c>
      <c r="F146" s="102" t="b">
        <v>0</v>
      </c>
      <c r="G146" s="102" t="b">
        <v>0</v>
      </c>
    </row>
    <row r="147" spans="1:7" ht="15">
      <c r="A147" s="107" t="s">
        <v>565</v>
      </c>
      <c r="B147" s="102">
        <v>3</v>
      </c>
      <c r="C147" s="108">
        <v>0.0023683961823955484</v>
      </c>
      <c r="D147" s="102" t="s">
        <v>645</v>
      </c>
      <c r="E147" s="102" t="b">
        <v>0</v>
      </c>
      <c r="F147" s="102" t="b">
        <v>0</v>
      </c>
      <c r="G147" s="102" t="b">
        <v>0</v>
      </c>
    </row>
    <row r="148" spans="1:7" ht="15">
      <c r="A148" s="107" t="s">
        <v>566</v>
      </c>
      <c r="B148" s="102">
        <v>3</v>
      </c>
      <c r="C148" s="108">
        <v>0.0023683961823955484</v>
      </c>
      <c r="D148" s="102" t="s">
        <v>645</v>
      </c>
      <c r="E148" s="102" t="b">
        <v>0</v>
      </c>
      <c r="F148" s="102" t="b">
        <v>0</v>
      </c>
      <c r="G148" s="102" t="b">
        <v>0</v>
      </c>
    </row>
    <row r="149" spans="1:7" ht="15">
      <c r="A149" s="107" t="s">
        <v>567</v>
      </c>
      <c r="B149" s="102">
        <v>3</v>
      </c>
      <c r="C149" s="108">
        <v>0.0023683961823955484</v>
      </c>
      <c r="D149" s="102" t="s">
        <v>645</v>
      </c>
      <c r="E149" s="102" t="b">
        <v>0</v>
      </c>
      <c r="F149" s="102" t="b">
        <v>0</v>
      </c>
      <c r="G149" s="102" t="b">
        <v>0</v>
      </c>
    </row>
    <row r="150" spans="1:7" ht="15">
      <c r="A150" s="107" t="s">
        <v>568</v>
      </c>
      <c r="B150" s="102">
        <v>3</v>
      </c>
      <c r="C150" s="108">
        <v>0.0023683961823955484</v>
      </c>
      <c r="D150" s="102" t="s">
        <v>645</v>
      </c>
      <c r="E150" s="102" t="b">
        <v>0</v>
      </c>
      <c r="F150" s="102" t="b">
        <v>0</v>
      </c>
      <c r="G150" s="102" t="b">
        <v>0</v>
      </c>
    </row>
    <row r="151" spans="1:7" ht="15">
      <c r="A151" s="107" t="s">
        <v>905</v>
      </c>
      <c r="B151" s="102">
        <v>3</v>
      </c>
      <c r="C151" s="108">
        <v>0.0023683961823955484</v>
      </c>
      <c r="D151" s="102" t="s">
        <v>645</v>
      </c>
      <c r="E151" s="102" t="b">
        <v>0</v>
      </c>
      <c r="F151" s="102" t="b">
        <v>0</v>
      </c>
      <c r="G151" s="102" t="b">
        <v>0</v>
      </c>
    </row>
    <row r="152" spans="1:7" ht="15">
      <c r="A152" s="107" t="s">
        <v>570</v>
      </c>
      <c r="B152" s="102">
        <v>3</v>
      </c>
      <c r="C152" s="108">
        <v>0.0023683961823955484</v>
      </c>
      <c r="D152" s="102" t="s">
        <v>645</v>
      </c>
      <c r="E152" s="102" t="b">
        <v>0</v>
      </c>
      <c r="F152" s="102" t="b">
        <v>0</v>
      </c>
      <c r="G152" s="102" t="b">
        <v>0</v>
      </c>
    </row>
    <row r="153" spans="1:7" ht="15">
      <c r="A153" s="107" t="s">
        <v>572</v>
      </c>
      <c r="B153" s="102">
        <v>3</v>
      </c>
      <c r="C153" s="108">
        <v>0.0023683961823955484</v>
      </c>
      <c r="D153" s="102" t="s">
        <v>645</v>
      </c>
      <c r="E153" s="102" t="b">
        <v>0</v>
      </c>
      <c r="F153" s="102" t="b">
        <v>0</v>
      </c>
      <c r="G153" s="102" t="b">
        <v>0</v>
      </c>
    </row>
    <row r="154" spans="1:7" ht="15">
      <c r="A154" s="107" t="s">
        <v>573</v>
      </c>
      <c r="B154" s="102">
        <v>3</v>
      </c>
      <c r="C154" s="108">
        <v>0.0023683961823955484</v>
      </c>
      <c r="D154" s="102" t="s">
        <v>645</v>
      </c>
      <c r="E154" s="102" t="b">
        <v>0</v>
      </c>
      <c r="F154" s="102" t="b">
        <v>0</v>
      </c>
      <c r="G154" s="102" t="b">
        <v>0</v>
      </c>
    </row>
    <row r="155" spans="1:7" ht="15">
      <c r="A155" s="107" t="s">
        <v>574</v>
      </c>
      <c r="B155" s="102">
        <v>3</v>
      </c>
      <c r="C155" s="108">
        <v>0.0023683961823955484</v>
      </c>
      <c r="D155" s="102" t="s">
        <v>645</v>
      </c>
      <c r="E155" s="102" t="b">
        <v>1</v>
      </c>
      <c r="F155" s="102" t="b">
        <v>0</v>
      </c>
      <c r="G155" s="102" t="b">
        <v>0</v>
      </c>
    </row>
    <row r="156" spans="1:7" ht="15">
      <c r="A156" s="107" t="s">
        <v>575</v>
      </c>
      <c r="B156" s="102">
        <v>3</v>
      </c>
      <c r="C156" s="108">
        <v>0.0023683961823955484</v>
      </c>
      <c r="D156" s="102" t="s">
        <v>645</v>
      </c>
      <c r="E156" s="102" t="b">
        <v>0</v>
      </c>
      <c r="F156" s="102" t="b">
        <v>0</v>
      </c>
      <c r="G156" s="102" t="b">
        <v>0</v>
      </c>
    </row>
    <row r="157" spans="1:7" ht="15">
      <c r="A157" s="107" t="s">
        <v>576</v>
      </c>
      <c r="B157" s="102">
        <v>3</v>
      </c>
      <c r="C157" s="108">
        <v>0.0023683961823955484</v>
      </c>
      <c r="D157" s="102" t="s">
        <v>645</v>
      </c>
      <c r="E157" s="102" t="b">
        <v>0</v>
      </c>
      <c r="F157" s="102" t="b">
        <v>1</v>
      </c>
      <c r="G157" s="102" t="b">
        <v>0</v>
      </c>
    </row>
    <row r="158" spans="1:7" ht="15">
      <c r="A158" s="107" t="s">
        <v>577</v>
      </c>
      <c r="B158" s="102">
        <v>3</v>
      </c>
      <c r="C158" s="108">
        <v>0.0023683961823955484</v>
      </c>
      <c r="D158" s="102" t="s">
        <v>645</v>
      </c>
      <c r="E158" s="102" t="b">
        <v>0</v>
      </c>
      <c r="F158" s="102" t="b">
        <v>0</v>
      </c>
      <c r="G158" s="102" t="b">
        <v>0</v>
      </c>
    </row>
    <row r="159" spans="1:7" ht="15">
      <c r="A159" s="107" t="s">
        <v>578</v>
      </c>
      <c r="B159" s="102">
        <v>3</v>
      </c>
      <c r="C159" s="108">
        <v>0.0023683961823955484</v>
      </c>
      <c r="D159" s="102" t="s">
        <v>645</v>
      </c>
      <c r="E159" s="102" t="b">
        <v>0</v>
      </c>
      <c r="F159" s="102" t="b">
        <v>0</v>
      </c>
      <c r="G159" s="102" t="b">
        <v>0</v>
      </c>
    </row>
    <row r="160" spans="1:7" ht="15">
      <c r="A160" s="107" t="s">
        <v>579</v>
      </c>
      <c r="B160" s="102">
        <v>3</v>
      </c>
      <c r="C160" s="108">
        <v>0.0023683961823955484</v>
      </c>
      <c r="D160" s="102" t="s">
        <v>645</v>
      </c>
      <c r="E160" s="102" t="b">
        <v>0</v>
      </c>
      <c r="F160" s="102" t="b">
        <v>0</v>
      </c>
      <c r="G160" s="102" t="b">
        <v>0</v>
      </c>
    </row>
    <row r="161" spans="1:7" ht="15">
      <c r="A161" s="107" t="s">
        <v>580</v>
      </c>
      <c r="B161" s="102">
        <v>3</v>
      </c>
      <c r="C161" s="108">
        <v>0.0023683961823955484</v>
      </c>
      <c r="D161" s="102" t="s">
        <v>645</v>
      </c>
      <c r="E161" s="102" t="b">
        <v>0</v>
      </c>
      <c r="F161" s="102" t="b">
        <v>1</v>
      </c>
      <c r="G161" s="102" t="b">
        <v>0</v>
      </c>
    </row>
    <row r="162" spans="1:7" ht="15">
      <c r="A162" s="107" t="s">
        <v>581</v>
      </c>
      <c r="B162" s="102">
        <v>3</v>
      </c>
      <c r="C162" s="108">
        <v>0.0023683961823955484</v>
      </c>
      <c r="D162" s="102" t="s">
        <v>645</v>
      </c>
      <c r="E162" s="102" t="b">
        <v>0</v>
      </c>
      <c r="F162" s="102" t="b">
        <v>0</v>
      </c>
      <c r="G162" s="102" t="b">
        <v>0</v>
      </c>
    </row>
    <row r="163" spans="1:7" ht="15">
      <c r="A163" s="107" t="s">
        <v>582</v>
      </c>
      <c r="B163" s="102">
        <v>3</v>
      </c>
      <c r="C163" s="108">
        <v>0.0023683961823955484</v>
      </c>
      <c r="D163" s="102" t="s">
        <v>645</v>
      </c>
      <c r="E163" s="102" t="b">
        <v>0</v>
      </c>
      <c r="F163" s="102" t="b">
        <v>0</v>
      </c>
      <c r="G163" s="102" t="b">
        <v>0</v>
      </c>
    </row>
    <row r="164" spans="1:7" ht="15">
      <c r="A164" s="107" t="s">
        <v>583</v>
      </c>
      <c r="B164" s="102">
        <v>3</v>
      </c>
      <c r="C164" s="108">
        <v>0.002642255061175768</v>
      </c>
      <c r="D164" s="102" t="s">
        <v>645</v>
      </c>
      <c r="E164" s="102" t="b">
        <v>0</v>
      </c>
      <c r="F164" s="102" t="b">
        <v>0</v>
      </c>
      <c r="G164" s="102" t="b">
        <v>0</v>
      </c>
    </row>
    <row r="165" spans="1:7" ht="15">
      <c r="A165" s="107" t="s">
        <v>584</v>
      </c>
      <c r="B165" s="102">
        <v>3</v>
      </c>
      <c r="C165" s="108">
        <v>0.0023683961823955484</v>
      </c>
      <c r="D165" s="102" t="s">
        <v>645</v>
      </c>
      <c r="E165" s="102" t="b">
        <v>0</v>
      </c>
      <c r="F165" s="102" t="b">
        <v>1</v>
      </c>
      <c r="G165" s="102" t="b">
        <v>0</v>
      </c>
    </row>
    <row r="166" spans="1:7" ht="15">
      <c r="A166" s="107" t="s">
        <v>586</v>
      </c>
      <c r="B166" s="102">
        <v>3</v>
      </c>
      <c r="C166" s="108">
        <v>0.0023683961823955484</v>
      </c>
      <c r="D166" s="102" t="s">
        <v>645</v>
      </c>
      <c r="E166" s="102" t="b">
        <v>0</v>
      </c>
      <c r="F166" s="102" t="b">
        <v>0</v>
      </c>
      <c r="G166" s="102" t="b">
        <v>0</v>
      </c>
    </row>
    <row r="167" spans="1:7" ht="15">
      <c r="A167" s="107" t="s">
        <v>587</v>
      </c>
      <c r="B167" s="102">
        <v>3</v>
      </c>
      <c r="C167" s="108">
        <v>0.0023683961823955484</v>
      </c>
      <c r="D167" s="102" t="s">
        <v>645</v>
      </c>
      <c r="E167" s="102" t="b">
        <v>0</v>
      </c>
      <c r="F167" s="102" t="b">
        <v>0</v>
      </c>
      <c r="G167" s="102" t="b">
        <v>0</v>
      </c>
    </row>
    <row r="168" spans="1:7" ht="15">
      <c r="A168" s="107" t="s">
        <v>588</v>
      </c>
      <c r="B168" s="102">
        <v>3</v>
      </c>
      <c r="C168" s="108">
        <v>0.002642255061175768</v>
      </c>
      <c r="D168" s="102" t="s">
        <v>645</v>
      </c>
      <c r="E168" s="102" t="b">
        <v>0</v>
      </c>
      <c r="F168" s="102" t="b">
        <v>0</v>
      </c>
      <c r="G168" s="102" t="b">
        <v>0</v>
      </c>
    </row>
    <row r="169" spans="1:7" ht="15">
      <c r="A169" s="107" t="s">
        <v>589</v>
      </c>
      <c r="B169" s="102">
        <v>3</v>
      </c>
      <c r="C169" s="108">
        <v>0.0023683961823955484</v>
      </c>
      <c r="D169" s="102" t="s">
        <v>645</v>
      </c>
      <c r="E169" s="102" t="b">
        <v>0</v>
      </c>
      <c r="F169" s="102" t="b">
        <v>0</v>
      </c>
      <c r="G169" s="102" t="b">
        <v>0</v>
      </c>
    </row>
    <row r="170" spans="1:7" ht="15">
      <c r="A170" s="107" t="s">
        <v>590</v>
      </c>
      <c r="B170" s="102">
        <v>3</v>
      </c>
      <c r="C170" s="108">
        <v>0.0023683961823955484</v>
      </c>
      <c r="D170" s="102" t="s">
        <v>645</v>
      </c>
      <c r="E170" s="102" t="b">
        <v>0</v>
      </c>
      <c r="F170" s="102" t="b">
        <v>0</v>
      </c>
      <c r="G170" s="102" t="b">
        <v>0</v>
      </c>
    </row>
    <row r="171" spans="1:7" ht="15">
      <c r="A171" s="107" t="s">
        <v>591</v>
      </c>
      <c r="B171" s="102">
        <v>3</v>
      </c>
      <c r="C171" s="108">
        <v>0.0023683961823955484</v>
      </c>
      <c r="D171" s="102" t="s">
        <v>645</v>
      </c>
      <c r="E171" s="102" t="b">
        <v>0</v>
      </c>
      <c r="F171" s="102" t="b">
        <v>0</v>
      </c>
      <c r="G171" s="102" t="b">
        <v>0</v>
      </c>
    </row>
    <row r="172" spans="1:7" ht="15">
      <c r="A172" s="107" t="s">
        <v>592</v>
      </c>
      <c r="B172" s="102">
        <v>3</v>
      </c>
      <c r="C172" s="108">
        <v>0.0023683961823955484</v>
      </c>
      <c r="D172" s="102" t="s">
        <v>645</v>
      </c>
      <c r="E172" s="102" t="b">
        <v>0</v>
      </c>
      <c r="F172" s="102" t="b">
        <v>0</v>
      </c>
      <c r="G172" s="102" t="b">
        <v>0</v>
      </c>
    </row>
    <row r="173" spans="1:7" ht="15">
      <c r="A173" s="107" t="s">
        <v>593</v>
      </c>
      <c r="B173" s="102">
        <v>3</v>
      </c>
      <c r="C173" s="108">
        <v>0.0023683961823955484</v>
      </c>
      <c r="D173" s="102" t="s">
        <v>645</v>
      </c>
      <c r="E173" s="102" t="b">
        <v>0</v>
      </c>
      <c r="F173" s="102" t="b">
        <v>0</v>
      </c>
      <c r="G173" s="102" t="b">
        <v>0</v>
      </c>
    </row>
    <row r="174" spans="1:7" ht="15">
      <c r="A174" s="107" t="s">
        <v>594</v>
      </c>
      <c r="B174" s="102">
        <v>3</v>
      </c>
      <c r="C174" s="108">
        <v>0.0023683961823955484</v>
      </c>
      <c r="D174" s="102" t="s">
        <v>645</v>
      </c>
      <c r="E174" s="102" t="b">
        <v>0</v>
      </c>
      <c r="F174" s="102" t="b">
        <v>0</v>
      </c>
      <c r="G174" s="102" t="b">
        <v>0</v>
      </c>
    </row>
    <row r="175" spans="1:7" ht="15">
      <c r="A175" s="107" t="s">
        <v>595</v>
      </c>
      <c r="B175" s="102">
        <v>3</v>
      </c>
      <c r="C175" s="108">
        <v>0.0023683961823955484</v>
      </c>
      <c r="D175" s="102" t="s">
        <v>645</v>
      </c>
      <c r="E175" s="102" t="b">
        <v>0</v>
      </c>
      <c r="F175" s="102" t="b">
        <v>0</v>
      </c>
      <c r="G175" s="102" t="b">
        <v>0</v>
      </c>
    </row>
    <row r="176" spans="1:7" ht="15">
      <c r="A176" s="107" t="s">
        <v>596</v>
      </c>
      <c r="B176" s="102">
        <v>3</v>
      </c>
      <c r="C176" s="108">
        <v>0.0023683961823955484</v>
      </c>
      <c r="D176" s="102" t="s">
        <v>645</v>
      </c>
      <c r="E176" s="102" t="b">
        <v>0</v>
      </c>
      <c r="F176" s="102" t="b">
        <v>0</v>
      </c>
      <c r="G176" s="102" t="b">
        <v>0</v>
      </c>
    </row>
    <row r="177" spans="1:7" ht="15">
      <c r="A177" s="107" t="s">
        <v>597</v>
      </c>
      <c r="B177" s="102">
        <v>3</v>
      </c>
      <c r="C177" s="108">
        <v>0.0023683961823955484</v>
      </c>
      <c r="D177" s="102" t="s">
        <v>645</v>
      </c>
      <c r="E177" s="102" t="b">
        <v>0</v>
      </c>
      <c r="F177" s="102" t="b">
        <v>0</v>
      </c>
      <c r="G177" s="102" t="b">
        <v>0</v>
      </c>
    </row>
    <row r="178" spans="1:7" ht="15">
      <c r="A178" s="107" t="s">
        <v>598</v>
      </c>
      <c r="B178" s="102">
        <v>3</v>
      </c>
      <c r="C178" s="108">
        <v>0.0023683961823955484</v>
      </c>
      <c r="D178" s="102" t="s">
        <v>645</v>
      </c>
      <c r="E178" s="102" t="b">
        <v>0</v>
      </c>
      <c r="F178" s="102" t="b">
        <v>0</v>
      </c>
      <c r="G178" s="102" t="b">
        <v>0</v>
      </c>
    </row>
    <row r="179" spans="1:7" ht="15">
      <c r="A179" s="107" t="s">
        <v>599</v>
      </c>
      <c r="B179" s="102">
        <v>3</v>
      </c>
      <c r="C179" s="108">
        <v>0.0023683961823955484</v>
      </c>
      <c r="D179" s="102" t="s">
        <v>645</v>
      </c>
      <c r="E179" s="102" t="b">
        <v>0</v>
      </c>
      <c r="F179" s="102" t="b">
        <v>0</v>
      </c>
      <c r="G179" s="102" t="b">
        <v>0</v>
      </c>
    </row>
    <row r="180" spans="1:7" ht="15">
      <c r="A180" s="107" t="s">
        <v>600</v>
      </c>
      <c r="B180" s="102">
        <v>3</v>
      </c>
      <c r="C180" s="108">
        <v>0.0023683961823955484</v>
      </c>
      <c r="D180" s="102" t="s">
        <v>645</v>
      </c>
      <c r="E180" s="102" t="b">
        <v>1</v>
      </c>
      <c r="F180" s="102" t="b">
        <v>0</v>
      </c>
      <c r="G180" s="102" t="b">
        <v>0</v>
      </c>
    </row>
    <row r="181" spans="1:7" ht="15">
      <c r="A181" s="107" t="s">
        <v>601</v>
      </c>
      <c r="B181" s="102">
        <v>3</v>
      </c>
      <c r="C181" s="108">
        <v>0.0023683961823955484</v>
      </c>
      <c r="D181" s="102" t="s">
        <v>645</v>
      </c>
      <c r="E181" s="102" t="b">
        <v>0</v>
      </c>
      <c r="F181" s="102" t="b">
        <v>0</v>
      </c>
      <c r="G181" s="102" t="b">
        <v>0</v>
      </c>
    </row>
    <row r="182" spans="1:7" ht="15">
      <c r="A182" s="107" t="s">
        <v>602</v>
      </c>
      <c r="B182" s="102">
        <v>3</v>
      </c>
      <c r="C182" s="108">
        <v>0.0023683961823955484</v>
      </c>
      <c r="D182" s="102" t="s">
        <v>645</v>
      </c>
      <c r="E182" s="102" t="b">
        <v>0</v>
      </c>
      <c r="F182" s="102" t="b">
        <v>0</v>
      </c>
      <c r="G182" s="102" t="b">
        <v>0</v>
      </c>
    </row>
    <row r="183" spans="1:7" ht="15">
      <c r="A183" s="107" t="s">
        <v>603</v>
      </c>
      <c r="B183" s="102">
        <v>3</v>
      </c>
      <c r="C183" s="108">
        <v>0.0023683961823955484</v>
      </c>
      <c r="D183" s="102" t="s">
        <v>645</v>
      </c>
      <c r="E183" s="102" t="b">
        <v>0</v>
      </c>
      <c r="F183" s="102" t="b">
        <v>0</v>
      </c>
      <c r="G183" s="102" t="b">
        <v>0</v>
      </c>
    </row>
    <row r="184" spans="1:7" ht="15">
      <c r="A184" s="107" t="s">
        <v>604</v>
      </c>
      <c r="B184" s="102">
        <v>3</v>
      </c>
      <c r="C184" s="108">
        <v>0.0023683961823955484</v>
      </c>
      <c r="D184" s="102" t="s">
        <v>645</v>
      </c>
      <c r="E184" s="102" t="b">
        <v>0</v>
      </c>
      <c r="F184" s="102" t="b">
        <v>0</v>
      </c>
      <c r="G184" s="102" t="b">
        <v>0</v>
      </c>
    </row>
    <row r="185" spans="1:7" ht="15">
      <c r="A185" s="107" t="s">
        <v>605</v>
      </c>
      <c r="B185" s="102">
        <v>3</v>
      </c>
      <c r="C185" s="108">
        <v>0.0023683961823955484</v>
      </c>
      <c r="D185" s="102" t="s">
        <v>645</v>
      </c>
      <c r="E185" s="102" t="b">
        <v>0</v>
      </c>
      <c r="F185" s="102" t="b">
        <v>0</v>
      </c>
      <c r="G185" s="102" t="b">
        <v>0</v>
      </c>
    </row>
    <row r="186" spans="1:7" ht="15">
      <c r="A186" s="107" t="s">
        <v>606</v>
      </c>
      <c r="B186" s="102">
        <v>3</v>
      </c>
      <c r="C186" s="108">
        <v>0.0023683961823955484</v>
      </c>
      <c r="D186" s="102" t="s">
        <v>645</v>
      </c>
      <c r="E186" s="102" t="b">
        <v>0</v>
      </c>
      <c r="F186" s="102" t="b">
        <v>0</v>
      </c>
      <c r="G186" s="102" t="b">
        <v>0</v>
      </c>
    </row>
    <row r="187" spans="1:7" ht="15">
      <c r="A187" s="107" t="s">
        <v>607</v>
      </c>
      <c r="B187" s="102">
        <v>3</v>
      </c>
      <c r="C187" s="108">
        <v>0.0023683961823955484</v>
      </c>
      <c r="D187" s="102" t="s">
        <v>645</v>
      </c>
      <c r="E187" s="102" t="b">
        <v>0</v>
      </c>
      <c r="F187" s="102" t="b">
        <v>0</v>
      </c>
      <c r="G187" s="102" t="b">
        <v>0</v>
      </c>
    </row>
    <row r="188" spans="1:7" ht="15">
      <c r="A188" s="107" t="s">
        <v>608</v>
      </c>
      <c r="B188" s="102">
        <v>2</v>
      </c>
      <c r="C188" s="108">
        <v>0.0017615033741171786</v>
      </c>
      <c r="D188" s="102" t="s">
        <v>645</v>
      </c>
      <c r="E188" s="102" t="b">
        <v>0</v>
      </c>
      <c r="F188" s="102" t="b">
        <v>0</v>
      </c>
      <c r="G188" s="102" t="b">
        <v>0</v>
      </c>
    </row>
    <row r="189" spans="1:7" ht="15">
      <c r="A189" s="107" t="s">
        <v>609</v>
      </c>
      <c r="B189" s="102">
        <v>2</v>
      </c>
      <c r="C189" s="108">
        <v>0.0017615033741171786</v>
      </c>
      <c r="D189" s="102" t="s">
        <v>645</v>
      </c>
      <c r="E189" s="102" t="b">
        <v>0</v>
      </c>
      <c r="F189" s="102" t="b">
        <v>0</v>
      </c>
      <c r="G189" s="102" t="b">
        <v>0</v>
      </c>
    </row>
    <row r="190" spans="1:7" ht="15">
      <c r="A190" s="107" t="s">
        <v>610</v>
      </c>
      <c r="B190" s="102">
        <v>2</v>
      </c>
      <c r="C190" s="108">
        <v>0.0017615033741171786</v>
      </c>
      <c r="D190" s="102" t="s">
        <v>645</v>
      </c>
      <c r="E190" s="102" t="b">
        <v>0</v>
      </c>
      <c r="F190" s="102" t="b">
        <v>0</v>
      </c>
      <c r="G190" s="102" t="b">
        <v>0</v>
      </c>
    </row>
    <row r="191" spans="1:7" ht="15">
      <c r="A191" s="107" t="s">
        <v>611</v>
      </c>
      <c r="B191" s="102">
        <v>2</v>
      </c>
      <c r="C191" s="108">
        <v>0.0017615033741171786</v>
      </c>
      <c r="D191" s="102" t="s">
        <v>645</v>
      </c>
      <c r="E191" s="102" t="b">
        <v>0</v>
      </c>
      <c r="F191" s="102" t="b">
        <v>0</v>
      </c>
      <c r="G191" s="102" t="b">
        <v>0</v>
      </c>
    </row>
    <row r="192" spans="1:7" ht="15">
      <c r="A192" s="107" t="s">
        <v>612</v>
      </c>
      <c r="B192" s="102">
        <v>2</v>
      </c>
      <c r="C192" s="108">
        <v>0.0017615033741171786</v>
      </c>
      <c r="D192" s="102" t="s">
        <v>645</v>
      </c>
      <c r="E192" s="102" t="b">
        <v>1</v>
      </c>
      <c r="F192" s="102" t="b">
        <v>0</v>
      </c>
      <c r="G192" s="102" t="b">
        <v>0</v>
      </c>
    </row>
    <row r="193" spans="1:7" ht="15">
      <c r="A193" s="107" t="s">
        <v>613</v>
      </c>
      <c r="B193" s="102">
        <v>2</v>
      </c>
      <c r="C193" s="108">
        <v>0.0017615033741171786</v>
      </c>
      <c r="D193" s="102" t="s">
        <v>645</v>
      </c>
      <c r="E193" s="102" t="b">
        <v>0</v>
      </c>
      <c r="F193" s="102" t="b">
        <v>0</v>
      </c>
      <c r="G193" s="102" t="b">
        <v>0</v>
      </c>
    </row>
    <row r="194" spans="1:7" ht="15">
      <c r="A194" s="107" t="s">
        <v>614</v>
      </c>
      <c r="B194" s="102">
        <v>2</v>
      </c>
      <c r="C194" s="108">
        <v>0.0017615033741171786</v>
      </c>
      <c r="D194" s="102" t="s">
        <v>645</v>
      </c>
      <c r="E194" s="102" t="b">
        <v>0</v>
      </c>
      <c r="F194" s="102" t="b">
        <v>0</v>
      </c>
      <c r="G194" s="102" t="b">
        <v>0</v>
      </c>
    </row>
    <row r="195" spans="1:7" ht="15">
      <c r="A195" s="107" t="s">
        <v>615</v>
      </c>
      <c r="B195" s="102">
        <v>2</v>
      </c>
      <c r="C195" s="108">
        <v>0.0017615033741171786</v>
      </c>
      <c r="D195" s="102" t="s">
        <v>645</v>
      </c>
      <c r="E195" s="102" t="b">
        <v>0</v>
      </c>
      <c r="F195" s="102" t="b">
        <v>0</v>
      </c>
      <c r="G195" s="102" t="b">
        <v>0</v>
      </c>
    </row>
    <row r="196" spans="1:7" ht="15">
      <c r="A196" s="107" t="s">
        <v>189</v>
      </c>
      <c r="B196" s="102">
        <v>2</v>
      </c>
      <c r="C196" s="108">
        <v>0.0017615033741171786</v>
      </c>
      <c r="D196" s="102" t="s">
        <v>645</v>
      </c>
      <c r="E196" s="102" t="b">
        <v>0</v>
      </c>
      <c r="F196" s="102" t="b">
        <v>0</v>
      </c>
      <c r="G196" s="102" t="b">
        <v>0</v>
      </c>
    </row>
    <row r="197" spans="1:7" ht="15">
      <c r="A197" s="107" t="s">
        <v>617</v>
      </c>
      <c r="B197" s="102">
        <v>2</v>
      </c>
      <c r="C197" s="108">
        <v>0.0017615033741171786</v>
      </c>
      <c r="D197" s="102" t="s">
        <v>645</v>
      </c>
      <c r="E197" s="102" t="b">
        <v>0</v>
      </c>
      <c r="F197" s="102" t="b">
        <v>0</v>
      </c>
      <c r="G197" s="102" t="b">
        <v>0</v>
      </c>
    </row>
    <row r="198" spans="1:7" ht="15">
      <c r="A198" s="107" t="s">
        <v>618</v>
      </c>
      <c r="B198" s="102">
        <v>2</v>
      </c>
      <c r="C198" s="108">
        <v>0.0017615033741171786</v>
      </c>
      <c r="D198" s="102" t="s">
        <v>645</v>
      </c>
      <c r="E198" s="102" t="b">
        <v>0</v>
      </c>
      <c r="F198" s="102" t="b">
        <v>0</v>
      </c>
      <c r="G198" s="102" t="b">
        <v>0</v>
      </c>
    </row>
    <row r="199" spans="1:7" ht="15">
      <c r="A199" s="107" t="s">
        <v>619</v>
      </c>
      <c r="B199" s="102">
        <v>2</v>
      </c>
      <c r="C199" s="108">
        <v>0.002073613271124935</v>
      </c>
      <c r="D199" s="102" t="s">
        <v>645</v>
      </c>
      <c r="E199" s="102" t="b">
        <v>0</v>
      </c>
      <c r="F199" s="102" t="b">
        <v>0</v>
      </c>
      <c r="G199" s="102" t="b">
        <v>0</v>
      </c>
    </row>
    <row r="200" spans="1:7" ht="15">
      <c r="A200" s="107" t="s">
        <v>197</v>
      </c>
      <c r="B200" s="102">
        <v>2</v>
      </c>
      <c r="C200" s="108">
        <v>0.0017615033741171786</v>
      </c>
      <c r="D200" s="102" t="s">
        <v>645</v>
      </c>
      <c r="E200" s="102" t="b">
        <v>0</v>
      </c>
      <c r="F200" s="102" t="b">
        <v>0</v>
      </c>
      <c r="G200" s="102" t="b">
        <v>0</v>
      </c>
    </row>
    <row r="201" spans="1:7" ht="15">
      <c r="A201" s="107" t="s">
        <v>620</v>
      </c>
      <c r="B201" s="102">
        <v>2</v>
      </c>
      <c r="C201" s="108">
        <v>0.0017615033741171786</v>
      </c>
      <c r="D201" s="102" t="s">
        <v>645</v>
      </c>
      <c r="E201" s="102" t="b">
        <v>0</v>
      </c>
      <c r="F201" s="102" t="b">
        <v>0</v>
      </c>
      <c r="G201" s="102" t="b">
        <v>0</v>
      </c>
    </row>
    <row r="202" spans="1:7" ht="15">
      <c r="A202" s="107" t="s">
        <v>621</v>
      </c>
      <c r="B202" s="102">
        <v>2</v>
      </c>
      <c r="C202" s="108">
        <v>0.0017615033741171786</v>
      </c>
      <c r="D202" s="102" t="s">
        <v>645</v>
      </c>
      <c r="E202" s="102" t="b">
        <v>0</v>
      </c>
      <c r="F202" s="102" t="b">
        <v>0</v>
      </c>
      <c r="G202" s="102" t="b">
        <v>0</v>
      </c>
    </row>
    <row r="203" spans="1:7" ht="15">
      <c r="A203" s="107" t="s">
        <v>622</v>
      </c>
      <c r="B203" s="102">
        <v>2</v>
      </c>
      <c r="C203" s="108">
        <v>0.0017615033741171786</v>
      </c>
      <c r="D203" s="102" t="s">
        <v>645</v>
      </c>
      <c r="E203" s="102" t="b">
        <v>1</v>
      </c>
      <c r="F203" s="102" t="b">
        <v>0</v>
      </c>
      <c r="G203" s="102" t="b">
        <v>0</v>
      </c>
    </row>
    <row r="204" spans="1:7" ht="15">
      <c r="A204" s="107" t="s">
        <v>623</v>
      </c>
      <c r="B204" s="102">
        <v>2</v>
      </c>
      <c r="C204" s="108">
        <v>0.0017615033741171786</v>
      </c>
      <c r="D204" s="102" t="s">
        <v>645</v>
      </c>
      <c r="E204" s="102" t="b">
        <v>0</v>
      </c>
      <c r="F204" s="102" t="b">
        <v>0</v>
      </c>
      <c r="G204" s="102" t="b">
        <v>0</v>
      </c>
    </row>
    <row r="205" spans="1:7" ht="15">
      <c r="A205" s="107" t="s">
        <v>624</v>
      </c>
      <c r="B205" s="102">
        <v>2</v>
      </c>
      <c r="C205" s="108">
        <v>0.0017615033741171786</v>
      </c>
      <c r="D205" s="102" t="s">
        <v>645</v>
      </c>
      <c r="E205" s="102" t="b">
        <v>0</v>
      </c>
      <c r="F205" s="102" t="b">
        <v>0</v>
      </c>
      <c r="G205" s="102" t="b">
        <v>0</v>
      </c>
    </row>
    <row r="206" spans="1:7" ht="15">
      <c r="A206" s="107" t="s">
        <v>625</v>
      </c>
      <c r="B206" s="102">
        <v>2</v>
      </c>
      <c r="C206" s="108">
        <v>0.0017615033741171786</v>
      </c>
      <c r="D206" s="102" t="s">
        <v>645</v>
      </c>
      <c r="E206" s="102" t="b">
        <v>1</v>
      </c>
      <c r="F206" s="102" t="b">
        <v>0</v>
      </c>
      <c r="G206" s="102" t="b">
        <v>0</v>
      </c>
    </row>
    <row r="207" spans="1:7" ht="15">
      <c r="A207" s="107" t="s">
        <v>626</v>
      </c>
      <c r="B207" s="102">
        <v>2</v>
      </c>
      <c r="C207" s="108">
        <v>0.0017615033741171786</v>
      </c>
      <c r="D207" s="102" t="s">
        <v>645</v>
      </c>
      <c r="E207" s="102" t="b">
        <v>0</v>
      </c>
      <c r="F207" s="102" t="b">
        <v>0</v>
      </c>
      <c r="G207" s="102" t="b">
        <v>0</v>
      </c>
    </row>
    <row r="208" spans="1:7" ht="15">
      <c r="A208" s="107" t="s">
        <v>627</v>
      </c>
      <c r="B208" s="102">
        <v>2</v>
      </c>
      <c r="C208" s="108">
        <v>0.0017615033741171786</v>
      </c>
      <c r="D208" s="102" t="s">
        <v>645</v>
      </c>
      <c r="E208" s="102" t="b">
        <v>0</v>
      </c>
      <c r="F208" s="102" t="b">
        <v>0</v>
      </c>
      <c r="G208" s="102" t="b">
        <v>0</v>
      </c>
    </row>
    <row r="209" spans="1:7" ht="15">
      <c r="A209" s="107" t="s">
        <v>628</v>
      </c>
      <c r="B209" s="102">
        <v>2</v>
      </c>
      <c r="C209" s="108">
        <v>0.0017615033741171786</v>
      </c>
      <c r="D209" s="102" t="s">
        <v>645</v>
      </c>
      <c r="E209" s="102" t="b">
        <v>0</v>
      </c>
      <c r="F209" s="102" t="b">
        <v>0</v>
      </c>
      <c r="G209" s="102" t="b">
        <v>0</v>
      </c>
    </row>
    <row r="210" spans="1:7" ht="15">
      <c r="A210" s="107" t="s">
        <v>629</v>
      </c>
      <c r="B210" s="102">
        <v>2</v>
      </c>
      <c r="C210" s="108">
        <v>0.0017615033741171786</v>
      </c>
      <c r="D210" s="102" t="s">
        <v>645</v>
      </c>
      <c r="E210" s="102" t="b">
        <v>0</v>
      </c>
      <c r="F210" s="102" t="b">
        <v>0</v>
      </c>
      <c r="G210" s="102" t="b">
        <v>0</v>
      </c>
    </row>
    <row r="211" spans="1:7" ht="15">
      <c r="A211" s="107" t="s">
        <v>630</v>
      </c>
      <c r="B211" s="102">
        <v>2</v>
      </c>
      <c r="C211" s="108">
        <v>0.0017615033741171786</v>
      </c>
      <c r="D211" s="102" t="s">
        <v>645</v>
      </c>
      <c r="E211" s="102" t="b">
        <v>1</v>
      </c>
      <c r="F211" s="102" t="b">
        <v>0</v>
      </c>
      <c r="G211" s="102" t="b">
        <v>0</v>
      </c>
    </row>
    <row r="212" spans="1:7" ht="15">
      <c r="A212" s="107" t="s">
        <v>631</v>
      </c>
      <c r="B212" s="102">
        <v>2</v>
      </c>
      <c r="C212" s="108">
        <v>0.0017615033741171786</v>
      </c>
      <c r="D212" s="102" t="s">
        <v>645</v>
      </c>
      <c r="E212" s="102" t="b">
        <v>0</v>
      </c>
      <c r="F212" s="102" t="b">
        <v>0</v>
      </c>
      <c r="G212" s="102" t="b">
        <v>0</v>
      </c>
    </row>
    <row r="213" spans="1:7" ht="15">
      <c r="A213" s="107" t="s">
        <v>632</v>
      </c>
      <c r="B213" s="102">
        <v>2</v>
      </c>
      <c r="C213" s="108">
        <v>0.002073613271124935</v>
      </c>
      <c r="D213" s="102" t="s">
        <v>645</v>
      </c>
      <c r="E213" s="102" t="b">
        <v>0</v>
      </c>
      <c r="F213" s="102" t="b">
        <v>0</v>
      </c>
      <c r="G213" s="102" t="b">
        <v>0</v>
      </c>
    </row>
    <row r="214" spans="1:7" ht="15">
      <c r="A214" s="107" t="s">
        <v>633</v>
      </c>
      <c r="B214" s="102">
        <v>2</v>
      </c>
      <c r="C214" s="108">
        <v>0.0017615033741171786</v>
      </c>
      <c r="D214" s="102" t="s">
        <v>645</v>
      </c>
      <c r="E214" s="102" t="b">
        <v>0</v>
      </c>
      <c r="F214" s="102" t="b">
        <v>0</v>
      </c>
      <c r="G214" s="102" t="b">
        <v>0</v>
      </c>
    </row>
    <row r="215" spans="1:7" ht="15">
      <c r="A215" s="107" t="s">
        <v>634</v>
      </c>
      <c r="B215" s="102">
        <v>2</v>
      </c>
      <c r="C215" s="108">
        <v>0.0017615033741171786</v>
      </c>
      <c r="D215" s="102" t="s">
        <v>645</v>
      </c>
      <c r="E215" s="102" t="b">
        <v>0</v>
      </c>
      <c r="F215" s="102" t="b">
        <v>0</v>
      </c>
      <c r="G215" s="102" t="b">
        <v>0</v>
      </c>
    </row>
    <row r="216" spans="1:7" ht="15">
      <c r="A216" s="107" t="s">
        <v>635</v>
      </c>
      <c r="B216" s="102">
        <v>2</v>
      </c>
      <c r="C216" s="108">
        <v>0.0017615033741171786</v>
      </c>
      <c r="D216" s="102" t="s">
        <v>645</v>
      </c>
      <c r="E216" s="102" t="b">
        <v>0</v>
      </c>
      <c r="F216" s="102" t="b">
        <v>0</v>
      </c>
      <c r="G216" s="102" t="b">
        <v>0</v>
      </c>
    </row>
    <row r="217" spans="1:7" ht="15">
      <c r="A217" s="107" t="s">
        <v>636</v>
      </c>
      <c r="B217" s="102">
        <v>2</v>
      </c>
      <c r="C217" s="108">
        <v>0.0017615033741171786</v>
      </c>
      <c r="D217" s="102" t="s">
        <v>645</v>
      </c>
      <c r="E217" s="102" t="b">
        <v>0</v>
      </c>
      <c r="F217" s="102" t="b">
        <v>0</v>
      </c>
      <c r="G217" s="102" t="b">
        <v>0</v>
      </c>
    </row>
    <row r="218" spans="1:7" ht="15">
      <c r="A218" s="107" t="s">
        <v>637</v>
      </c>
      <c r="B218" s="102">
        <v>2</v>
      </c>
      <c r="C218" s="108">
        <v>0.002073613271124935</v>
      </c>
      <c r="D218" s="102" t="s">
        <v>645</v>
      </c>
      <c r="E218" s="102" t="b">
        <v>0</v>
      </c>
      <c r="F218" s="102" t="b">
        <v>0</v>
      </c>
      <c r="G218" s="102" t="b">
        <v>0</v>
      </c>
    </row>
    <row r="219" spans="1:7" ht="15">
      <c r="A219" s="107" t="s">
        <v>638</v>
      </c>
      <c r="B219" s="102">
        <v>2</v>
      </c>
      <c r="C219" s="108">
        <v>0.002073613271124935</v>
      </c>
      <c r="D219" s="102" t="s">
        <v>645</v>
      </c>
      <c r="E219" s="102" t="b">
        <v>0</v>
      </c>
      <c r="F219" s="102" t="b">
        <v>0</v>
      </c>
      <c r="G219" s="102" t="b">
        <v>0</v>
      </c>
    </row>
    <row r="220" spans="1:7" ht="15">
      <c r="A220" s="107" t="s">
        <v>639</v>
      </c>
      <c r="B220" s="102">
        <v>2</v>
      </c>
      <c r="C220" s="108">
        <v>0.002073613271124935</v>
      </c>
      <c r="D220" s="102" t="s">
        <v>645</v>
      </c>
      <c r="E220" s="102" t="b">
        <v>0</v>
      </c>
      <c r="F220" s="102" t="b">
        <v>0</v>
      </c>
      <c r="G220" s="102" t="b">
        <v>0</v>
      </c>
    </row>
    <row r="221" spans="1:7" ht="15">
      <c r="A221" s="107" t="s">
        <v>421</v>
      </c>
      <c r="B221" s="102">
        <v>17</v>
      </c>
      <c r="C221" s="108">
        <v>0</v>
      </c>
      <c r="D221" s="102" t="s">
        <v>403</v>
      </c>
      <c r="E221" s="102" t="b">
        <v>0</v>
      </c>
      <c r="F221" s="102" t="b">
        <v>0</v>
      </c>
      <c r="G221" s="102" t="b">
        <v>0</v>
      </c>
    </row>
    <row r="222" spans="1:7" ht="15">
      <c r="A222" s="107" t="s">
        <v>422</v>
      </c>
      <c r="B222" s="102">
        <v>16</v>
      </c>
      <c r="C222" s="108">
        <v>0.0013721922461159167</v>
      </c>
      <c r="D222" s="102" t="s">
        <v>403</v>
      </c>
      <c r="E222" s="102" t="b">
        <v>0</v>
      </c>
      <c r="F222" s="102" t="b">
        <v>0</v>
      </c>
      <c r="G222" s="102" t="b">
        <v>0</v>
      </c>
    </row>
    <row r="223" spans="1:7" ht="15">
      <c r="A223" s="107" t="s">
        <v>423</v>
      </c>
      <c r="B223" s="102">
        <v>13</v>
      </c>
      <c r="C223" s="108">
        <v>0.004933460579572258</v>
      </c>
      <c r="D223" s="102" t="s">
        <v>403</v>
      </c>
      <c r="E223" s="102" t="b">
        <v>0</v>
      </c>
      <c r="F223" s="102" t="b">
        <v>0</v>
      </c>
      <c r="G223" s="102" t="b">
        <v>0</v>
      </c>
    </row>
    <row r="224" spans="1:7" ht="15">
      <c r="A224" s="107" t="s">
        <v>426</v>
      </c>
      <c r="B224" s="102">
        <v>10</v>
      </c>
      <c r="C224" s="108">
        <v>0.007506479523722277</v>
      </c>
      <c r="D224" s="102" t="s">
        <v>403</v>
      </c>
      <c r="E224" s="102" t="b">
        <v>0</v>
      </c>
      <c r="F224" s="102" t="b">
        <v>0</v>
      </c>
      <c r="G224" s="102" t="b">
        <v>0</v>
      </c>
    </row>
    <row r="225" spans="1:7" ht="15">
      <c r="A225" s="107" t="s">
        <v>427</v>
      </c>
      <c r="B225" s="102">
        <v>9</v>
      </c>
      <c r="C225" s="108">
        <v>0.008097256376060395</v>
      </c>
      <c r="D225" s="102" t="s">
        <v>403</v>
      </c>
      <c r="E225" s="102" t="b">
        <v>0</v>
      </c>
      <c r="F225" s="102" t="b">
        <v>0</v>
      </c>
      <c r="G225" s="102" t="b">
        <v>0</v>
      </c>
    </row>
    <row r="226" spans="1:7" ht="15">
      <c r="A226" s="107" t="s">
        <v>448</v>
      </c>
      <c r="B226" s="102">
        <v>9</v>
      </c>
      <c r="C226" s="108">
        <v>0.008097256376060395</v>
      </c>
      <c r="D226" s="102" t="s">
        <v>403</v>
      </c>
      <c r="E226" s="102" t="b">
        <v>0</v>
      </c>
      <c r="F226" s="102" t="b">
        <v>0</v>
      </c>
      <c r="G226" s="102" t="b">
        <v>0</v>
      </c>
    </row>
    <row r="227" spans="1:7" ht="15">
      <c r="A227" s="107" t="s">
        <v>436</v>
      </c>
      <c r="B227" s="102">
        <v>9</v>
      </c>
      <c r="C227" s="108">
        <v>0.008097256376060395</v>
      </c>
      <c r="D227" s="102" t="s">
        <v>403</v>
      </c>
      <c r="E227" s="102" t="b">
        <v>0</v>
      </c>
      <c r="F227" s="102" t="b">
        <v>0</v>
      </c>
      <c r="G227" s="102" t="b">
        <v>0</v>
      </c>
    </row>
    <row r="228" spans="1:7" ht="15">
      <c r="A228" s="107" t="s">
        <v>441</v>
      </c>
      <c r="B228" s="102">
        <v>9</v>
      </c>
      <c r="C228" s="108">
        <v>0.008097256376060395</v>
      </c>
      <c r="D228" s="102" t="s">
        <v>403</v>
      </c>
      <c r="E228" s="102" t="b">
        <v>0</v>
      </c>
      <c r="F228" s="102" t="b">
        <v>0</v>
      </c>
      <c r="G228" s="102" t="b">
        <v>0</v>
      </c>
    </row>
    <row r="229" spans="1:7" ht="15">
      <c r="A229" s="107" t="s">
        <v>439</v>
      </c>
      <c r="B229" s="102">
        <v>9</v>
      </c>
      <c r="C229" s="108">
        <v>0.008097256376060395</v>
      </c>
      <c r="D229" s="102" t="s">
        <v>403</v>
      </c>
      <c r="E229" s="102" t="b">
        <v>0</v>
      </c>
      <c r="F229" s="102" t="b">
        <v>0</v>
      </c>
      <c r="G229" s="102" t="b">
        <v>0</v>
      </c>
    </row>
    <row r="230" spans="1:7" ht="15">
      <c r="A230" s="107" t="s">
        <v>440</v>
      </c>
      <c r="B230" s="102">
        <v>9</v>
      </c>
      <c r="C230" s="108">
        <v>0.008097256376060395</v>
      </c>
      <c r="D230" s="102" t="s">
        <v>403</v>
      </c>
      <c r="E230" s="102" t="b">
        <v>0</v>
      </c>
      <c r="F230" s="102" t="b">
        <v>0</v>
      </c>
      <c r="G230" s="102" t="b">
        <v>0</v>
      </c>
    </row>
    <row r="231" spans="1:7" ht="15">
      <c r="A231" s="107" t="s">
        <v>444</v>
      </c>
      <c r="B231" s="102">
        <v>9</v>
      </c>
      <c r="C231" s="108">
        <v>0.008097256376060395</v>
      </c>
      <c r="D231" s="102" t="s">
        <v>403</v>
      </c>
      <c r="E231" s="102" t="b">
        <v>0</v>
      </c>
      <c r="F231" s="102" t="b">
        <v>0</v>
      </c>
      <c r="G231" s="102" t="b">
        <v>0</v>
      </c>
    </row>
    <row r="232" spans="1:7" ht="15">
      <c r="A232" s="107" t="s">
        <v>442</v>
      </c>
      <c r="B232" s="102">
        <v>9</v>
      </c>
      <c r="C232" s="108">
        <v>0.008097256376060395</v>
      </c>
      <c r="D232" s="102" t="s">
        <v>403</v>
      </c>
      <c r="E232" s="102" t="b">
        <v>0</v>
      </c>
      <c r="F232" s="102" t="b">
        <v>0</v>
      </c>
      <c r="G232" s="102" t="b">
        <v>0</v>
      </c>
    </row>
    <row r="233" spans="1:7" ht="15">
      <c r="A233" s="107" t="s">
        <v>438</v>
      </c>
      <c r="B233" s="102">
        <v>9</v>
      </c>
      <c r="C233" s="108">
        <v>0.008097256376060395</v>
      </c>
      <c r="D233" s="102" t="s">
        <v>403</v>
      </c>
      <c r="E233" s="102" t="b">
        <v>1</v>
      </c>
      <c r="F233" s="102" t="b">
        <v>0</v>
      </c>
      <c r="G233" s="102" t="b">
        <v>0</v>
      </c>
    </row>
    <row r="234" spans="1:7" ht="15">
      <c r="A234" s="107" t="s">
        <v>447</v>
      </c>
      <c r="B234" s="102">
        <v>9</v>
      </c>
      <c r="C234" s="108">
        <v>0.008097256376060395</v>
      </c>
      <c r="D234" s="102" t="s">
        <v>403</v>
      </c>
      <c r="E234" s="102" t="b">
        <v>0</v>
      </c>
      <c r="F234" s="102" t="b">
        <v>0</v>
      </c>
      <c r="G234" s="102" t="b">
        <v>0</v>
      </c>
    </row>
    <row r="235" spans="1:7" ht="15">
      <c r="A235" s="107" t="s">
        <v>446</v>
      </c>
      <c r="B235" s="102">
        <v>9</v>
      </c>
      <c r="C235" s="108">
        <v>0.008097256376060395</v>
      </c>
      <c r="D235" s="102" t="s">
        <v>403</v>
      </c>
      <c r="E235" s="102" t="b">
        <v>0</v>
      </c>
      <c r="F235" s="102" t="b">
        <v>0</v>
      </c>
      <c r="G235" s="102" t="b">
        <v>0</v>
      </c>
    </row>
    <row r="236" spans="1:7" ht="15">
      <c r="A236" s="107" t="s">
        <v>449</v>
      </c>
      <c r="B236" s="102">
        <v>9</v>
      </c>
      <c r="C236" s="108">
        <v>0.008097256376060395</v>
      </c>
      <c r="D236" s="102" t="s">
        <v>403</v>
      </c>
      <c r="E236" s="102" t="b">
        <v>0</v>
      </c>
      <c r="F236" s="102" t="b">
        <v>0</v>
      </c>
      <c r="G236" s="102" t="b">
        <v>0</v>
      </c>
    </row>
    <row r="237" spans="1:7" ht="15">
      <c r="A237" s="107" t="s">
        <v>198</v>
      </c>
      <c r="B237" s="102">
        <v>8</v>
      </c>
      <c r="C237" s="108">
        <v>0.008530525977493951</v>
      </c>
      <c r="D237" s="102" t="s">
        <v>403</v>
      </c>
      <c r="E237" s="102" t="b">
        <v>0</v>
      </c>
      <c r="F237" s="102" t="b">
        <v>0</v>
      </c>
      <c r="G237" s="102" t="b">
        <v>0</v>
      </c>
    </row>
    <row r="238" spans="1:7" ht="15">
      <c r="A238" s="107" t="s">
        <v>188</v>
      </c>
      <c r="B238" s="102">
        <v>5</v>
      </c>
      <c r="C238" s="108">
        <v>0.008656008420883635</v>
      </c>
      <c r="D238" s="102" t="s">
        <v>403</v>
      </c>
      <c r="E238" s="102" t="b">
        <v>0</v>
      </c>
      <c r="F238" s="102" t="b">
        <v>0</v>
      </c>
      <c r="G238" s="102" t="b">
        <v>0</v>
      </c>
    </row>
    <row r="239" spans="1:7" ht="15">
      <c r="A239" s="107" t="s">
        <v>435</v>
      </c>
      <c r="B239" s="102">
        <v>4</v>
      </c>
      <c r="C239" s="108">
        <v>0.00818747791596497</v>
      </c>
      <c r="D239" s="102" t="s">
        <v>403</v>
      </c>
      <c r="E239" s="102" t="b">
        <v>0</v>
      </c>
      <c r="F239" s="102" t="b">
        <v>0</v>
      </c>
      <c r="G239" s="102" t="b">
        <v>0</v>
      </c>
    </row>
    <row r="240" spans="1:7" ht="15">
      <c r="A240" s="107" t="s">
        <v>465</v>
      </c>
      <c r="B240" s="102">
        <v>4</v>
      </c>
      <c r="C240" s="108">
        <v>0.012109692843182968</v>
      </c>
      <c r="D240" s="102" t="s">
        <v>403</v>
      </c>
      <c r="E240" s="102" t="b">
        <v>0</v>
      </c>
      <c r="F240" s="102" t="b">
        <v>0</v>
      </c>
      <c r="G240" s="102" t="b">
        <v>0</v>
      </c>
    </row>
    <row r="241" spans="1:7" ht="15">
      <c r="A241" s="107" t="s">
        <v>434</v>
      </c>
      <c r="B241" s="102">
        <v>4</v>
      </c>
      <c r="C241" s="108">
        <v>0.00818747791596497</v>
      </c>
      <c r="D241" s="102" t="s">
        <v>403</v>
      </c>
      <c r="E241" s="102" t="b">
        <v>0</v>
      </c>
      <c r="F241" s="102" t="b">
        <v>0</v>
      </c>
      <c r="G241" s="102" t="b">
        <v>0</v>
      </c>
    </row>
    <row r="242" spans="1:7" ht="15">
      <c r="A242" s="107" t="s">
        <v>451</v>
      </c>
      <c r="B242" s="102">
        <v>4</v>
      </c>
      <c r="C242" s="108">
        <v>0.00818747791596497</v>
      </c>
      <c r="D242" s="102" t="s">
        <v>403</v>
      </c>
      <c r="E242" s="102" t="b">
        <v>0</v>
      </c>
      <c r="F242" s="102" t="b">
        <v>0</v>
      </c>
      <c r="G242" s="102" t="b">
        <v>0</v>
      </c>
    </row>
    <row r="243" spans="1:7" ht="15">
      <c r="A243" s="107" t="s">
        <v>464</v>
      </c>
      <c r="B243" s="102">
        <v>4</v>
      </c>
      <c r="C243" s="108">
        <v>0.012109692843182968</v>
      </c>
      <c r="D243" s="102" t="s">
        <v>403</v>
      </c>
      <c r="E243" s="102" t="b">
        <v>0</v>
      </c>
      <c r="F243" s="102" t="b">
        <v>0</v>
      </c>
      <c r="G243" s="102" t="b">
        <v>0</v>
      </c>
    </row>
    <row r="244" spans="1:7" ht="15">
      <c r="A244" s="107" t="s">
        <v>433</v>
      </c>
      <c r="B244" s="102">
        <v>4</v>
      </c>
      <c r="C244" s="108">
        <v>0.00818747791596497</v>
      </c>
      <c r="D244" s="102" t="s">
        <v>403</v>
      </c>
      <c r="E244" s="102" t="b">
        <v>0</v>
      </c>
      <c r="F244" s="102" t="b">
        <v>0</v>
      </c>
      <c r="G244" s="102" t="b">
        <v>0</v>
      </c>
    </row>
    <row r="245" spans="1:7" ht="15">
      <c r="A245" s="107" t="s">
        <v>200</v>
      </c>
      <c r="B245" s="102">
        <v>4</v>
      </c>
      <c r="C245" s="108">
        <v>0.00818747791596497</v>
      </c>
      <c r="D245" s="102" t="s">
        <v>403</v>
      </c>
      <c r="E245" s="102" t="b">
        <v>0</v>
      </c>
      <c r="F245" s="102" t="b">
        <v>0</v>
      </c>
      <c r="G245" s="102" t="b">
        <v>0</v>
      </c>
    </row>
    <row r="246" spans="1:7" ht="15">
      <c r="A246" s="107" t="s">
        <v>428</v>
      </c>
      <c r="B246" s="102">
        <v>4</v>
      </c>
      <c r="C246" s="108">
        <v>0.00818747791596497</v>
      </c>
      <c r="D246" s="102" t="s">
        <v>403</v>
      </c>
      <c r="E246" s="102" t="b">
        <v>0</v>
      </c>
      <c r="F246" s="102" t="b">
        <v>0</v>
      </c>
      <c r="G246" s="102" t="b">
        <v>0</v>
      </c>
    </row>
    <row r="247" spans="1:7" ht="15">
      <c r="A247" s="107" t="s">
        <v>432</v>
      </c>
      <c r="B247" s="102">
        <v>4</v>
      </c>
      <c r="C247" s="108">
        <v>0.00818747791596497</v>
      </c>
      <c r="D247" s="102" t="s">
        <v>403</v>
      </c>
      <c r="E247" s="102" t="b">
        <v>0</v>
      </c>
      <c r="F247" s="102" t="b">
        <v>0</v>
      </c>
      <c r="G247" s="102" t="b">
        <v>0</v>
      </c>
    </row>
    <row r="248" spans="1:7" ht="15">
      <c r="A248" s="107" t="s">
        <v>460</v>
      </c>
      <c r="B248" s="102">
        <v>3</v>
      </c>
      <c r="C248" s="108">
        <v>0.00736150814324376</v>
      </c>
      <c r="D248" s="102" t="s">
        <v>403</v>
      </c>
      <c r="E248" s="102" t="b">
        <v>0</v>
      </c>
      <c r="F248" s="102" t="b">
        <v>0</v>
      </c>
      <c r="G248" s="102" t="b">
        <v>0</v>
      </c>
    </row>
    <row r="249" spans="1:7" ht="15">
      <c r="A249" s="107" t="s">
        <v>474</v>
      </c>
      <c r="B249" s="102">
        <v>3</v>
      </c>
      <c r="C249" s="108">
        <v>0.00736150814324376</v>
      </c>
      <c r="D249" s="102" t="s">
        <v>403</v>
      </c>
      <c r="E249" s="102" t="b">
        <v>0</v>
      </c>
      <c r="F249" s="102" t="b">
        <v>0</v>
      </c>
      <c r="G249" s="102" t="b">
        <v>0</v>
      </c>
    </row>
    <row r="250" spans="1:7" ht="15">
      <c r="A250" s="107" t="s">
        <v>456</v>
      </c>
      <c r="B250" s="102">
        <v>3</v>
      </c>
      <c r="C250" s="108">
        <v>0.00736150814324376</v>
      </c>
      <c r="D250" s="102" t="s">
        <v>403</v>
      </c>
      <c r="E250" s="102" t="b">
        <v>0</v>
      </c>
      <c r="F250" s="102" t="b">
        <v>0</v>
      </c>
      <c r="G250" s="102" t="b">
        <v>0</v>
      </c>
    </row>
    <row r="251" spans="1:7" ht="15">
      <c r="A251" s="107" t="s">
        <v>459</v>
      </c>
      <c r="B251" s="102">
        <v>3</v>
      </c>
      <c r="C251" s="108">
        <v>0.00736150814324376</v>
      </c>
      <c r="D251" s="102" t="s">
        <v>403</v>
      </c>
      <c r="E251" s="102" t="b">
        <v>0</v>
      </c>
      <c r="F251" s="102" t="b">
        <v>0</v>
      </c>
      <c r="G251" s="102" t="b">
        <v>0</v>
      </c>
    </row>
    <row r="252" spans="1:7" ht="15">
      <c r="A252" s="107" t="s">
        <v>430</v>
      </c>
      <c r="B252" s="102">
        <v>3</v>
      </c>
      <c r="C252" s="108">
        <v>0.00736150814324376</v>
      </c>
      <c r="D252" s="102" t="s">
        <v>403</v>
      </c>
      <c r="E252" s="102" t="b">
        <v>1</v>
      </c>
      <c r="F252" s="102" t="b">
        <v>0</v>
      </c>
      <c r="G252" s="102" t="b">
        <v>0</v>
      </c>
    </row>
    <row r="253" spans="1:7" ht="15">
      <c r="A253" s="107" t="s">
        <v>458</v>
      </c>
      <c r="B253" s="102">
        <v>3</v>
      </c>
      <c r="C253" s="108">
        <v>0.00736150814324376</v>
      </c>
      <c r="D253" s="102" t="s">
        <v>403</v>
      </c>
      <c r="E253" s="102" t="b">
        <v>0</v>
      </c>
      <c r="F253" s="102" t="b">
        <v>0</v>
      </c>
      <c r="G253" s="102" t="b">
        <v>0</v>
      </c>
    </row>
    <row r="254" spans="1:7" ht="15">
      <c r="A254" s="107" t="s">
        <v>457</v>
      </c>
      <c r="B254" s="102">
        <v>3</v>
      </c>
      <c r="C254" s="108">
        <v>0.00736150814324376</v>
      </c>
      <c r="D254" s="102" t="s">
        <v>403</v>
      </c>
      <c r="E254" s="102" t="b">
        <v>0</v>
      </c>
      <c r="F254" s="102" t="b">
        <v>0</v>
      </c>
      <c r="G254" s="102" t="b">
        <v>0</v>
      </c>
    </row>
    <row r="255" spans="1:7" ht="15">
      <c r="A255" s="107" t="s">
        <v>455</v>
      </c>
      <c r="B255" s="102">
        <v>3</v>
      </c>
      <c r="C255" s="108">
        <v>0.00736150814324376</v>
      </c>
      <c r="D255" s="102" t="s">
        <v>403</v>
      </c>
      <c r="E255" s="102" t="b">
        <v>0</v>
      </c>
      <c r="F255" s="102" t="b">
        <v>0</v>
      </c>
      <c r="G255" s="102" t="b">
        <v>0</v>
      </c>
    </row>
    <row r="256" spans="1:7" ht="15">
      <c r="A256" s="107" t="s">
        <v>454</v>
      </c>
      <c r="B256" s="102">
        <v>3</v>
      </c>
      <c r="C256" s="108">
        <v>0.00736150814324376</v>
      </c>
      <c r="D256" s="102" t="s">
        <v>403</v>
      </c>
      <c r="E256" s="102" t="b">
        <v>0</v>
      </c>
      <c r="F256" s="102" t="b">
        <v>1</v>
      </c>
      <c r="G256" s="102" t="b">
        <v>0</v>
      </c>
    </row>
    <row r="257" spans="1:7" ht="15">
      <c r="A257" s="107" t="s">
        <v>461</v>
      </c>
      <c r="B257" s="102">
        <v>3</v>
      </c>
      <c r="C257" s="108">
        <v>0.00736150814324376</v>
      </c>
      <c r="D257" s="102" t="s">
        <v>403</v>
      </c>
      <c r="E257" s="102" t="b">
        <v>0</v>
      </c>
      <c r="F257" s="102" t="b">
        <v>0</v>
      </c>
      <c r="G257" s="102" t="b">
        <v>0</v>
      </c>
    </row>
    <row r="258" spans="1:7" ht="15">
      <c r="A258" s="107" t="s">
        <v>484</v>
      </c>
      <c r="B258" s="102">
        <v>2</v>
      </c>
      <c r="C258" s="108">
        <v>0.006054846421591484</v>
      </c>
      <c r="D258" s="102" t="s">
        <v>403</v>
      </c>
      <c r="E258" s="102" t="b">
        <v>0</v>
      </c>
      <c r="F258" s="102" t="b">
        <v>0</v>
      </c>
      <c r="G258" s="102" t="b">
        <v>0</v>
      </c>
    </row>
    <row r="259" spans="1:7" ht="15">
      <c r="A259" s="107" t="s">
        <v>489</v>
      </c>
      <c r="B259" s="102">
        <v>2</v>
      </c>
      <c r="C259" s="108">
        <v>0.006054846421591484</v>
      </c>
      <c r="D259" s="102" t="s">
        <v>403</v>
      </c>
      <c r="E259" s="102" t="b">
        <v>0</v>
      </c>
      <c r="F259" s="102" t="b">
        <v>0</v>
      </c>
      <c r="G259" s="102" t="b">
        <v>0</v>
      </c>
    </row>
    <row r="260" spans="1:7" ht="15">
      <c r="A260" s="107" t="s">
        <v>475</v>
      </c>
      <c r="B260" s="102">
        <v>2</v>
      </c>
      <c r="C260" s="108">
        <v>0.006054846421591484</v>
      </c>
      <c r="D260" s="102" t="s">
        <v>403</v>
      </c>
      <c r="E260" s="102" t="b">
        <v>0</v>
      </c>
      <c r="F260" s="102" t="b">
        <v>0</v>
      </c>
      <c r="G260" s="102" t="b">
        <v>0</v>
      </c>
    </row>
    <row r="261" spans="1:7" ht="15">
      <c r="A261" s="107" t="s">
        <v>453</v>
      </c>
      <c r="B261" s="102">
        <v>2</v>
      </c>
      <c r="C261" s="108">
        <v>0.006054846421591484</v>
      </c>
      <c r="D261" s="102" t="s">
        <v>403</v>
      </c>
      <c r="E261" s="102" t="b">
        <v>0</v>
      </c>
      <c r="F261" s="102" t="b">
        <v>0</v>
      </c>
      <c r="G261" s="102" t="b">
        <v>0</v>
      </c>
    </row>
    <row r="262" spans="1:7" ht="15">
      <c r="A262" s="107" t="s">
        <v>505</v>
      </c>
      <c r="B262" s="102">
        <v>2</v>
      </c>
      <c r="C262" s="108">
        <v>0.006054846421591484</v>
      </c>
      <c r="D262" s="102" t="s">
        <v>403</v>
      </c>
      <c r="E262" s="102" t="b">
        <v>0</v>
      </c>
      <c r="F262" s="102" t="b">
        <v>0</v>
      </c>
      <c r="G262" s="102" t="b">
        <v>0</v>
      </c>
    </row>
    <row r="263" spans="1:7" ht="15">
      <c r="A263" s="107" t="s">
        <v>509</v>
      </c>
      <c r="B263" s="102">
        <v>2</v>
      </c>
      <c r="C263" s="108">
        <v>0.006054846421591484</v>
      </c>
      <c r="D263" s="102" t="s">
        <v>403</v>
      </c>
      <c r="E263" s="102" t="b">
        <v>0</v>
      </c>
      <c r="F263" s="102" t="b">
        <v>0</v>
      </c>
      <c r="G263" s="102" t="b">
        <v>0</v>
      </c>
    </row>
    <row r="264" spans="1:7" ht="15">
      <c r="A264" s="107" t="s">
        <v>493</v>
      </c>
      <c r="B264" s="102">
        <v>2</v>
      </c>
      <c r="C264" s="108">
        <v>0.006054846421591484</v>
      </c>
      <c r="D264" s="102" t="s">
        <v>403</v>
      </c>
      <c r="E264" s="102" t="b">
        <v>0</v>
      </c>
      <c r="F264" s="102" t="b">
        <v>0</v>
      </c>
      <c r="G264" s="102" t="b">
        <v>0</v>
      </c>
    </row>
    <row r="265" spans="1:7" ht="15">
      <c r="A265" s="107" t="s">
        <v>517</v>
      </c>
      <c r="B265" s="102">
        <v>2</v>
      </c>
      <c r="C265" s="108">
        <v>0.006054846421591484</v>
      </c>
      <c r="D265" s="102" t="s">
        <v>403</v>
      </c>
      <c r="E265" s="102" t="b">
        <v>0</v>
      </c>
      <c r="F265" s="102" t="b">
        <v>0</v>
      </c>
      <c r="G265" s="102" t="b">
        <v>0</v>
      </c>
    </row>
    <row r="266" spans="1:7" ht="15">
      <c r="A266" s="107" t="s">
        <v>462</v>
      </c>
      <c r="B266" s="102">
        <v>2</v>
      </c>
      <c r="C266" s="108">
        <v>0.006054846421591484</v>
      </c>
      <c r="D266" s="102" t="s">
        <v>403</v>
      </c>
      <c r="E266" s="102" t="b">
        <v>0</v>
      </c>
      <c r="F266" s="102" t="b">
        <v>0</v>
      </c>
      <c r="G266" s="102" t="b">
        <v>0</v>
      </c>
    </row>
    <row r="267" spans="1:7" ht="15">
      <c r="A267" s="107" t="s">
        <v>490</v>
      </c>
      <c r="B267" s="102">
        <v>2</v>
      </c>
      <c r="C267" s="108">
        <v>0.006054846421591484</v>
      </c>
      <c r="D267" s="102" t="s">
        <v>403</v>
      </c>
      <c r="E267" s="102" t="b">
        <v>0</v>
      </c>
      <c r="F267" s="102" t="b">
        <v>0</v>
      </c>
      <c r="G267" s="102" t="b">
        <v>0</v>
      </c>
    </row>
    <row r="268" spans="1:7" ht="15">
      <c r="A268" s="107" t="s">
        <v>510</v>
      </c>
      <c r="B268" s="102">
        <v>2</v>
      </c>
      <c r="C268" s="108">
        <v>0.006054846421591484</v>
      </c>
      <c r="D268" s="102" t="s">
        <v>403</v>
      </c>
      <c r="E268" s="102" t="b">
        <v>0</v>
      </c>
      <c r="F268" s="102" t="b">
        <v>0</v>
      </c>
      <c r="G268" s="102" t="b">
        <v>0</v>
      </c>
    </row>
    <row r="269" spans="1:7" ht="15">
      <c r="A269" s="107" t="s">
        <v>485</v>
      </c>
      <c r="B269" s="102">
        <v>2</v>
      </c>
      <c r="C269" s="108">
        <v>0.006054846421591484</v>
      </c>
      <c r="D269" s="102" t="s">
        <v>403</v>
      </c>
      <c r="E269" s="102" t="b">
        <v>0</v>
      </c>
      <c r="F269" s="102" t="b">
        <v>0</v>
      </c>
      <c r="G269" s="102" t="b">
        <v>0</v>
      </c>
    </row>
    <row r="270" spans="1:7" ht="15">
      <c r="A270" s="107" t="s">
        <v>501</v>
      </c>
      <c r="B270" s="102">
        <v>2</v>
      </c>
      <c r="C270" s="108">
        <v>0.006054846421591484</v>
      </c>
      <c r="D270" s="102" t="s">
        <v>403</v>
      </c>
      <c r="E270" s="102" t="b">
        <v>0</v>
      </c>
      <c r="F270" s="102" t="b">
        <v>0</v>
      </c>
      <c r="G270" s="102" t="b">
        <v>0</v>
      </c>
    </row>
    <row r="271" spans="1:7" ht="15">
      <c r="A271" s="107" t="s">
        <v>421</v>
      </c>
      <c r="B271" s="102">
        <v>32</v>
      </c>
      <c r="C271" s="108">
        <v>0</v>
      </c>
      <c r="D271" s="102" t="s">
        <v>404</v>
      </c>
      <c r="E271" s="102" t="b">
        <v>0</v>
      </c>
      <c r="F271" s="102" t="b">
        <v>0</v>
      </c>
      <c r="G271" s="102" t="b">
        <v>0</v>
      </c>
    </row>
    <row r="272" spans="1:7" ht="15">
      <c r="A272" s="107" t="s">
        <v>422</v>
      </c>
      <c r="B272" s="102">
        <v>28</v>
      </c>
      <c r="C272" s="108">
        <v>0.0026575687649349074</v>
      </c>
      <c r="D272" s="102" t="s">
        <v>404</v>
      </c>
      <c r="E272" s="102" t="b">
        <v>0</v>
      </c>
      <c r="F272" s="102" t="b">
        <v>0</v>
      </c>
      <c r="G272" s="102" t="b">
        <v>0</v>
      </c>
    </row>
    <row r="273" spans="1:7" ht="15">
      <c r="A273" s="107" t="s">
        <v>423</v>
      </c>
      <c r="B273" s="102">
        <v>24</v>
      </c>
      <c r="C273" s="108">
        <v>0.004907577215383304</v>
      </c>
      <c r="D273" s="102" t="s">
        <v>404</v>
      </c>
      <c r="E273" s="102" t="b">
        <v>0</v>
      </c>
      <c r="F273" s="102" t="b">
        <v>0</v>
      </c>
      <c r="G273" s="102" t="b">
        <v>0</v>
      </c>
    </row>
    <row r="274" spans="1:7" ht="15">
      <c r="A274" s="107" t="s">
        <v>433</v>
      </c>
      <c r="B274" s="102">
        <v>15</v>
      </c>
      <c r="C274" s="108">
        <v>0.008078364630054617</v>
      </c>
      <c r="D274" s="102" t="s">
        <v>404</v>
      </c>
      <c r="E274" s="102" t="b">
        <v>0</v>
      </c>
      <c r="F274" s="102" t="b">
        <v>0</v>
      </c>
      <c r="G274" s="102" t="b">
        <v>0</v>
      </c>
    </row>
    <row r="275" spans="1:7" ht="15">
      <c r="A275" s="107" t="s">
        <v>188</v>
      </c>
      <c r="B275" s="102">
        <v>15</v>
      </c>
      <c r="C275" s="108">
        <v>0.008078364630054617</v>
      </c>
      <c r="D275" s="102" t="s">
        <v>404</v>
      </c>
      <c r="E275" s="102" t="b">
        <v>0</v>
      </c>
      <c r="F275" s="102" t="b">
        <v>0</v>
      </c>
      <c r="G275" s="102" t="b">
        <v>0</v>
      </c>
    </row>
    <row r="276" spans="1:7" ht="15">
      <c r="A276" s="107" t="s">
        <v>434</v>
      </c>
      <c r="B276" s="102">
        <v>15</v>
      </c>
      <c r="C276" s="108">
        <v>0.008078364630054617</v>
      </c>
      <c r="D276" s="102" t="s">
        <v>404</v>
      </c>
      <c r="E276" s="102" t="b">
        <v>0</v>
      </c>
      <c r="F276" s="102" t="b">
        <v>0</v>
      </c>
      <c r="G276" s="102" t="b">
        <v>0</v>
      </c>
    </row>
    <row r="277" spans="1:7" ht="15">
      <c r="A277" s="107" t="s">
        <v>200</v>
      </c>
      <c r="B277" s="102">
        <v>15</v>
      </c>
      <c r="C277" s="108">
        <v>0.008078364630054617</v>
      </c>
      <c r="D277" s="102" t="s">
        <v>404</v>
      </c>
      <c r="E277" s="102" t="b">
        <v>0</v>
      </c>
      <c r="F277" s="102" t="b">
        <v>0</v>
      </c>
      <c r="G277" s="102" t="b">
        <v>0</v>
      </c>
    </row>
    <row r="278" spans="1:7" ht="15">
      <c r="A278" s="107" t="s">
        <v>432</v>
      </c>
      <c r="B278" s="102">
        <v>15</v>
      </c>
      <c r="C278" s="108">
        <v>0.008078364630054617</v>
      </c>
      <c r="D278" s="102" t="s">
        <v>404</v>
      </c>
      <c r="E278" s="102" t="b">
        <v>0</v>
      </c>
      <c r="F278" s="102" t="b">
        <v>0</v>
      </c>
      <c r="G278" s="102" t="b">
        <v>0</v>
      </c>
    </row>
    <row r="279" spans="1:7" ht="15">
      <c r="A279" s="107" t="s">
        <v>435</v>
      </c>
      <c r="B279" s="102">
        <v>15</v>
      </c>
      <c r="C279" s="108">
        <v>0.008078364630054617</v>
      </c>
      <c r="D279" s="102" t="s">
        <v>404</v>
      </c>
      <c r="E279" s="102" t="b">
        <v>0</v>
      </c>
      <c r="F279" s="102" t="b">
        <v>0</v>
      </c>
      <c r="G279" s="102" t="b">
        <v>0</v>
      </c>
    </row>
    <row r="280" spans="1:7" ht="15">
      <c r="A280" s="107" t="s">
        <v>426</v>
      </c>
      <c r="B280" s="102">
        <v>15</v>
      </c>
      <c r="C280" s="108">
        <v>0.008078364630054617</v>
      </c>
      <c r="D280" s="102" t="s">
        <v>404</v>
      </c>
      <c r="E280" s="102" t="b">
        <v>0</v>
      </c>
      <c r="F280" s="102" t="b">
        <v>0</v>
      </c>
      <c r="G280" s="102" t="b">
        <v>0</v>
      </c>
    </row>
    <row r="281" spans="1:7" ht="15">
      <c r="A281" s="107" t="s">
        <v>198</v>
      </c>
      <c r="B281" s="102">
        <v>14</v>
      </c>
      <c r="C281" s="108">
        <v>0.00822636202452267</v>
      </c>
      <c r="D281" s="102" t="s">
        <v>404</v>
      </c>
      <c r="E281" s="102" t="b">
        <v>0</v>
      </c>
      <c r="F281" s="102" t="b">
        <v>0</v>
      </c>
      <c r="G281" s="102" t="b">
        <v>0</v>
      </c>
    </row>
    <row r="282" spans="1:7" ht="15">
      <c r="A282" s="107" t="s">
        <v>451</v>
      </c>
      <c r="B282" s="102">
        <v>11</v>
      </c>
      <c r="C282" s="108">
        <v>0.00834914930405645</v>
      </c>
      <c r="D282" s="102" t="s">
        <v>404</v>
      </c>
      <c r="E282" s="102" t="b">
        <v>0</v>
      </c>
      <c r="F282" s="102" t="b">
        <v>0</v>
      </c>
      <c r="G282" s="102" t="b">
        <v>0</v>
      </c>
    </row>
    <row r="283" spans="1:7" ht="15">
      <c r="A283" s="107" t="s">
        <v>428</v>
      </c>
      <c r="B283" s="102">
        <v>10</v>
      </c>
      <c r="C283" s="108">
        <v>0.008267593753189952</v>
      </c>
      <c r="D283" s="102" t="s">
        <v>404</v>
      </c>
      <c r="E283" s="102" t="b">
        <v>0</v>
      </c>
      <c r="F283" s="102" t="b">
        <v>0</v>
      </c>
      <c r="G283" s="102" t="b">
        <v>0</v>
      </c>
    </row>
    <row r="284" spans="1:7" ht="15">
      <c r="A284" s="107" t="s">
        <v>441</v>
      </c>
      <c r="B284" s="102">
        <v>9</v>
      </c>
      <c r="C284" s="108">
        <v>0.008114839967144401</v>
      </c>
      <c r="D284" s="102" t="s">
        <v>404</v>
      </c>
      <c r="E284" s="102" t="b">
        <v>0</v>
      </c>
      <c r="F284" s="102" t="b">
        <v>0</v>
      </c>
      <c r="G284" s="102" t="b">
        <v>0</v>
      </c>
    </row>
    <row r="285" spans="1:7" ht="15">
      <c r="A285" s="107" t="s">
        <v>448</v>
      </c>
      <c r="B285" s="102">
        <v>9</v>
      </c>
      <c r="C285" s="108">
        <v>0.008114839967144401</v>
      </c>
      <c r="D285" s="102" t="s">
        <v>404</v>
      </c>
      <c r="E285" s="102" t="b">
        <v>0</v>
      </c>
      <c r="F285" s="102" t="b">
        <v>0</v>
      </c>
      <c r="G285" s="102" t="b">
        <v>0</v>
      </c>
    </row>
    <row r="286" spans="1:7" ht="15">
      <c r="A286" s="107" t="s">
        <v>427</v>
      </c>
      <c r="B286" s="102">
        <v>9</v>
      </c>
      <c r="C286" s="108">
        <v>0.008114839967144401</v>
      </c>
      <c r="D286" s="102" t="s">
        <v>404</v>
      </c>
      <c r="E286" s="102" t="b">
        <v>0</v>
      </c>
      <c r="F286" s="102" t="b">
        <v>0</v>
      </c>
      <c r="G286" s="102" t="b">
        <v>0</v>
      </c>
    </row>
    <row r="287" spans="1:7" ht="15">
      <c r="A287" s="107" t="s">
        <v>438</v>
      </c>
      <c r="B287" s="102">
        <v>9</v>
      </c>
      <c r="C287" s="108">
        <v>0.008114839967144401</v>
      </c>
      <c r="D287" s="102" t="s">
        <v>404</v>
      </c>
      <c r="E287" s="102" t="b">
        <v>1</v>
      </c>
      <c r="F287" s="102" t="b">
        <v>0</v>
      </c>
      <c r="G287" s="102" t="b">
        <v>0</v>
      </c>
    </row>
    <row r="288" spans="1:7" ht="15">
      <c r="A288" s="107" t="s">
        <v>459</v>
      </c>
      <c r="B288" s="102">
        <v>9</v>
      </c>
      <c r="C288" s="108">
        <v>0.008114839967144401</v>
      </c>
      <c r="D288" s="102" t="s">
        <v>404</v>
      </c>
      <c r="E288" s="102" t="b">
        <v>0</v>
      </c>
      <c r="F288" s="102" t="b">
        <v>0</v>
      </c>
      <c r="G288" s="102" t="b">
        <v>0</v>
      </c>
    </row>
    <row r="289" spans="1:7" ht="15">
      <c r="A289" s="107" t="s">
        <v>449</v>
      </c>
      <c r="B289" s="102">
        <v>9</v>
      </c>
      <c r="C289" s="108">
        <v>0.008114839967144401</v>
      </c>
      <c r="D289" s="102" t="s">
        <v>404</v>
      </c>
      <c r="E289" s="102" t="b">
        <v>0</v>
      </c>
      <c r="F289" s="102" t="b">
        <v>0</v>
      </c>
      <c r="G289" s="102" t="b">
        <v>0</v>
      </c>
    </row>
    <row r="290" spans="1:7" ht="15">
      <c r="A290" s="107" t="s">
        <v>447</v>
      </c>
      <c r="B290" s="102">
        <v>9</v>
      </c>
      <c r="C290" s="108">
        <v>0.008114839967144401</v>
      </c>
      <c r="D290" s="102" t="s">
        <v>404</v>
      </c>
      <c r="E290" s="102" t="b">
        <v>0</v>
      </c>
      <c r="F290" s="102" t="b">
        <v>0</v>
      </c>
      <c r="G290" s="102" t="b">
        <v>0</v>
      </c>
    </row>
    <row r="291" spans="1:7" ht="15">
      <c r="A291" s="107" t="s">
        <v>436</v>
      </c>
      <c r="B291" s="102">
        <v>9</v>
      </c>
      <c r="C291" s="108">
        <v>0.008114839967144401</v>
      </c>
      <c r="D291" s="102" t="s">
        <v>404</v>
      </c>
      <c r="E291" s="102" t="b">
        <v>0</v>
      </c>
      <c r="F291" s="102" t="b">
        <v>0</v>
      </c>
      <c r="G291" s="102" t="b">
        <v>0</v>
      </c>
    </row>
    <row r="292" spans="1:7" ht="15">
      <c r="A292" s="107" t="s">
        <v>444</v>
      </c>
      <c r="B292" s="102">
        <v>9</v>
      </c>
      <c r="C292" s="108">
        <v>0.008114839967144401</v>
      </c>
      <c r="D292" s="102" t="s">
        <v>404</v>
      </c>
      <c r="E292" s="102" t="b">
        <v>0</v>
      </c>
      <c r="F292" s="102" t="b">
        <v>0</v>
      </c>
      <c r="G292" s="102" t="b">
        <v>0</v>
      </c>
    </row>
    <row r="293" spans="1:7" ht="15">
      <c r="A293" s="107" t="s">
        <v>446</v>
      </c>
      <c r="B293" s="102">
        <v>9</v>
      </c>
      <c r="C293" s="108">
        <v>0.008114839967144401</v>
      </c>
      <c r="D293" s="102" t="s">
        <v>404</v>
      </c>
      <c r="E293" s="102" t="b">
        <v>0</v>
      </c>
      <c r="F293" s="102" t="b">
        <v>0</v>
      </c>
      <c r="G293" s="102" t="b">
        <v>0</v>
      </c>
    </row>
    <row r="294" spans="1:7" ht="15">
      <c r="A294" s="107" t="s">
        <v>454</v>
      </c>
      <c r="B294" s="102">
        <v>9</v>
      </c>
      <c r="C294" s="108">
        <v>0.008114839967144401</v>
      </c>
      <c r="D294" s="102" t="s">
        <v>404</v>
      </c>
      <c r="E294" s="102" t="b">
        <v>0</v>
      </c>
      <c r="F294" s="102" t="b">
        <v>1</v>
      </c>
      <c r="G294" s="102" t="b">
        <v>0</v>
      </c>
    </row>
    <row r="295" spans="1:7" ht="15">
      <c r="A295" s="107" t="s">
        <v>456</v>
      </c>
      <c r="B295" s="102">
        <v>9</v>
      </c>
      <c r="C295" s="108">
        <v>0.008114839967144401</v>
      </c>
      <c r="D295" s="102" t="s">
        <v>404</v>
      </c>
      <c r="E295" s="102" t="b">
        <v>0</v>
      </c>
      <c r="F295" s="102" t="b">
        <v>0</v>
      </c>
      <c r="G295" s="102" t="b">
        <v>0</v>
      </c>
    </row>
    <row r="296" spans="1:7" ht="15">
      <c r="A296" s="107" t="s">
        <v>430</v>
      </c>
      <c r="B296" s="102">
        <v>9</v>
      </c>
      <c r="C296" s="108">
        <v>0.008114839967144401</v>
      </c>
      <c r="D296" s="102" t="s">
        <v>404</v>
      </c>
      <c r="E296" s="102" t="b">
        <v>1</v>
      </c>
      <c r="F296" s="102" t="b">
        <v>0</v>
      </c>
      <c r="G296" s="102" t="b">
        <v>0</v>
      </c>
    </row>
    <row r="297" spans="1:7" ht="15">
      <c r="A297" s="107" t="s">
        <v>439</v>
      </c>
      <c r="B297" s="102">
        <v>9</v>
      </c>
      <c r="C297" s="108">
        <v>0.008114839967144401</v>
      </c>
      <c r="D297" s="102" t="s">
        <v>404</v>
      </c>
      <c r="E297" s="102" t="b">
        <v>0</v>
      </c>
      <c r="F297" s="102" t="b">
        <v>0</v>
      </c>
      <c r="G297" s="102" t="b">
        <v>0</v>
      </c>
    </row>
    <row r="298" spans="1:7" ht="15">
      <c r="A298" s="107" t="s">
        <v>455</v>
      </c>
      <c r="B298" s="102">
        <v>9</v>
      </c>
      <c r="C298" s="108">
        <v>0.008114839967144401</v>
      </c>
      <c r="D298" s="102" t="s">
        <v>404</v>
      </c>
      <c r="E298" s="102" t="b">
        <v>0</v>
      </c>
      <c r="F298" s="102" t="b">
        <v>0</v>
      </c>
      <c r="G298" s="102" t="b">
        <v>0</v>
      </c>
    </row>
    <row r="299" spans="1:7" ht="15">
      <c r="A299" s="107" t="s">
        <v>461</v>
      </c>
      <c r="B299" s="102">
        <v>9</v>
      </c>
      <c r="C299" s="108">
        <v>0.008114839967144401</v>
      </c>
      <c r="D299" s="102" t="s">
        <v>404</v>
      </c>
      <c r="E299" s="102" t="b">
        <v>0</v>
      </c>
      <c r="F299" s="102" t="b">
        <v>0</v>
      </c>
      <c r="G299" s="102" t="b">
        <v>0</v>
      </c>
    </row>
    <row r="300" spans="1:7" ht="15">
      <c r="A300" s="107" t="s">
        <v>458</v>
      </c>
      <c r="B300" s="102">
        <v>9</v>
      </c>
      <c r="C300" s="108">
        <v>0.008114839967144401</v>
      </c>
      <c r="D300" s="102" t="s">
        <v>404</v>
      </c>
      <c r="E300" s="102" t="b">
        <v>0</v>
      </c>
      <c r="F300" s="102" t="b">
        <v>0</v>
      </c>
      <c r="G300" s="102" t="b">
        <v>0</v>
      </c>
    </row>
    <row r="301" spans="1:7" ht="15">
      <c r="A301" s="107" t="s">
        <v>457</v>
      </c>
      <c r="B301" s="102">
        <v>9</v>
      </c>
      <c r="C301" s="108">
        <v>0.008114839967144401</v>
      </c>
      <c r="D301" s="102" t="s">
        <v>404</v>
      </c>
      <c r="E301" s="102" t="b">
        <v>0</v>
      </c>
      <c r="F301" s="102" t="b">
        <v>0</v>
      </c>
      <c r="G301" s="102" t="b">
        <v>0</v>
      </c>
    </row>
    <row r="302" spans="1:7" ht="15">
      <c r="A302" s="107" t="s">
        <v>460</v>
      </c>
      <c r="B302" s="102">
        <v>9</v>
      </c>
      <c r="C302" s="108">
        <v>0.008114839967144401</v>
      </c>
      <c r="D302" s="102" t="s">
        <v>404</v>
      </c>
      <c r="E302" s="102" t="b">
        <v>0</v>
      </c>
      <c r="F302" s="102" t="b">
        <v>0</v>
      </c>
      <c r="G302" s="102" t="b">
        <v>0</v>
      </c>
    </row>
    <row r="303" spans="1:7" ht="15">
      <c r="A303" s="107" t="s">
        <v>442</v>
      </c>
      <c r="B303" s="102">
        <v>9</v>
      </c>
      <c r="C303" s="108">
        <v>0.008114839967144401</v>
      </c>
      <c r="D303" s="102" t="s">
        <v>404</v>
      </c>
      <c r="E303" s="102" t="b">
        <v>0</v>
      </c>
      <c r="F303" s="102" t="b">
        <v>0</v>
      </c>
      <c r="G303" s="102" t="b">
        <v>0</v>
      </c>
    </row>
    <row r="304" spans="1:7" ht="15">
      <c r="A304" s="107" t="s">
        <v>440</v>
      </c>
      <c r="B304" s="102">
        <v>9</v>
      </c>
      <c r="C304" s="108">
        <v>0.008114839967144401</v>
      </c>
      <c r="D304" s="102" t="s">
        <v>404</v>
      </c>
      <c r="E304" s="102" t="b">
        <v>0</v>
      </c>
      <c r="F304" s="102" t="b">
        <v>0</v>
      </c>
      <c r="G304" s="102" t="b">
        <v>0</v>
      </c>
    </row>
    <row r="305" spans="1:7" ht="15">
      <c r="A305" s="107" t="s">
        <v>463</v>
      </c>
      <c r="B305" s="102">
        <v>8</v>
      </c>
      <c r="C305" s="108">
        <v>0.007882945876634533</v>
      </c>
      <c r="D305" s="102" t="s">
        <v>404</v>
      </c>
      <c r="E305" s="102" t="b">
        <v>0</v>
      </c>
      <c r="F305" s="102" t="b">
        <v>0</v>
      </c>
      <c r="G305" s="102" t="b">
        <v>0</v>
      </c>
    </row>
    <row r="306" spans="1:7" ht="15">
      <c r="A306" s="107" t="s">
        <v>462</v>
      </c>
      <c r="B306" s="102">
        <v>8</v>
      </c>
      <c r="C306" s="108">
        <v>0.007882945876634533</v>
      </c>
      <c r="D306" s="102" t="s">
        <v>404</v>
      </c>
      <c r="E306" s="102" t="b">
        <v>0</v>
      </c>
      <c r="F306" s="102" t="b">
        <v>0</v>
      </c>
      <c r="G306" s="102" t="b">
        <v>0</v>
      </c>
    </row>
    <row r="307" spans="1:7" ht="15">
      <c r="A307" s="107" t="s">
        <v>452</v>
      </c>
      <c r="B307" s="102">
        <v>6</v>
      </c>
      <c r="C307" s="108">
        <v>0.0071391037113217246</v>
      </c>
      <c r="D307" s="102" t="s">
        <v>404</v>
      </c>
      <c r="E307" s="102" t="b">
        <v>0</v>
      </c>
      <c r="F307" s="102" t="b">
        <v>0</v>
      </c>
      <c r="G307" s="102" t="b">
        <v>0</v>
      </c>
    </row>
    <row r="308" spans="1:7" ht="15">
      <c r="A308" s="107" t="s">
        <v>466</v>
      </c>
      <c r="B308" s="102">
        <v>6</v>
      </c>
      <c r="C308" s="108">
        <v>0.0071391037113217246</v>
      </c>
      <c r="D308" s="102" t="s">
        <v>404</v>
      </c>
      <c r="E308" s="102" t="b">
        <v>0</v>
      </c>
      <c r="F308" s="102" t="b">
        <v>0</v>
      </c>
      <c r="G308" s="102" t="b">
        <v>0</v>
      </c>
    </row>
    <row r="309" spans="1:7" ht="15">
      <c r="A309" s="107" t="s">
        <v>469</v>
      </c>
      <c r="B309" s="102">
        <v>6</v>
      </c>
      <c r="C309" s="108">
        <v>0.0071391037113217246</v>
      </c>
      <c r="D309" s="102" t="s">
        <v>404</v>
      </c>
      <c r="E309" s="102" t="b">
        <v>0</v>
      </c>
      <c r="F309" s="102" t="b">
        <v>0</v>
      </c>
      <c r="G309" s="102" t="b">
        <v>0</v>
      </c>
    </row>
    <row r="310" spans="1:7" ht="15">
      <c r="A310" s="107" t="s">
        <v>480</v>
      </c>
      <c r="B310" s="102">
        <v>6</v>
      </c>
      <c r="C310" s="108">
        <v>0.0071391037113217246</v>
      </c>
      <c r="D310" s="102" t="s">
        <v>404</v>
      </c>
      <c r="E310" s="102" t="b">
        <v>0</v>
      </c>
      <c r="F310" s="102" t="b">
        <v>0</v>
      </c>
      <c r="G310" s="102" t="b">
        <v>0</v>
      </c>
    </row>
    <row r="311" spans="1:7" ht="15">
      <c r="A311" s="107" t="s">
        <v>477</v>
      </c>
      <c r="B311" s="102">
        <v>6</v>
      </c>
      <c r="C311" s="108">
        <v>0.0071391037113217246</v>
      </c>
      <c r="D311" s="102" t="s">
        <v>404</v>
      </c>
      <c r="E311" s="102" t="b">
        <v>0</v>
      </c>
      <c r="F311" s="102" t="b">
        <v>0</v>
      </c>
      <c r="G311" s="102" t="b">
        <v>0</v>
      </c>
    </row>
    <row r="312" spans="1:7" ht="15">
      <c r="A312" s="107" t="s">
        <v>482</v>
      </c>
      <c r="B312" s="102">
        <v>6</v>
      </c>
      <c r="C312" s="108">
        <v>0.0071391037113217246</v>
      </c>
      <c r="D312" s="102" t="s">
        <v>404</v>
      </c>
      <c r="E312" s="102" t="b">
        <v>0</v>
      </c>
      <c r="F312" s="102" t="b">
        <v>0</v>
      </c>
      <c r="G312" s="102" t="b">
        <v>0</v>
      </c>
    </row>
    <row r="313" spans="1:7" ht="15">
      <c r="A313" s="107" t="s">
        <v>483</v>
      </c>
      <c r="B313" s="102">
        <v>6</v>
      </c>
      <c r="C313" s="108">
        <v>0.0071391037113217246</v>
      </c>
      <c r="D313" s="102" t="s">
        <v>404</v>
      </c>
      <c r="E313" s="102" t="b">
        <v>0</v>
      </c>
      <c r="F313" s="102" t="b">
        <v>0</v>
      </c>
      <c r="G313" s="102" t="b">
        <v>0</v>
      </c>
    </row>
    <row r="314" spans="1:7" ht="15">
      <c r="A314" s="107" t="s">
        <v>481</v>
      </c>
      <c r="B314" s="102">
        <v>6</v>
      </c>
      <c r="C314" s="108">
        <v>0.0071391037113217246</v>
      </c>
      <c r="D314" s="102" t="s">
        <v>404</v>
      </c>
      <c r="E314" s="102" t="b">
        <v>0</v>
      </c>
      <c r="F314" s="102" t="b">
        <v>0</v>
      </c>
      <c r="G314" s="102" t="b">
        <v>0</v>
      </c>
    </row>
    <row r="315" spans="1:7" ht="15">
      <c r="A315" s="107" t="s">
        <v>471</v>
      </c>
      <c r="B315" s="102">
        <v>4</v>
      </c>
      <c r="C315" s="108">
        <v>0.005912209407475899</v>
      </c>
      <c r="D315" s="102" t="s">
        <v>404</v>
      </c>
      <c r="E315" s="102" t="b">
        <v>1</v>
      </c>
      <c r="F315" s="102" t="b">
        <v>0</v>
      </c>
      <c r="G315" s="102" t="b">
        <v>0</v>
      </c>
    </row>
    <row r="316" spans="1:7" ht="15">
      <c r="A316" s="107" t="s">
        <v>473</v>
      </c>
      <c r="B316" s="102">
        <v>4</v>
      </c>
      <c r="C316" s="108">
        <v>0.005912209407475899</v>
      </c>
      <c r="D316" s="102" t="s">
        <v>404</v>
      </c>
      <c r="E316" s="102" t="b">
        <v>0</v>
      </c>
      <c r="F316" s="102" t="b">
        <v>0</v>
      </c>
      <c r="G316" s="102" t="b">
        <v>0</v>
      </c>
    </row>
    <row r="317" spans="1:7" ht="15">
      <c r="A317" s="107" t="s">
        <v>465</v>
      </c>
      <c r="B317" s="102">
        <v>4</v>
      </c>
      <c r="C317" s="108">
        <v>0.007882945876634533</v>
      </c>
      <c r="D317" s="102" t="s">
        <v>404</v>
      </c>
      <c r="E317" s="102" t="b">
        <v>0</v>
      </c>
      <c r="F317" s="102" t="b">
        <v>0</v>
      </c>
      <c r="G317" s="102" t="b">
        <v>0</v>
      </c>
    </row>
    <row r="318" spans="1:7" ht="15">
      <c r="A318" s="107" t="s">
        <v>474</v>
      </c>
      <c r="B318" s="102">
        <v>4</v>
      </c>
      <c r="C318" s="108">
        <v>0.005912209407475899</v>
      </c>
      <c r="D318" s="102" t="s">
        <v>404</v>
      </c>
      <c r="E318" s="102" t="b">
        <v>0</v>
      </c>
      <c r="F318" s="102" t="b">
        <v>0</v>
      </c>
      <c r="G318" s="102" t="b">
        <v>0</v>
      </c>
    </row>
    <row r="319" spans="1:7" ht="15">
      <c r="A319" s="107" t="s">
        <v>453</v>
      </c>
      <c r="B319" s="102">
        <v>4</v>
      </c>
      <c r="C319" s="108">
        <v>0.005912209407475899</v>
      </c>
      <c r="D319" s="102" t="s">
        <v>404</v>
      </c>
      <c r="E319" s="102" t="b">
        <v>0</v>
      </c>
      <c r="F319" s="102" t="b">
        <v>0</v>
      </c>
      <c r="G319" s="102" t="b">
        <v>0</v>
      </c>
    </row>
    <row r="320" spans="1:7" ht="15">
      <c r="A320" s="107" t="s">
        <v>464</v>
      </c>
      <c r="B320" s="102">
        <v>4</v>
      </c>
      <c r="C320" s="108">
        <v>0.007882945876634533</v>
      </c>
      <c r="D320" s="102" t="s">
        <v>404</v>
      </c>
      <c r="E320" s="102" t="b">
        <v>0</v>
      </c>
      <c r="F320" s="102" t="b">
        <v>0</v>
      </c>
      <c r="G320" s="102" t="b">
        <v>0</v>
      </c>
    </row>
    <row r="321" spans="1:7" ht="15">
      <c r="A321" s="107" t="s">
        <v>472</v>
      </c>
      <c r="B321" s="102">
        <v>4</v>
      </c>
      <c r="C321" s="108">
        <v>0.007882945876634533</v>
      </c>
      <c r="D321" s="102" t="s">
        <v>404</v>
      </c>
      <c r="E321" s="102" t="b">
        <v>0</v>
      </c>
      <c r="F321" s="102" t="b">
        <v>0</v>
      </c>
      <c r="G321" s="102" t="b">
        <v>0</v>
      </c>
    </row>
    <row r="322" spans="1:7" ht="15">
      <c r="A322" s="107" t="s">
        <v>492</v>
      </c>
      <c r="B322" s="102">
        <v>4</v>
      </c>
      <c r="C322" s="108">
        <v>0.007882945876634533</v>
      </c>
      <c r="D322" s="102" t="s">
        <v>404</v>
      </c>
      <c r="E322" s="102" t="b">
        <v>0</v>
      </c>
      <c r="F322" s="102" t="b">
        <v>1</v>
      </c>
      <c r="G322" s="102" t="b">
        <v>0</v>
      </c>
    </row>
    <row r="323" spans="1:7" ht="15">
      <c r="A323" s="107" t="s">
        <v>486</v>
      </c>
      <c r="B323" s="102">
        <v>4</v>
      </c>
      <c r="C323" s="108">
        <v>0.007882945876634533</v>
      </c>
      <c r="D323" s="102" t="s">
        <v>404</v>
      </c>
      <c r="E323" s="102" t="b">
        <v>0</v>
      </c>
      <c r="F323" s="102" t="b">
        <v>0</v>
      </c>
      <c r="G323" s="102" t="b">
        <v>0</v>
      </c>
    </row>
    <row r="324" spans="1:7" ht="15">
      <c r="A324" s="107" t="s">
        <v>478</v>
      </c>
      <c r="B324" s="102">
        <v>4</v>
      </c>
      <c r="C324" s="108">
        <v>0.007882945876634533</v>
      </c>
      <c r="D324" s="102" t="s">
        <v>404</v>
      </c>
      <c r="E324" s="102" t="b">
        <v>0</v>
      </c>
      <c r="F324" s="102" t="b">
        <v>0</v>
      </c>
      <c r="G324" s="102" t="b">
        <v>0</v>
      </c>
    </row>
    <row r="325" spans="1:7" ht="15">
      <c r="A325" s="107" t="s">
        <v>505</v>
      </c>
      <c r="B325" s="102">
        <v>2</v>
      </c>
      <c r="C325" s="108">
        <v>0.0039414729383172665</v>
      </c>
      <c r="D325" s="102" t="s">
        <v>404</v>
      </c>
      <c r="E325" s="102" t="b">
        <v>0</v>
      </c>
      <c r="F325" s="102" t="b">
        <v>0</v>
      </c>
      <c r="G325" s="102" t="b">
        <v>0</v>
      </c>
    </row>
    <row r="326" spans="1:7" ht="15">
      <c r="A326" s="107" t="s">
        <v>555</v>
      </c>
      <c r="B326" s="102">
        <v>2</v>
      </c>
      <c r="C326" s="108">
        <v>0.0039414729383172665</v>
      </c>
      <c r="D326" s="102" t="s">
        <v>404</v>
      </c>
      <c r="E326" s="102" t="b">
        <v>0</v>
      </c>
      <c r="F326" s="102" t="b">
        <v>0</v>
      </c>
      <c r="G326" s="102" t="b">
        <v>0</v>
      </c>
    </row>
    <row r="327" spans="1:7" ht="15">
      <c r="A327" s="107" t="s">
        <v>467</v>
      </c>
      <c r="B327" s="102">
        <v>2</v>
      </c>
      <c r="C327" s="108">
        <v>0.0039414729383172665</v>
      </c>
      <c r="D327" s="102" t="s">
        <v>404</v>
      </c>
      <c r="E327" s="102" t="b">
        <v>0</v>
      </c>
      <c r="F327" s="102" t="b">
        <v>0</v>
      </c>
      <c r="G327" s="102" t="b">
        <v>0</v>
      </c>
    </row>
    <row r="328" spans="1:7" ht="15">
      <c r="A328" s="107" t="s">
        <v>485</v>
      </c>
      <c r="B328" s="102">
        <v>2</v>
      </c>
      <c r="C328" s="108">
        <v>0.0039414729383172665</v>
      </c>
      <c r="D328" s="102" t="s">
        <v>404</v>
      </c>
      <c r="E328" s="102" t="b">
        <v>0</v>
      </c>
      <c r="F328" s="102" t="b">
        <v>0</v>
      </c>
      <c r="G328" s="102" t="b">
        <v>0</v>
      </c>
    </row>
    <row r="329" spans="1:7" ht="15">
      <c r="A329" s="107" t="s">
        <v>490</v>
      </c>
      <c r="B329" s="102">
        <v>2</v>
      </c>
      <c r="C329" s="108">
        <v>0.0039414729383172665</v>
      </c>
      <c r="D329" s="102" t="s">
        <v>404</v>
      </c>
      <c r="E329" s="102" t="b">
        <v>0</v>
      </c>
      <c r="F329" s="102" t="b">
        <v>0</v>
      </c>
      <c r="G329" s="102" t="b">
        <v>0</v>
      </c>
    </row>
    <row r="330" spans="1:7" ht="15">
      <c r="A330" s="107" t="s">
        <v>534</v>
      </c>
      <c r="B330" s="102">
        <v>2</v>
      </c>
      <c r="C330" s="108">
        <v>0.0039414729383172665</v>
      </c>
      <c r="D330" s="102" t="s">
        <v>404</v>
      </c>
      <c r="E330" s="102" t="b">
        <v>0</v>
      </c>
      <c r="F330" s="102" t="b">
        <v>0</v>
      </c>
      <c r="G330" s="102" t="b">
        <v>0</v>
      </c>
    </row>
    <row r="331" spans="1:7" ht="15">
      <c r="A331" s="107" t="s">
        <v>484</v>
      </c>
      <c r="B331" s="102">
        <v>2</v>
      </c>
      <c r="C331" s="108">
        <v>0.0039414729383172665</v>
      </c>
      <c r="D331" s="102" t="s">
        <v>404</v>
      </c>
      <c r="E331" s="102" t="b">
        <v>0</v>
      </c>
      <c r="F331" s="102" t="b">
        <v>0</v>
      </c>
      <c r="G331" s="102" t="b">
        <v>0</v>
      </c>
    </row>
    <row r="332" spans="1:7" ht="15">
      <c r="A332" s="107" t="s">
        <v>510</v>
      </c>
      <c r="B332" s="102">
        <v>2</v>
      </c>
      <c r="C332" s="108">
        <v>0.0039414729383172665</v>
      </c>
      <c r="D332" s="102" t="s">
        <v>404</v>
      </c>
      <c r="E332" s="102" t="b">
        <v>0</v>
      </c>
      <c r="F332" s="102" t="b">
        <v>0</v>
      </c>
      <c r="G332" s="102" t="b">
        <v>0</v>
      </c>
    </row>
    <row r="333" spans="1:7" ht="15">
      <c r="A333" s="107" t="s">
        <v>530</v>
      </c>
      <c r="B333" s="102">
        <v>2</v>
      </c>
      <c r="C333" s="108">
        <v>0.0039414729383172665</v>
      </c>
      <c r="D333" s="102" t="s">
        <v>404</v>
      </c>
      <c r="E333" s="102" t="b">
        <v>0</v>
      </c>
      <c r="F333" s="102" t="b">
        <v>0</v>
      </c>
      <c r="G333" s="102" t="b">
        <v>0</v>
      </c>
    </row>
    <row r="334" spans="1:7" ht="15">
      <c r="A334" s="107" t="s">
        <v>517</v>
      </c>
      <c r="B334" s="102">
        <v>2</v>
      </c>
      <c r="C334" s="108">
        <v>0.0039414729383172665</v>
      </c>
      <c r="D334" s="102" t="s">
        <v>404</v>
      </c>
      <c r="E334" s="102" t="b">
        <v>0</v>
      </c>
      <c r="F334" s="102" t="b">
        <v>0</v>
      </c>
      <c r="G334" s="102" t="b">
        <v>0</v>
      </c>
    </row>
    <row r="335" spans="1:7" ht="15">
      <c r="A335" s="107" t="s">
        <v>512</v>
      </c>
      <c r="B335" s="102">
        <v>2</v>
      </c>
      <c r="C335" s="108">
        <v>0.0039414729383172665</v>
      </c>
      <c r="D335" s="102" t="s">
        <v>404</v>
      </c>
      <c r="E335" s="102" t="b">
        <v>0</v>
      </c>
      <c r="F335" s="102" t="b">
        <v>0</v>
      </c>
      <c r="G335" s="102" t="b">
        <v>0</v>
      </c>
    </row>
    <row r="336" spans="1:7" ht="15">
      <c r="A336" s="107" t="s">
        <v>544</v>
      </c>
      <c r="B336" s="102">
        <v>2</v>
      </c>
      <c r="C336" s="108">
        <v>0.0039414729383172665</v>
      </c>
      <c r="D336" s="102" t="s">
        <v>404</v>
      </c>
      <c r="E336" s="102" t="b">
        <v>0</v>
      </c>
      <c r="F336" s="102" t="b">
        <v>0</v>
      </c>
      <c r="G336" s="102" t="b">
        <v>0</v>
      </c>
    </row>
    <row r="337" spans="1:7" ht="15">
      <c r="A337" s="107" t="s">
        <v>536</v>
      </c>
      <c r="B337" s="102">
        <v>2</v>
      </c>
      <c r="C337" s="108">
        <v>0.0039414729383172665</v>
      </c>
      <c r="D337" s="102" t="s">
        <v>404</v>
      </c>
      <c r="E337" s="102" t="b">
        <v>0</v>
      </c>
      <c r="F337" s="102" t="b">
        <v>0</v>
      </c>
      <c r="G337" s="102" t="b">
        <v>0</v>
      </c>
    </row>
    <row r="338" spans="1:7" ht="15">
      <c r="A338" s="107" t="s">
        <v>523</v>
      </c>
      <c r="B338" s="102">
        <v>2</v>
      </c>
      <c r="C338" s="108">
        <v>0.0039414729383172665</v>
      </c>
      <c r="D338" s="102" t="s">
        <v>404</v>
      </c>
      <c r="E338" s="102" t="b">
        <v>0</v>
      </c>
      <c r="F338" s="102" t="b">
        <v>0</v>
      </c>
      <c r="G338" s="102" t="b">
        <v>0</v>
      </c>
    </row>
    <row r="339" spans="1:7" ht="15">
      <c r="A339" s="107" t="s">
        <v>541</v>
      </c>
      <c r="B339" s="102">
        <v>2</v>
      </c>
      <c r="C339" s="108">
        <v>0.0039414729383172665</v>
      </c>
      <c r="D339" s="102" t="s">
        <v>404</v>
      </c>
      <c r="E339" s="102" t="b">
        <v>0</v>
      </c>
      <c r="F339" s="102" t="b">
        <v>0</v>
      </c>
      <c r="G339" s="102" t="b">
        <v>0</v>
      </c>
    </row>
    <row r="340" spans="1:7" ht="15">
      <c r="A340" s="107" t="s">
        <v>574</v>
      </c>
      <c r="B340" s="102">
        <v>2</v>
      </c>
      <c r="C340" s="108">
        <v>0.0039414729383172665</v>
      </c>
      <c r="D340" s="102" t="s">
        <v>404</v>
      </c>
      <c r="E340" s="102" t="b">
        <v>1</v>
      </c>
      <c r="F340" s="102" t="b">
        <v>0</v>
      </c>
      <c r="G340" s="102" t="b">
        <v>0</v>
      </c>
    </row>
    <row r="341" spans="1:7" ht="15">
      <c r="A341" s="107" t="s">
        <v>531</v>
      </c>
      <c r="B341" s="102">
        <v>2</v>
      </c>
      <c r="C341" s="108">
        <v>0.0039414729383172665</v>
      </c>
      <c r="D341" s="102" t="s">
        <v>404</v>
      </c>
      <c r="E341" s="102" t="b">
        <v>0</v>
      </c>
      <c r="F341" s="102" t="b">
        <v>0</v>
      </c>
      <c r="G341" s="102" t="b">
        <v>0</v>
      </c>
    </row>
    <row r="342" spans="1:7" ht="15">
      <c r="A342" s="107" t="s">
        <v>576</v>
      </c>
      <c r="B342" s="102">
        <v>2</v>
      </c>
      <c r="C342" s="108">
        <v>0.0039414729383172665</v>
      </c>
      <c r="D342" s="102" t="s">
        <v>404</v>
      </c>
      <c r="E342" s="102" t="b">
        <v>0</v>
      </c>
      <c r="F342" s="102" t="b">
        <v>1</v>
      </c>
      <c r="G342" s="102" t="b">
        <v>0</v>
      </c>
    </row>
    <row r="343" spans="1:7" ht="15">
      <c r="A343" s="107" t="s">
        <v>527</v>
      </c>
      <c r="B343" s="102">
        <v>2</v>
      </c>
      <c r="C343" s="108">
        <v>0.0039414729383172665</v>
      </c>
      <c r="D343" s="102" t="s">
        <v>404</v>
      </c>
      <c r="E343" s="102" t="b">
        <v>0</v>
      </c>
      <c r="F343" s="102" t="b">
        <v>1</v>
      </c>
      <c r="G343" s="102" t="b">
        <v>0</v>
      </c>
    </row>
    <row r="344" spans="1:7" ht="15">
      <c r="A344" s="107" t="s">
        <v>509</v>
      </c>
      <c r="B344" s="102">
        <v>2</v>
      </c>
      <c r="C344" s="108">
        <v>0.0039414729383172665</v>
      </c>
      <c r="D344" s="102" t="s">
        <v>404</v>
      </c>
      <c r="E344" s="102" t="b">
        <v>0</v>
      </c>
      <c r="F344" s="102" t="b">
        <v>0</v>
      </c>
      <c r="G344" s="102" t="b">
        <v>0</v>
      </c>
    </row>
    <row r="345" spans="1:7" ht="15">
      <c r="A345" s="107" t="s">
        <v>535</v>
      </c>
      <c r="B345" s="102">
        <v>2</v>
      </c>
      <c r="C345" s="108">
        <v>0.0039414729383172665</v>
      </c>
      <c r="D345" s="102" t="s">
        <v>404</v>
      </c>
      <c r="E345" s="102" t="b">
        <v>0</v>
      </c>
      <c r="F345" s="102" t="b">
        <v>0</v>
      </c>
      <c r="G345" s="102" t="b">
        <v>0</v>
      </c>
    </row>
    <row r="346" spans="1:7" ht="15">
      <c r="A346" s="107" t="s">
        <v>948</v>
      </c>
      <c r="B346" s="102">
        <v>2</v>
      </c>
      <c r="C346" s="108">
        <v>0.0039414729383172665</v>
      </c>
      <c r="D346" s="102" t="s">
        <v>404</v>
      </c>
      <c r="E346" s="102" t="b">
        <v>0</v>
      </c>
      <c r="F346" s="102" t="b">
        <v>0</v>
      </c>
      <c r="G346" s="102" t="b">
        <v>0</v>
      </c>
    </row>
    <row r="347" spans="1:7" ht="15">
      <c r="A347" s="107" t="s">
        <v>548</v>
      </c>
      <c r="B347" s="102">
        <v>2</v>
      </c>
      <c r="C347" s="108">
        <v>0.0039414729383172665</v>
      </c>
      <c r="D347" s="102" t="s">
        <v>404</v>
      </c>
      <c r="E347" s="102" t="b">
        <v>0</v>
      </c>
      <c r="F347" s="102" t="b">
        <v>0</v>
      </c>
      <c r="G347" s="102" t="b">
        <v>0</v>
      </c>
    </row>
    <row r="348" spans="1:7" ht="15">
      <c r="A348" s="107" t="s">
        <v>528</v>
      </c>
      <c r="B348" s="102">
        <v>2</v>
      </c>
      <c r="C348" s="108">
        <v>0.0039414729383172665</v>
      </c>
      <c r="D348" s="102" t="s">
        <v>404</v>
      </c>
      <c r="E348" s="102" t="b">
        <v>0</v>
      </c>
      <c r="F348" s="102" t="b">
        <v>0</v>
      </c>
      <c r="G348" s="102" t="b">
        <v>0</v>
      </c>
    </row>
    <row r="349" spans="1:7" ht="15">
      <c r="A349" s="107" t="s">
        <v>493</v>
      </c>
      <c r="B349" s="102">
        <v>2</v>
      </c>
      <c r="C349" s="108">
        <v>0.0039414729383172665</v>
      </c>
      <c r="D349" s="102" t="s">
        <v>404</v>
      </c>
      <c r="E349" s="102" t="b">
        <v>0</v>
      </c>
      <c r="F349" s="102" t="b">
        <v>0</v>
      </c>
      <c r="G349" s="102" t="b">
        <v>0</v>
      </c>
    </row>
    <row r="350" spans="1:7" ht="15">
      <c r="A350" s="107" t="s">
        <v>521</v>
      </c>
      <c r="B350" s="102">
        <v>2</v>
      </c>
      <c r="C350" s="108">
        <v>0.0039414729383172665</v>
      </c>
      <c r="D350" s="102" t="s">
        <v>404</v>
      </c>
      <c r="E350" s="102" t="b">
        <v>0</v>
      </c>
      <c r="F350" s="102" t="b">
        <v>0</v>
      </c>
      <c r="G350" s="102" t="b">
        <v>0</v>
      </c>
    </row>
    <row r="351" spans="1:7" ht="15">
      <c r="A351" s="107" t="s">
        <v>579</v>
      </c>
      <c r="B351" s="102">
        <v>2</v>
      </c>
      <c r="C351" s="108">
        <v>0.0039414729383172665</v>
      </c>
      <c r="D351" s="102" t="s">
        <v>404</v>
      </c>
      <c r="E351" s="102" t="b">
        <v>0</v>
      </c>
      <c r="F351" s="102" t="b">
        <v>0</v>
      </c>
      <c r="G351" s="102" t="b">
        <v>0</v>
      </c>
    </row>
    <row r="352" spans="1:7" ht="15">
      <c r="A352" s="107" t="s">
        <v>538</v>
      </c>
      <c r="B352" s="102">
        <v>2</v>
      </c>
      <c r="C352" s="108">
        <v>0.0039414729383172665</v>
      </c>
      <c r="D352" s="102" t="s">
        <v>404</v>
      </c>
      <c r="E352" s="102" t="b">
        <v>0</v>
      </c>
      <c r="F352" s="102" t="b">
        <v>0</v>
      </c>
      <c r="G352" s="102" t="b">
        <v>0</v>
      </c>
    </row>
    <row r="353" spans="1:7" ht="15">
      <c r="A353" s="107" t="s">
        <v>584</v>
      </c>
      <c r="B353" s="102">
        <v>2</v>
      </c>
      <c r="C353" s="108">
        <v>0.0039414729383172665</v>
      </c>
      <c r="D353" s="102" t="s">
        <v>404</v>
      </c>
      <c r="E353" s="102" t="b">
        <v>0</v>
      </c>
      <c r="F353" s="102" t="b">
        <v>1</v>
      </c>
      <c r="G353" s="102" t="b">
        <v>0</v>
      </c>
    </row>
    <row r="354" spans="1:7" ht="15">
      <c r="A354" s="107" t="s">
        <v>580</v>
      </c>
      <c r="B354" s="102">
        <v>2</v>
      </c>
      <c r="C354" s="108">
        <v>0.0039414729383172665</v>
      </c>
      <c r="D354" s="102" t="s">
        <v>404</v>
      </c>
      <c r="E354" s="102" t="b">
        <v>0</v>
      </c>
      <c r="F354" s="102" t="b">
        <v>1</v>
      </c>
      <c r="G354" s="102" t="b">
        <v>0</v>
      </c>
    </row>
    <row r="355" spans="1:7" ht="15">
      <c r="A355" s="107" t="s">
        <v>537</v>
      </c>
      <c r="B355" s="102">
        <v>2</v>
      </c>
      <c r="C355" s="108">
        <v>0.0039414729383172665</v>
      </c>
      <c r="D355" s="102" t="s">
        <v>404</v>
      </c>
      <c r="E355" s="102" t="b">
        <v>0</v>
      </c>
      <c r="F355" s="102" t="b">
        <v>0</v>
      </c>
      <c r="G355" s="102" t="b">
        <v>0</v>
      </c>
    </row>
    <row r="356" spans="1:7" ht="15">
      <c r="A356" s="107" t="s">
        <v>540</v>
      </c>
      <c r="B356" s="102">
        <v>2</v>
      </c>
      <c r="C356" s="108">
        <v>0.0039414729383172665</v>
      </c>
      <c r="D356" s="102" t="s">
        <v>404</v>
      </c>
      <c r="E356" s="102" t="b">
        <v>0</v>
      </c>
      <c r="F356" s="102" t="b">
        <v>0</v>
      </c>
      <c r="G356" s="102" t="b">
        <v>0</v>
      </c>
    </row>
    <row r="357" spans="1:7" ht="15">
      <c r="A357" s="107" t="s">
        <v>524</v>
      </c>
      <c r="B357" s="102">
        <v>2</v>
      </c>
      <c r="C357" s="108">
        <v>0.0039414729383172665</v>
      </c>
      <c r="D357" s="102" t="s">
        <v>404</v>
      </c>
      <c r="E357" s="102" t="b">
        <v>0</v>
      </c>
      <c r="F357" s="102" t="b">
        <v>0</v>
      </c>
      <c r="G357" s="102" t="b">
        <v>0</v>
      </c>
    </row>
    <row r="358" spans="1:7" ht="15">
      <c r="A358" s="107" t="s">
        <v>529</v>
      </c>
      <c r="B358" s="102">
        <v>2</v>
      </c>
      <c r="C358" s="108">
        <v>0.0039414729383172665</v>
      </c>
      <c r="D358" s="102" t="s">
        <v>404</v>
      </c>
      <c r="E358" s="102" t="b">
        <v>0</v>
      </c>
      <c r="F358" s="102" t="b">
        <v>0</v>
      </c>
      <c r="G358" s="102" t="b">
        <v>0</v>
      </c>
    </row>
    <row r="359" spans="1:7" ht="15">
      <c r="A359" s="107" t="s">
        <v>501</v>
      </c>
      <c r="B359" s="102">
        <v>2</v>
      </c>
      <c r="C359" s="108">
        <v>0.0039414729383172665</v>
      </c>
      <c r="D359" s="102" t="s">
        <v>404</v>
      </c>
      <c r="E359" s="102" t="b">
        <v>0</v>
      </c>
      <c r="F359" s="102" t="b">
        <v>0</v>
      </c>
      <c r="G359" s="102" t="b">
        <v>0</v>
      </c>
    </row>
    <row r="360" spans="1:7" ht="15">
      <c r="A360" s="107" t="s">
        <v>525</v>
      </c>
      <c r="B360" s="102">
        <v>2</v>
      </c>
      <c r="C360" s="108">
        <v>0.0039414729383172665</v>
      </c>
      <c r="D360" s="102" t="s">
        <v>404</v>
      </c>
      <c r="E360" s="102" t="b">
        <v>0</v>
      </c>
      <c r="F360" s="102" t="b">
        <v>0</v>
      </c>
      <c r="G360" s="102" t="b">
        <v>0</v>
      </c>
    </row>
    <row r="361" spans="1:7" ht="15">
      <c r="A361" s="107" t="s">
        <v>519</v>
      </c>
      <c r="B361" s="102">
        <v>2</v>
      </c>
      <c r="C361" s="108">
        <v>0.0039414729383172665</v>
      </c>
      <c r="D361" s="102" t="s">
        <v>404</v>
      </c>
      <c r="E361" s="102" t="b">
        <v>0</v>
      </c>
      <c r="F361" s="102" t="b">
        <v>0</v>
      </c>
      <c r="G361" s="102" t="b">
        <v>0</v>
      </c>
    </row>
    <row r="362" spans="1:7" ht="15">
      <c r="A362" s="107" t="s">
        <v>533</v>
      </c>
      <c r="B362" s="102">
        <v>2</v>
      </c>
      <c r="C362" s="108">
        <v>0.0039414729383172665</v>
      </c>
      <c r="D362" s="102" t="s">
        <v>404</v>
      </c>
      <c r="E362" s="102" t="b">
        <v>0</v>
      </c>
      <c r="F362" s="102" t="b">
        <v>0</v>
      </c>
      <c r="G362" s="102" t="b">
        <v>0</v>
      </c>
    </row>
    <row r="363" spans="1:7" ht="15">
      <c r="A363" s="107" t="s">
        <v>488</v>
      </c>
      <c r="B363" s="102">
        <v>2</v>
      </c>
      <c r="C363" s="108">
        <v>0.0039414729383172665</v>
      </c>
      <c r="D363" s="102" t="s">
        <v>404</v>
      </c>
      <c r="E363" s="102" t="b">
        <v>0</v>
      </c>
      <c r="F363" s="102" t="b">
        <v>0</v>
      </c>
      <c r="G363" s="102" t="b">
        <v>0</v>
      </c>
    </row>
    <row r="364" spans="1:7" ht="15">
      <c r="A364" s="107" t="s">
        <v>526</v>
      </c>
      <c r="B364" s="102">
        <v>2</v>
      </c>
      <c r="C364" s="108">
        <v>0.0039414729383172665</v>
      </c>
      <c r="D364" s="102" t="s">
        <v>404</v>
      </c>
      <c r="E364" s="102" t="b">
        <v>0</v>
      </c>
      <c r="F364" s="102" t="b">
        <v>0</v>
      </c>
      <c r="G364" s="102" t="b">
        <v>0</v>
      </c>
    </row>
    <row r="365" spans="1:7" ht="15">
      <c r="A365" s="107" t="s">
        <v>515</v>
      </c>
      <c r="B365" s="102">
        <v>2</v>
      </c>
      <c r="C365" s="108">
        <v>0.0039414729383172665</v>
      </c>
      <c r="D365" s="102" t="s">
        <v>404</v>
      </c>
      <c r="E365" s="102" t="b">
        <v>0</v>
      </c>
      <c r="F365" s="102" t="b">
        <v>0</v>
      </c>
      <c r="G365" s="102" t="b">
        <v>0</v>
      </c>
    </row>
    <row r="366" spans="1:7" ht="15">
      <c r="A366" s="107" t="s">
        <v>589</v>
      </c>
      <c r="B366" s="102">
        <v>2</v>
      </c>
      <c r="C366" s="108">
        <v>0.0039414729383172665</v>
      </c>
      <c r="D366" s="102" t="s">
        <v>404</v>
      </c>
      <c r="E366" s="102" t="b">
        <v>0</v>
      </c>
      <c r="F366" s="102" t="b">
        <v>0</v>
      </c>
      <c r="G366" s="102" t="b">
        <v>0</v>
      </c>
    </row>
    <row r="367" spans="1:7" ht="15">
      <c r="A367" s="107" t="s">
        <v>475</v>
      </c>
      <c r="B367" s="102">
        <v>2</v>
      </c>
      <c r="C367" s="108">
        <v>0.0039414729383172665</v>
      </c>
      <c r="D367" s="102" t="s">
        <v>404</v>
      </c>
      <c r="E367" s="102" t="b">
        <v>0</v>
      </c>
      <c r="F367" s="102" t="b">
        <v>0</v>
      </c>
      <c r="G367" s="102" t="b">
        <v>0</v>
      </c>
    </row>
    <row r="368" spans="1:7" ht="15">
      <c r="A368" s="107" t="s">
        <v>489</v>
      </c>
      <c r="B368" s="102">
        <v>2</v>
      </c>
      <c r="C368" s="108">
        <v>0.0039414729383172665</v>
      </c>
      <c r="D368" s="102" t="s">
        <v>404</v>
      </c>
      <c r="E368" s="102" t="b">
        <v>0</v>
      </c>
      <c r="F368" s="102" t="b">
        <v>0</v>
      </c>
      <c r="G368" s="102" t="b">
        <v>0</v>
      </c>
    </row>
    <row r="369" spans="1:7" ht="15">
      <c r="A369" s="107" t="s">
        <v>197</v>
      </c>
      <c r="B369" s="102">
        <v>2</v>
      </c>
      <c r="C369" s="108">
        <v>0.0039414729383172665</v>
      </c>
      <c r="D369" s="102" t="s">
        <v>404</v>
      </c>
      <c r="E369" s="102" t="b">
        <v>0</v>
      </c>
      <c r="F369" s="102" t="b">
        <v>0</v>
      </c>
      <c r="G369" s="102" t="b">
        <v>0</v>
      </c>
    </row>
    <row r="370" spans="1:7" ht="15">
      <c r="A370" s="107" t="s">
        <v>552</v>
      </c>
      <c r="B370" s="102">
        <v>2</v>
      </c>
      <c r="C370" s="108">
        <v>0.0039414729383172665</v>
      </c>
      <c r="D370" s="102" t="s">
        <v>404</v>
      </c>
      <c r="E370" s="102" t="b">
        <v>0</v>
      </c>
      <c r="F370" s="102" t="b">
        <v>0</v>
      </c>
      <c r="G370" s="102" t="b">
        <v>0</v>
      </c>
    </row>
    <row r="371" spans="1:7" ht="15">
      <c r="A371" s="107" t="s">
        <v>476</v>
      </c>
      <c r="B371" s="102">
        <v>2</v>
      </c>
      <c r="C371" s="108">
        <v>0.0039414729383172665</v>
      </c>
      <c r="D371" s="102" t="s">
        <v>404</v>
      </c>
      <c r="E371" s="102" t="b">
        <v>1</v>
      </c>
      <c r="F371" s="102" t="b">
        <v>0</v>
      </c>
      <c r="G371" s="102" t="b">
        <v>0</v>
      </c>
    </row>
    <row r="372" spans="1:7" ht="15">
      <c r="A372" s="107" t="s">
        <v>421</v>
      </c>
      <c r="B372" s="102">
        <v>51</v>
      </c>
      <c r="C372" s="108">
        <v>0</v>
      </c>
      <c r="D372" s="102" t="s">
        <v>405</v>
      </c>
      <c r="E372" s="102" t="b">
        <v>0</v>
      </c>
      <c r="F372" s="102" t="b">
        <v>0</v>
      </c>
      <c r="G372" s="102" t="b">
        <v>0</v>
      </c>
    </row>
    <row r="373" spans="1:7" ht="15">
      <c r="A373" s="107" t="s">
        <v>422</v>
      </c>
      <c r="B373" s="102">
        <v>16</v>
      </c>
      <c r="C373" s="108">
        <v>0.00796755993577862</v>
      </c>
      <c r="D373" s="102" t="s">
        <v>405</v>
      </c>
      <c r="E373" s="102" t="b">
        <v>0</v>
      </c>
      <c r="F373" s="102" t="b">
        <v>0</v>
      </c>
      <c r="G373" s="102" t="b">
        <v>0</v>
      </c>
    </row>
    <row r="374" spans="1:7" ht="15">
      <c r="A374" s="107" t="s">
        <v>428</v>
      </c>
      <c r="B374" s="102">
        <v>14</v>
      </c>
      <c r="C374" s="108">
        <v>0.007774668611153092</v>
      </c>
      <c r="D374" s="102" t="s">
        <v>405</v>
      </c>
      <c r="E374" s="102" t="b">
        <v>0</v>
      </c>
      <c r="F374" s="102" t="b">
        <v>0</v>
      </c>
      <c r="G374" s="102" t="b">
        <v>0</v>
      </c>
    </row>
    <row r="375" spans="1:7" ht="15">
      <c r="A375" s="107" t="s">
        <v>430</v>
      </c>
      <c r="B375" s="102">
        <v>14</v>
      </c>
      <c r="C375" s="108">
        <v>0.007774668611153092</v>
      </c>
      <c r="D375" s="102" t="s">
        <v>405</v>
      </c>
      <c r="E375" s="102" t="b">
        <v>1</v>
      </c>
      <c r="F375" s="102" t="b">
        <v>0</v>
      </c>
      <c r="G375" s="102" t="b">
        <v>0</v>
      </c>
    </row>
    <row r="376" spans="1:7" ht="15">
      <c r="A376" s="107" t="s">
        <v>468</v>
      </c>
      <c r="B376" s="102">
        <v>14</v>
      </c>
      <c r="C376" s="108">
        <v>0.011943234327568263</v>
      </c>
      <c r="D376" s="102" t="s">
        <v>405</v>
      </c>
      <c r="E376" s="102" t="b">
        <v>0</v>
      </c>
      <c r="F376" s="102" t="b">
        <v>0</v>
      </c>
      <c r="G376" s="102" t="b">
        <v>0</v>
      </c>
    </row>
    <row r="377" spans="1:7" ht="15">
      <c r="A377" s="107" t="s">
        <v>470</v>
      </c>
      <c r="B377" s="102">
        <v>14</v>
      </c>
      <c r="C377" s="108">
        <v>0.011943234327568263</v>
      </c>
      <c r="D377" s="102" t="s">
        <v>405</v>
      </c>
      <c r="E377" s="102" t="b">
        <v>0</v>
      </c>
      <c r="F377" s="102" t="b">
        <v>1</v>
      </c>
      <c r="G377" s="102" t="b">
        <v>0</v>
      </c>
    </row>
    <row r="378" spans="1:7" ht="15">
      <c r="A378" s="107" t="s">
        <v>427</v>
      </c>
      <c r="B378" s="102">
        <v>12</v>
      </c>
      <c r="C378" s="108">
        <v>0.007458622315137229</v>
      </c>
      <c r="D378" s="102" t="s">
        <v>405</v>
      </c>
      <c r="E378" s="102" t="b">
        <v>0</v>
      </c>
      <c r="F378" s="102" t="b">
        <v>0</v>
      </c>
      <c r="G378" s="102" t="b">
        <v>0</v>
      </c>
    </row>
    <row r="379" spans="1:7" ht="15">
      <c r="A379" s="107" t="s">
        <v>467</v>
      </c>
      <c r="B379" s="102">
        <v>12</v>
      </c>
      <c r="C379" s="108">
        <v>0.007458622315137229</v>
      </c>
      <c r="D379" s="102" t="s">
        <v>405</v>
      </c>
      <c r="E379" s="102" t="b">
        <v>0</v>
      </c>
      <c r="F379" s="102" t="b">
        <v>0</v>
      </c>
      <c r="G379" s="102" t="b">
        <v>0</v>
      </c>
    </row>
    <row r="380" spans="1:7" ht="15">
      <c r="A380" s="107" t="s">
        <v>452</v>
      </c>
      <c r="B380" s="102">
        <v>11</v>
      </c>
      <c r="C380" s="108">
        <v>0.007248221958790133</v>
      </c>
      <c r="D380" s="102" t="s">
        <v>405</v>
      </c>
      <c r="E380" s="102" t="b">
        <v>0</v>
      </c>
      <c r="F380" s="102" t="b">
        <v>0</v>
      </c>
      <c r="G380" s="102" t="b">
        <v>0</v>
      </c>
    </row>
    <row r="381" spans="1:7" ht="15">
      <c r="A381" s="107" t="s">
        <v>423</v>
      </c>
      <c r="B381" s="102">
        <v>11</v>
      </c>
      <c r="C381" s="108">
        <v>0.007248221958790133</v>
      </c>
      <c r="D381" s="102" t="s">
        <v>405</v>
      </c>
      <c r="E381" s="102" t="b">
        <v>0</v>
      </c>
      <c r="F381" s="102" t="b">
        <v>0</v>
      </c>
      <c r="G381" s="102" t="b">
        <v>0</v>
      </c>
    </row>
    <row r="382" spans="1:7" ht="15">
      <c r="A382" s="107" t="s">
        <v>453</v>
      </c>
      <c r="B382" s="102">
        <v>10</v>
      </c>
      <c r="C382" s="108">
        <v>0.006998715886230824</v>
      </c>
      <c r="D382" s="102" t="s">
        <v>405</v>
      </c>
      <c r="E382" s="102" t="b">
        <v>0</v>
      </c>
      <c r="F382" s="102" t="b">
        <v>0</v>
      </c>
      <c r="G382" s="102" t="b">
        <v>0</v>
      </c>
    </row>
    <row r="383" spans="1:7" ht="15">
      <c r="A383" s="107" t="s">
        <v>426</v>
      </c>
      <c r="B383" s="102">
        <v>10</v>
      </c>
      <c r="C383" s="108">
        <v>0.007451312232033744</v>
      </c>
      <c r="D383" s="102" t="s">
        <v>405</v>
      </c>
      <c r="E383" s="102" t="b">
        <v>0</v>
      </c>
      <c r="F383" s="102" t="b">
        <v>0</v>
      </c>
      <c r="G383" s="102" t="b">
        <v>0</v>
      </c>
    </row>
    <row r="384" spans="1:7" ht="15">
      <c r="A384" s="107" t="s">
        <v>471</v>
      </c>
      <c r="B384" s="102">
        <v>9</v>
      </c>
      <c r="C384" s="108">
        <v>0.007161544710142369</v>
      </c>
      <c r="D384" s="102" t="s">
        <v>405</v>
      </c>
      <c r="E384" s="102" t="b">
        <v>1</v>
      </c>
      <c r="F384" s="102" t="b">
        <v>0</v>
      </c>
      <c r="G384" s="102" t="b">
        <v>0</v>
      </c>
    </row>
    <row r="385" spans="1:7" ht="15">
      <c r="A385" s="107" t="s">
        <v>198</v>
      </c>
      <c r="B385" s="102">
        <v>9</v>
      </c>
      <c r="C385" s="108">
        <v>0.00670618100883037</v>
      </c>
      <c r="D385" s="102" t="s">
        <v>405</v>
      </c>
      <c r="E385" s="102" t="b">
        <v>0</v>
      </c>
      <c r="F385" s="102" t="b">
        <v>0</v>
      </c>
      <c r="G385" s="102" t="b">
        <v>0</v>
      </c>
    </row>
    <row r="386" spans="1:7" ht="15">
      <c r="A386" s="107" t="s">
        <v>476</v>
      </c>
      <c r="B386" s="102">
        <v>9</v>
      </c>
      <c r="C386" s="108">
        <v>0.00670618100883037</v>
      </c>
      <c r="D386" s="102" t="s">
        <v>405</v>
      </c>
      <c r="E386" s="102" t="b">
        <v>1</v>
      </c>
      <c r="F386" s="102" t="b">
        <v>0</v>
      </c>
      <c r="G386" s="102" t="b">
        <v>0</v>
      </c>
    </row>
    <row r="387" spans="1:7" ht="15">
      <c r="A387" s="107" t="s">
        <v>473</v>
      </c>
      <c r="B387" s="102">
        <v>8</v>
      </c>
      <c r="C387" s="108">
        <v>0.00636581752012655</v>
      </c>
      <c r="D387" s="102" t="s">
        <v>405</v>
      </c>
      <c r="E387" s="102" t="b">
        <v>0</v>
      </c>
      <c r="F387" s="102" t="b">
        <v>0</v>
      </c>
      <c r="G387" s="102" t="b">
        <v>0</v>
      </c>
    </row>
    <row r="388" spans="1:7" ht="15">
      <c r="A388" s="107" t="s">
        <v>472</v>
      </c>
      <c r="B388" s="102">
        <v>8</v>
      </c>
      <c r="C388" s="108">
        <v>0.007354452428995392</v>
      </c>
      <c r="D388" s="102" t="s">
        <v>405</v>
      </c>
      <c r="E388" s="102" t="b">
        <v>0</v>
      </c>
      <c r="F388" s="102" t="b">
        <v>0</v>
      </c>
      <c r="G388" s="102" t="b">
        <v>0</v>
      </c>
    </row>
    <row r="389" spans="1:7" ht="15">
      <c r="A389" s="107" t="s">
        <v>487</v>
      </c>
      <c r="B389" s="102">
        <v>8</v>
      </c>
      <c r="C389" s="108">
        <v>0.00636581752012655</v>
      </c>
      <c r="D389" s="102" t="s">
        <v>405</v>
      </c>
      <c r="E389" s="102" t="b">
        <v>0</v>
      </c>
      <c r="F389" s="102" t="b">
        <v>0</v>
      </c>
      <c r="G389" s="102" t="b">
        <v>0</v>
      </c>
    </row>
    <row r="390" spans="1:7" ht="15">
      <c r="A390" s="107" t="s">
        <v>190</v>
      </c>
      <c r="B390" s="102">
        <v>8</v>
      </c>
      <c r="C390" s="108">
        <v>0.00636581752012655</v>
      </c>
      <c r="D390" s="102" t="s">
        <v>405</v>
      </c>
      <c r="E390" s="102" t="b">
        <v>0</v>
      </c>
      <c r="F390" s="102" t="b">
        <v>0</v>
      </c>
      <c r="G390" s="102" t="b">
        <v>0</v>
      </c>
    </row>
    <row r="391" spans="1:7" ht="15">
      <c r="A391" s="107" t="s">
        <v>433</v>
      </c>
      <c r="B391" s="102">
        <v>7</v>
      </c>
      <c r="C391" s="108">
        <v>0.0059716171637841315</v>
      </c>
      <c r="D391" s="102" t="s">
        <v>405</v>
      </c>
      <c r="E391" s="102" t="b">
        <v>0</v>
      </c>
      <c r="F391" s="102" t="b">
        <v>0</v>
      </c>
      <c r="G391" s="102" t="b">
        <v>0</v>
      </c>
    </row>
    <row r="392" spans="1:7" ht="15">
      <c r="A392" s="107" t="s">
        <v>503</v>
      </c>
      <c r="B392" s="102">
        <v>7</v>
      </c>
      <c r="C392" s="108">
        <v>0.0059716171637841315</v>
      </c>
      <c r="D392" s="102" t="s">
        <v>405</v>
      </c>
      <c r="E392" s="102" t="b">
        <v>0</v>
      </c>
      <c r="F392" s="102" t="b">
        <v>0</v>
      </c>
      <c r="G392" s="102" t="b">
        <v>0</v>
      </c>
    </row>
    <row r="393" spans="1:7" ht="15">
      <c r="A393" s="107" t="s">
        <v>436</v>
      </c>
      <c r="B393" s="102">
        <v>7</v>
      </c>
      <c r="C393" s="108">
        <v>0.0059716171637841315</v>
      </c>
      <c r="D393" s="102" t="s">
        <v>405</v>
      </c>
      <c r="E393" s="102" t="b">
        <v>0</v>
      </c>
      <c r="F393" s="102" t="b">
        <v>0</v>
      </c>
      <c r="G393" s="102" t="b">
        <v>0</v>
      </c>
    </row>
    <row r="394" spans="1:7" ht="15">
      <c r="A394" s="107" t="s">
        <v>434</v>
      </c>
      <c r="B394" s="102">
        <v>7</v>
      </c>
      <c r="C394" s="108">
        <v>0.0059716171637841315</v>
      </c>
      <c r="D394" s="102" t="s">
        <v>405</v>
      </c>
      <c r="E394" s="102" t="b">
        <v>0</v>
      </c>
      <c r="F394" s="102" t="b">
        <v>0</v>
      </c>
      <c r="G394" s="102" t="b">
        <v>0</v>
      </c>
    </row>
    <row r="395" spans="1:7" ht="15">
      <c r="A395" s="107" t="s">
        <v>498</v>
      </c>
      <c r="B395" s="102">
        <v>7</v>
      </c>
      <c r="C395" s="108">
        <v>0.007654373188318317</v>
      </c>
      <c r="D395" s="102" t="s">
        <v>405</v>
      </c>
      <c r="E395" s="102" t="b">
        <v>0</v>
      </c>
      <c r="F395" s="102" t="b">
        <v>0</v>
      </c>
      <c r="G395" s="102" t="b">
        <v>0</v>
      </c>
    </row>
    <row r="396" spans="1:7" ht="15">
      <c r="A396" s="107" t="s">
        <v>466</v>
      </c>
      <c r="B396" s="102">
        <v>7</v>
      </c>
      <c r="C396" s="108">
        <v>0.0059716171637841315</v>
      </c>
      <c r="D396" s="102" t="s">
        <v>405</v>
      </c>
      <c r="E396" s="102" t="b">
        <v>0</v>
      </c>
      <c r="F396" s="102" t="b">
        <v>0</v>
      </c>
      <c r="G396" s="102" t="b">
        <v>0</v>
      </c>
    </row>
    <row r="397" spans="1:7" ht="15">
      <c r="A397" s="107" t="s">
        <v>504</v>
      </c>
      <c r="B397" s="102">
        <v>7</v>
      </c>
      <c r="C397" s="108">
        <v>0.0059716171637841315</v>
      </c>
      <c r="D397" s="102" t="s">
        <v>405</v>
      </c>
      <c r="E397" s="102" t="b">
        <v>0</v>
      </c>
      <c r="F397" s="102" t="b">
        <v>0</v>
      </c>
      <c r="G397" s="102" t="b">
        <v>0</v>
      </c>
    </row>
    <row r="398" spans="1:7" ht="15">
      <c r="A398" s="107" t="s">
        <v>495</v>
      </c>
      <c r="B398" s="102">
        <v>7</v>
      </c>
      <c r="C398" s="108">
        <v>0.0059716171637841315</v>
      </c>
      <c r="D398" s="102" t="s">
        <v>405</v>
      </c>
      <c r="E398" s="102" t="b">
        <v>0</v>
      </c>
      <c r="F398" s="102" t="b">
        <v>0</v>
      </c>
      <c r="G398" s="102" t="b">
        <v>0</v>
      </c>
    </row>
    <row r="399" spans="1:7" ht="15">
      <c r="A399" s="107" t="s">
        <v>200</v>
      </c>
      <c r="B399" s="102">
        <v>7</v>
      </c>
      <c r="C399" s="108">
        <v>0.0059716171637841315</v>
      </c>
      <c r="D399" s="102" t="s">
        <v>405</v>
      </c>
      <c r="E399" s="102" t="b">
        <v>0</v>
      </c>
      <c r="F399" s="102" t="b">
        <v>0</v>
      </c>
      <c r="G399" s="102" t="b">
        <v>0</v>
      </c>
    </row>
    <row r="400" spans="1:7" ht="15">
      <c r="A400" s="107" t="s">
        <v>508</v>
      </c>
      <c r="B400" s="102">
        <v>7</v>
      </c>
      <c r="C400" s="108">
        <v>0.0059716171637841315</v>
      </c>
      <c r="D400" s="102" t="s">
        <v>405</v>
      </c>
      <c r="E400" s="102" t="b">
        <v>0</v>
      </c>
      <c r="F400" s="102" t="b">
        <v>0</v>
      </c>
      <c r="G400" s="102" t="b">
        <v>0</v>
      </c>
    </row>
    <row r="401" spans="1:7" ht="15">
      <c r="A401" s="107" t="s">
        <v>432</v>
      </c>
      <c r="B401" s="102">
        <v>7</v>
      </c>
      <c r="C401" s="108">
        <v>0.0059716171637841315</v>
      </c>
      <c r="D401" s="102" t="s">
        <v>405</v>
      </c>
      <c r="E401" s="102" t="b">
        <v>0</v>
      </c>
      <c r="F401" s="102" t="b">
        <v>0</v>
      </c>
      <c r="G401" s="102" t="b">
        <v>0</v>
      </c>
    </row>
    <row r="402" spans="1:7" ht="15">
      <c r="A402" s="107" t="s">
        <v>496</v>
      </c>
      <c r="B402" s="102">
        <v>7</v>
      </c>
      <c r="C402" s="108">
        <v>0.0059716171637841315</v>
      </c>
      <c r="D402" s="102" t="s">
        <v>405</v>
      </c>
      <c r="E402" s="102" t="b">
        <v>0</v>
      </c>
      <c r="F402" s="102" t="b">
        <v>0</v>
      </c>
      <c r="G402" s="102" t="b">
        <v>0</v>
      </c>
    </row>
    <row r="403" spans="1:7" ht="15">
      <c r="A403" s="107" t="s">
        <v>500</v>
      </c>
      <c r="B403" s="102">
        <v>7</v>
      </c>
      <c r="C403" s="108">
        <v>0.0059716171637841315</v>
      </c>
      <c r="D403" s="102" t="s">
        <v>405</v>
      </c>
      <c r="E403" s="102" t="b">
        <v>0</v>
      </c>
      <c r="F403" s="102" t="b">
        <v>0</v>
      </c>
      <c r="G403" s="102" t="b">
        <v>0</v>
      </c>
    </row>
    <row r="404" spans="1:7" ht="15">
      <c r="A404" s="107" t="s">
        <v>491</v>
      </c>
      <c r="B404" s="102">
        <v>7</v>
      </c>
      <c r="C404" s="108">
        <v>0.0059716171637841315</v>
      </c>
      <c r="D404" s="102" t="s">
        <v>405</v>
      </c>
      <c r="E404" s="102" t="b">
        <v>0</v>
      </c>
      <c r="F404" s="102" t="b">
        <v>0</v>
      </c>
      <c r="G404" s="102" t="b">
        <v>0</v>
      </c>
    </row>
    <row r="405" spans="1:7" ht="15">
      <c r="A405" s="107" t="s">
        <v>507</v>
      </c>
      <c r="B405" s="102">
        <v>7</v>
      </c>
      <c r="C405" s="108">
        <v>0.0059716171637841315</v>
      </c>
      <c r="D405" s="102" t="s">
        <v>405</v>
      </c>
      <c r="E405" s="102" t="b">
        <v>0</v>
      </c>
      <c r="F405" s="102" t="b">
        <v>0</v>
      </c>
      <c r="G405" s="102" t="b">
        <v>0</v>
      </c>
    </row>
    <row r="406" spans="1:7" ht="15">
      <c r="A406" s="107" t="s">
        <v>435</v>
      </c>
      <c r="B406" s="102">
        <v>7</v>
      </c>
      <c r="C406" s="108">
        <v>0.0059716171637841315</v>
      </c>
      <c r="D406" s="102" t="s">
        <v>405</v>
      </c>
      <c r="E406" s="102" t="b">
        <v>0</v>
      </c>
      <c r="F406" s="102" t="b">
        <v>0</v>
      </c>
      <c r="G406" s="102" t="b">
        <v>0</v>
      </c>
    </row>
    <row r="407" spans="1:7" ht="15">
      <c r="A407" s="107" t="s">
        <v>499</v>
      </c>
      <c r="B407" s="102">
        <v>7</v>
      </c>
      <c r="C407" s="108">
        <v>0.0059716171637841315</v>
      </c>
      <c r="D407" s="102" t="s">
        <v>405</v>
      </c>
      <c r="E407" s="102" t="b">
        <v>0</v>
      </c>
      <c r="F407" s="102" t="b">
        <v>0</v>
      </c>
      <c r="G407" s="102" t="b">
        <v>0</v>
      </c>
    </row>
    <row r="408" spans="1:7" ht="15">
      <c r="A408" s="107" t="s">
        <v>469</v>
      </c>
      <c r="B408" s="102">
        <v>7</v>
      </c>
      <c r="C408" s="108">
        <v>0.0059716171637841315</v>
      </c>
      <c r="D408" s="102" t="s">
        <v>405</v>
      </c>
      <c r="E408" s="102" t="b">
        <v>0</v>
      </c>
      <c r="F408" s="102" t="b">
        <v>0</v>
      </c>
      <c r="G408" s="102" t="b">
        <v>0</v>
      </c>
    </row>
    <row r="409" spans="1:7" ht="15">
      <c r="A409" s="107" t="s">
        <v>199</v>
      </c>
      <c r="B409" s="102">
        <v>7</v>
      </c>
      <c r="C409" s="108">
        <v>0.0059716171637841315</v>
      </c>
      <c r="D409" s="102" t="s">
        <v>405</v>
      </c>
      <c r="E409" s="102" t="b">
        <v>0</v>
      </c>
      <c r="F409" s="102" t="b">
        <v>0</v>
      </c>
      <c r="G409" s="102" t="b">
        <v>0</v>
      </c>
    </row>
    <row r="410" spans="1:7" ht="15">
      <c r="A410" s="107" t="s">
        <v>475</v>
      </c>
      <c r="B410" s="102">
        <v>7</v>
      </c>
      <c r="C410" s="108">
        <v>0.0059716171637841315</v>
      </c>
      <c r="D410" s="102" t="s">
        <v>405</v>
      </c>
      <c r="E410" s="102" t="b">
        <v>0</v>
      </c>
      <c r="F410" s="102" t="b">
        <v>0</v>
      </c>
      <c r="G410" s="102" t="b">
        <v>0</v>
      </c>
    </row>
    <row r="411" spans="1:7" ht="15">
      <c r="A411" s="107" t="s">
        <v>502</v>
      </c>
      <c r="B411" s="102">
        <v>7</v>
      </c>
      <c r="C411" s="108">
        <v>0.0059716171637841315</v>
      </c>
      <c r="D411" s="102" t="s">
        <v>405</v>
      </c>
      <c r="E411" s="102" t="b">
        <v>0</v>
      </c>
      <c r="F411" s="102" t="b">
        <v>0</v>
      </c>
      <c r="G411" s="102" t="b">
        <v>0</v>
      </c>
    </row>
    <row r="412" spans="1:7" ht="15">
      <c r="A412" s="107" t="s">
        <v>494</v>
      </c>
      <c r="B412" s="102">
        <v>7</v>
      </c>
      <c r="C412" s="108">
        <v>0.007654373188318317</v>
      </c>
      <c r="D412" s="102" t="s">
        <v>405</v>
      </c>
      <c r="E412" s="102" t="b">
        <v>0</v>
      </c>
      <c r="F412" s="102" t="b">
        <v>0</v>
      </c>
      <c r="G412" s="102" t="b">
        <v>0</v>
      </c>
    </row>
    <row r="413" spans="1:7" ht="15">
      <c r="A413" s="107" t="s">
        <v>513</v>
      </c>
      <c r="B413" s="102">
        <v>6</v>
      </c>
      <c r="C413" s="108">
        <v>0.005515839321746545</v>
      </c>
      <c r="D413" s="102" t="s">
        <v>405</v>
      </c>
      <c r="E413" s="102" t="b">
        <v>0</v>
      </c>
      <c r="F413" s="102" t="b">
        <v>0</v>
      </c>
      <c r="G413" s="102" t="b">
        <v>0</v>
      </c>
    </row>
    <row r="414" spans="1:7" ht="15">
      <c r="A414" s="107" t="s">
        <v>463</v>
      </c>
      <c r="B414" s="102">
        <v>6</v>
      </c>
      <c r="C414" s="108">
        <v>0.005515839321746545</v>
      </c>
      <c r="D414" s="102" t="s">
        <v>405</v>
      </c>
      <c r="E414" s="102" t="b">
        <v>0</v>
      </c>
      <c r="F414" s="102" t="b">
        <v>0</v>
      </c>
      <c r="G414" s="102" t="b">
        <v>0</v>
      </c>
    </row>
    <row r="415" spans="1:7" ht="15">
      <c r="A415" s="107" t="s">
        <v>465</v>
      </c>
      <c r="B415" s="102">
        <v>6</v>
      </c>
      <c r="C415" s="108">
        <v>0.007302367485924474</v>
      </c>
      <c r="D415" s="102" t="s">
        <v>405</v>
      </c>
      <c r="E415" s="102" t="b">
        <v>0</v>
      </c>
      <c r="F415" s="102" t="b">
        <v>0</v>
      </c>
      <c r="G415" s="102" t="b">
        <v>0</v>
      </c>
    </row>
    <row r="416" spans="1:7" ht="15">
      <c r="A416" s="107" t="s">
        <v>514</v>
      </c>
      <c r="B416" s="102">
        <v>6</v>
      </c>
      <c r="C416" s="108">
        <v>0.005985757695916425</v>
      </c>
      <c r="D416" s="102" t="s">
        <v>405</v>
      </c>
      <c r="E416" s="102" t="b">
        <v>0</v>
      </c>
      <c r="F416" s="102" t="b">
        <v>0</v>
      </c>
      <c r="G416" s="102" t="b">
        <v>0</v>
      </c>
    </row>
    <row r="417" spans="1:7" ht="15">
      <c r="A417" s="107" t="s">
        <v>464</v>
      </c>
      <c r="B417" s="102">
        <v>6</v>
      </c>
      <c r="C417" s="108">
        <v>0.007302367485924474</v>
      </c>
      <c r="D417" s="102" t="s">
        <v>405</v>
      </c>
      <c r="E417" s="102" t="b">
        <v>0</v>
      </c>
      <c r="F417" s="102" t="b">
        <v>0</v>
      </c>
      <c r="G417" s="102" t="b">
        <v>0</v>
      </c>
    </row>
    <row r="418" spans="1:7" ht="15">
      <c r="A418" s="107" t="s">
        <v>451</v>
      </c>
      <c r="B418" s="102">
        <v>6</v>
      </c>
      <c r="C418" s="108">
        <v>0.005515839321746545</v>
      </c>
      <c r="D418" s="102" t="s">
        <v>405</v>
      </c>
      <c r="E418" s="102" t="b">
        <v>0</v>
      </c>
      <c r="F418" s="102" t="b">
        <v>0</v>
      </c>
      <c r="G418" s="102" t="b">
        <v>0</v>
      </c>
    </row>
    <row r="419" spans="1:7" ht="15">
      <c r="A419" s="107" t="s">
        <v>488</v>
      </c>
      <c r="B419" s="102">
        <v>6</v>
      </c>
      <c r="C419" s="108">
        <v>0.007302367485924474</v>
      </c>
      <c r="D419" s="102" t="s">
        <v>405</v>
      </c>
      <c r="E419" s="102" t="b">
        <v>0</v>
      </c>
      <c r="F419" s="102" t="b">
        <v>0</v>
      </c>
      <c r="G419" s="102" t="b">
        <v>0</v>
      </c>
    </row>
    <row r="420" spans="1:7" ht="15">
      <c r="A420" s="107" t="s">
        <v>516</v>
      </c>
      <c r="B420" s="102">
        <v>6</v>
      </c>
      <c r="C420" s="108">
        <v>0.005515839321746545</v>
      </c>
      <c r="D420" s="102" t="s">
        <v>405</v>
      </c>
      <c r="E420" s="102" t="b">
        <v>0</v>
      </c>
      <c r="F420" s="102" t="b">
        <v>0</v>
      </c>
      <c r="G420" s="102" t="b">
        <v>0</v>
      </c>
    </row>
    <row r="421" spans="1:7" ht="15">
      <c r="A421" s="107" t="s">
        <v>478</v>
      </c>
      <c r="B421" s="102">
        <v>6</v>
      </c>
      <c r="C421" s="108">
        <v>0.006560891304272843</v>
      </c>
      <c r="D421" s="102" t="s">
        <v>405</v>
      </c>
      <c r="E421" s="102" t="b">
        <v>0</v>
      </c>
      <c r="F421" s="102" t="b">
        <v>0</v>
      </c>
      <c r="G421" s="102" t="b">
        <v>0</v>
      </c>
    </row>
    <row r="422" spans="1:7" ht="15">
      <c r="A422" s="107" t="s">
        <v>485</v>
      </c>
      <c r="B422" s="102">
        <v>5</v>
      </c>
      <c r="C422" s="108">
        <v>0.004988131413263687</v>
      </c>
      <c r="D422" s="102" t="s">
        <v>405</v>
      </c>
      <c r="E422" s="102" t="b">
        <v>0</v>
      </c>
      <c r="F422" s="102" t="b">
        <v>0</v>
      </c>
      <c r="G422" s="102" t="b">
        <v>0</v>
      </c>
    </row>
    <row r="423" spans="1:7" ht="15">
      <c r="A423" s="107" t="s">
        <v>879</v>
      </c>
      <c r="B423" s="102">
        <v>5</v>
      </c>
      <c r="C423" s="108">
        <v>0.004988131413263687</v>
      </c>
      <c r="D423" s="102" t="s">
        <v>405</v>
      </c>
      <c r="E423" s="102" t="b">
        <v>0</v>
      </c>
      <c r="F423" s="102" t="b">
        <v>0</v>
      </c>
      <c r="G423" s="102" t="b">
        <v>0</v>
      </c>
    </row>
    <row r="424" spans="1:7" ht="15">
      <c r="A424" s="107" t="s">
        <v>484</v>
      </c>
      <c r="B424" s="102">
        <v>5</v>
      </c>
      <c r="C424" s="108">
        <v>0.004988131413263687</v>
      </c>
      <c r="D424" s="102" t="s">
        <v>405</v>
      </c>
      <c r="E424" s="102" t="b">
        <v>0</v>
      </c>
      <c r="F424" s="102" t="b">
        <v>0</v>
      </c>
      <c r="G424" s="102" t="b">
        <v>0</v>
      </c>
    </row>
    <row r="425" spans="1:7" ht="15">
      <c r="A425" s="107" t="s">
        <v>188</v>
      </c>
      <c r="B425" s="102">
        <v>5</v>
      </c>
      <c r="C425" s="108">
        <v>0.004988131413263687</v>
      </c>
      <c r="D425" s="102" t="s">
        <v>405</v>
      </c>
      <c r="E425" s="102" t="b">
        <v>0</v>
      </c>
      <c r="F425" s="102" t="b">
        <v>0</v>
      </c>
      <c r="G425" s="102" t="b">
        <v>0</v>
      </c>
    </row>
    <row r="426" spans="1:7" ht="15">
      <c r="A426" s="107" t="s">
        <v>474</v>
      </c>
      <c r="B426" s="102">
        <v>5</v>
      </c>
      <c r="C426" s="108">
        <v>0.004988131413263687</v>
      </c>
      <c r="D426" s="102" t="s">
        <v>405</v>
      </c>
      <c r="E426" s="102" t="b">
        <v>0</v>
      </c>
      <c r="F426" s="102" t="b">
        <v>0</v>
      </c>
      <c r="G426" s="102" t="b">
        <v>0</v>
      </c>
    </row>
    <row r="427" spans="1:7" ht="15">
      <c r="A427" s="107" t="s">
        <v>518</v>
      </c>
      <c r="B427" s="102">
        <v>5</v>
      </c>
      <c r="C427" s="108">
        <v>0.004988131413263687</v>
      </c>
      <c r="D427" s="102" t="s">
        <v>405</v>
      </c>
      <c r="E427" s="102" t="b">
        <v>0</v>
      </c>
      <c r="F427" s="102" t="b">
        <v>0</v>
      </c>
      <c r="G427" s="102" t="b">
        <v>0</v>
      </c>
    </row>
    <row r="428" spans="1:7" ht="15">
      <c r="A428" s="107" t="s">
        <v>462</v>
      </c>
      <c r="B428" s="102">
        <v>5</v>
      </c>
      <c r="C428" s="108">
        <v>0.004988131413263687</v>
      </c>
      <c r="D428" s="102" t="s">
        <v>405</v>
      </c>
      <c r="E428" s="102" t="b">
        <v>0</v>
      </c>
      <c r="F428" s="102" t="b">
        <v>0</v>
      </c>
      <c r="G428" s="102" t="b">
        <v>0</v>
      </c>
    </row>
    <row r="429" spans="1:7" ht="15">
      <c r="A429" s="107" t="s">
        <v>532</v>
      </c>
      <c r="B429" s="102">
        <v>5</v>
      </c>
      <c r="C429" s="108">
        <v>0.005467409420227368</v>
      </c>
      <c r="D429" s="102" t="s">
        <v>405</v>
      </c>
      <c r="E429" s="102" t="b">
        <v>0</v>
      </c>
      <c r="F429" s="102" t="b">
        <v>0</v>
      </c>
      <c r="G429" s="102" t="b">
        <v>0</v>
      </c>
    </row>
    <row r="430" spans="1:7" ht="15">
      <c r="A430" s="107" t="s">
        <v>522</v>
      </c>
      <c r="B430" s="102">
        <v>5</v>
      </c>
      <c r="C430" s="108">
        <v>0.004988131413263687</v>
      </c>
      <c r="D430" s="102" t="s">
        <v>405</v>
      </c>
      <c r="E430" s="102" t="b">
        <v>0</v>
      </c>
      <c r="F430" s="102" t="b">
        <v>0</v>
      </c>
      <c r="G430" s="102" t="b">
        <v>0</v>
      </c>
    </row>
    <row r="431" spans="1:7" ht="15">
      <c r="A431" s="107" t="s">
        <v>486</v>
      </c>
      <c r="B431" s="102">
        <v>5</v>
      </c>
      <c r="C431" s="108">
        <v>0.005467409420227368</v>
      </c>
      <c r="D431" s="102" t="s">
        <v>405</v>
      </c>
      <c r="E431" s="102" t="b">
        <v>0</v>
      </c>
      <c r="F431" s="102" t="b">
        <v>0</v>
      </c>
      <c r="G431" s="102" t="b">
        <v>0</v>
      </c>
    </row>
    <row r="432" spans="1:7" ht="15">
      <c r="A432" s="107" t="s">
        <v>441</v>
      </c>
      <c r="B432" s="102">
        <v>4</v>
      </c>
      <c r="C432" s="108">
        <v>0.004373927536181895</v>
      </c>
      <c r="D432" s="102" t="s">
        <v>405</v>
      </c>
      <c r="E432" s="102" t="b">
        <v>0</v>
      </c>
      <c r="F432" s="102" t="b">
        <v>0</v>
      </c>
      <c r="G432" s="102" t="b">
        <v>0</v>
      </c>
    </row>
    <row r="433" spans="1:7" ht="15">
      <c r="A433" s="107" t="s">
        <v>448</v>
      </c>
      <c r="B433" s="102">
        <v>4</v>
      </c>
      <c r="C433" s="108">
        <v>0.004373927536181895</v>
      </c>
      <c r="D433" s="102" t="s">
        <v>405</v>
      </c>
      <c r="E433" s="102" t="b">
        <v>0</v>
      </c>
      <c r="F433" s="102" t="b">
        <v>0</v>
      </c>
      <c r="G433" s="102" t="b">
        <v>0</v>
      </c>
    </row>
    <row r="434" spans="1:7" ht="15">
      <c r="A434" s="107" t="s">
        <v>438</v>
      </c>
      <c r="B434" s="102">
        <v>4</v>
      </c>
      <c r="C434" s="108">
        <v>0.004373927536181895</v>
      </c>
      <c r="D434" s="102" t="s">
        <v>405</v>
      </c>
      <c r="E434" s="102" t="b">
        <v>1</v>
      </c>
      <c r="F434" s="102" t="b">
        <v>0</v>
      </c>
      <c r="G434" s="102" t="b">
        <v>0</v>
      </c>
    </row>
    <row r="435" spans="1:7" ht="15">
      <c r="A435" s="107" t="s">
        <v>459</v>
      </c>
      <c r="B435" s="102">
        <v>4</v>
      </c>
      <c r="C435" s="108">
        <v>0.004373927536181895</v>
      </c>
      <c r="D435" s="102" t="s">
        <v>405</v>
      </c>
      <c r="E435" s="102" t="b">
        <v>0</v>
      </c>
      <c r="F435" s="102" t="b">
        <v>0</v>
      </c>
      <c r="G435" s="102" t="b">
        <v>0</v>
      </c>
    </row>
    <row r="436" spans="1:7" ht="15">
      <c r="A436" s="107" t="s">
        <v>449</v>
      </c>
      <c r="B436" s="102">
        <v>4</v>
      </c>
      <c r="C436" s="108">
        <v>0.004373927536181895</v>
      </c>
      <c r="D436" s="102" t="s">
        <v>405</v>
      </c>
      <c r="E436" s="102" t="b">
        <v>0</v>
      </c>
      <c r="F436" s="102" t="b">
        <v>0</v>
      </c>
      <c r="G436" s="102" t="b">
        <v>0</v>
      </c>
    </row>
    <row r="437" spans="1:7" ht="15">
      <c r="A437" s="107" t="s">
        <v>546</v>
      </c>
      <c r="B437" s="102">
        <v>4</v>
      </c>
      <c r="C437" s="108">
        <v>0.004373927536181895</v>
      </c>
      <c r="D437" s="102" t="s">
        <v>405</v>
      </c>
      <c r="E437" s="102" t="b">
        <v>0</v>
      </c>
      <c r="F437" s="102" t="b">
        <v>0</v>
      </c>
      <c r="G437" s="102" t="b">
        <v>0</v>
      </c>
    </row>
    <row r="438" spans="1:7" ht="15">
      <c r="A438" s="107" t="s">
        <v>447</v>
      </c>
      <c r="B438" s="102">
        <v>4</v>
      </c>
      <c r="C438" s="108">
        <v>0.004373927536181895</v>
      </c>
      <c r="D438" s="102" t="s">
        <v>405</v>
      </c>
      <c r="E438" s="102" t="b">
        <v>0</v>
      </c>
      <c r="F438" s="102" t="b">
        <v>0</v>
      </c>
      <c r="G438" s="102" t="b">
        <v>0</v>
      </c>
    </row>
    <row r="439" spans="1:7" ht="15">
      <c r="A439" s="107" t="s">
        <v>512</v>
      </c>
      <c r="B439" s="102">
        <v>4</v>
      </c>
      <c r="C439" s="108">
        <v>0.004373927536181895</v>
      </c>
      <c r="D439" s="102" t="s">
        <v>405</v>
      </c>
      <c r="E439" s="102" t="b">
        <v>0</v>
      </c>
      <c r="F439" s="102" t="b">
        <v>0</v>
      </c>
      <c r="G439" s="102" t="b">
        <v>0</v>
      </c>
    </row>
    <row r="440" spans="1:7" ht="15">
      <c r="A440" s="107" t="s">
        <v>444</v>
      </c>
      <c r="B440" s="102">
        <v>4</v>
      </c>
      <c r="C440" s="108">
        <v>0.004373927536181895</v>
      </c>
      <c r="D440" s="102" t="s">
        <v>405</v>
      </c>
      <c r="E440" s="102" t="b">
        <v>0</v>
      </c>
      <c r="F440" s="102" t="b">
        <v>0</v>
      </c>
      <c r="G440" s="102" t="b">
        <v>0</v>
      </c>
    </row>
    <row r="441" spans="1:7" ht="15">
      <c r="A441" s="107" t="s">
        <v>551</v>
      </c>
      <c r="B441" s="102">
        <v>4</v>
      </c>
      <c r="C441" s="108">
        <v>0.004373927536181895</v>
      </c>
      <c r="D441" s="102" t="s">
        <v>405</v>
      </c>
      <c r="E441" s="102" t="b">
        <v>0</v>
      </c>
      <c r="F441" s="102" t="b">
        <v>0</v>
      </c>
      <c r="G441" s="102" t="b">
        <v>0</v>
      </c>
    </row>
    <row r="442" spans="1:7" ht="15">
      <c r="A442" s="107" t="s">
        <v>547</v>
      </c>
      <c r="B442" s="102">
        <v>4</v>
      </c>
      <c r="C442" s="108">
        <v>0.004868244990616316</v>
      </c>
      <c r="D442" s="102" t="s">
        <v>405</v>
      </c>
      <c r="E442" s="102" t="b">
        <v>0</v>
      </c>
      <c r="F442" s="102" t="b">
        <v>0</v>
      </c>
      <c r="G442" s="102" t="b">
        <v>0</v>
      </c>
    </row>
    <row r="443" spans="1:7" ht="15">
      <c r="A443" s="107" t="s">
        <v>446</v>
      </c>
      <c r="B443" s="102">
        <v>4</v>
      </c>
      <c r="C443" s="108">
        <v>0.004373927536181895</v>
      </c>
      <c r="D443" s="102" t="s">
        <v>405</v>
      </c>
      <c r="E443" s="102" t="b">
        <v>0</v>
      </c>
      <c r="F443" s="102" t="b">
        <v>0</v>
      </c>
      <c r="G443" s="102" t="b">
        <v>0</v>
      </c>
    </row>
    <row r="444" spans="1:7" ht="15">
      <c r="A444" s="107" t="s">
        <v>454</v>
      </c>
      <c r="B444" s="102">
        <v>4</v>
      </c>
      <c r="C444" s="108">
        <v>0.004373927536181895</v>
      </c>
      <c r="D444" s="102" t="s">
        <v>405</v>
      </c>
      <c r="E444" s="102" t="b">
        <v>0</v>
      </c>
      <c r="F444" s="102" t="b">
        <v>1</v>
      </c>
      <c r="G444" s="102" t="b">
        <v>0</v>
      </c>
    </row>
    <row r="445" spans="1:7" ht="15">
      <c r="A445" s="107" t="s">
        <v>456</v>
      </c>
      <c r="B445" s="102">
        <v>4</v>
      </c>
      <c r="C445" s="108">
        <v>0.004373927536181895</v>
      </c>
      <c r="D445" s="102" t="s">
        <v>405</v>
      </c>
      <c r="E445" s="102" t="b">
        <v>0</v>
      </c>
      <c r="F445" s="102" t="b">
        <v>0</v>
      </c>
      <c r="G445" s="102" t="b">
        <v>0</v>
      </c>
    </row>
    <row r="446" spans="1:7" ht="15">
      <c r="A446" s="107" t="s">
        <v>439</v>
      </c>
      <c r="B446" s="102">
        <v>4</v>
      </c>
      <c r="C446" s="108">
        <v>0.004373927536181895</v>
      </c>
      <c r="D446" s="102" t="s">
        <v>405</v>
      </c>
      <c r="E446" s="102" t="b">
        <v>0</v>
      </c>
      <c r="F446" s="102" t="b">
        <v>0</v>
      </c>
      <c r="G446" s="102" t="b">
        <v>0</v>
      </c>
    </row>
    <row r="447" spans="1:7" ht="15">
      <c r="A447" s="107" t="s">
        <v>542</v>
      </c>
      <c r="B447" s="102">
        <v>4</v>
      </c>
      <c r="C447" s="108">
        <v>0.004373927536181895</v>
      </c>
      <c r="D447" s="102" t="s">
        <v>405</v>
      </c>
      <c r="E447" s="102" t="b">
        <v>0</v>
      </c>
      <c r="F447" s="102" t="b">
        <v>0</v>
      </c>
      <c r="G447" s="102" t="b">
        <v>0</v>
      </c>
    </row>
    <row r="448" spans="1:7" ht="15">
      <c r="A448" s="107" t="s">
        <v>455</v>
      </c>
      <c r="B448" s="102">
        <v>4</v>
      </c>
      <c r="C448" s="108">
        <v>0.004373927536181895</v>
      </c>
      <c r="D448" s="102" t="s">
        <v>405</v>
      </c>
      <c r="E448" s="102" t="b">
        <v>0</v>
      </c>
      <c r="F448" s="102" t="b">
        <v>0</v>
      </c>
      <c r="G448" s="102" t="b">
        <v>0</v>
      </c>
    </row>
    <row r="449" spans="1:7" ht="15">
      <c r="A449" s="107" t="s">
        <v>461</v>
      </c>
      <c r="B449" s="102">
        <v>4</v>
      </c>
      <c r="C449" s="108">
        <v>0.004373927536181895</v>
      </c>
      <c r="D449" s="102" t="s">
        <v>405</v>
      </c>
      <c r="E449" s="102" t="b">
        <v>0</v>
      </c>
      <c r="F449" s="102" t="b">
        <v>0</v>
      </c>
      <c r="G449" s="102" t="b">
        <v>0</v>
      </c>
    </row>
    <row r="450" spans="1:7" ht="15">
      <c r="A450" s="107" t="s">
        <v>458</v>
      </c>
      <c r="B450" s="102">
        <v>4</v>
      </c>
      <c r="C450" s="108">
        <v>0.004373927536181895</v>
      </c>
      <c r="D450" s="102" t="s">
        <v>405</v>
      </c>
      <c r="E450" s="102" t="b">
        <v>0</v>
      </c>
      <c r="F450" s="102" t="b">
        <v>0</v>
      </c>
      <c r="G450" s="102" t="b">
        <v>0</v>
      </c>
    </row>
    <row r="451" spans="1:7" ht="15">
      <c r="A451" s="107" t="s">
        <v>457</v>
      </c>
      <c r="B451" s="102">
        <v>4</v>
      </c>
      <c r="C451" s="108">
        <v>0.004373927536181895</v>
      </c>
      <c r="D451" s="102" t="s">
        <v>405</v>
      </c>
      <c r="E451" s="102" t="b">
        <v>0</v>
      </c>
      <c r="F451" s="102" t="b">
        <v>0</v>
      </c>
      <c r="G451" s="102" t="b">
        <v>0</v>
      </c>
    </row>
    <row r="452" spans="1:7" ht="15">
      <c r="A452" s="107" t="s">
        <v>460</v>
      </c>
      <c r="B452" s="102">
        <v>4</v>
      </c>
      <c r="C452" s="108">
        <v>0.004373927536181895</v>
      </c>
      <c r="D452" s="102" t="s">
        <v>405</v>
      </c>
      <c r="E452" s="102" t="b">
        <v>0</v>
      </c>
      <c r="F452" s="102" t="b">
        <v>0</v>
      </c>
      <c r="G452" s="102" t="b">
        <v>0</v>
      </c>
    </row>
    <row r="453" spans="1:7" ht="15">
      <c r="A453" s="107" t="s">
        <v>442</v>
      </c>
      <c r="B453" s="102">
        <v>4</v>
      </c>
      <c r="C453" s="108">
        <v>0.004373927536181895</v>
      </c>
      <c r="D453" s="102" t="s">
        <v>405</v>
      </c>
      <c r="E453" s="102" t="b">
        <v>0</v>
      </c>
      <c r="F453" s="102" t="b">
        <v>0</v>
      </c>
      <c r="G453" s="102" t="b">
        <v>0</v>
      </c>
    </row>
    <row r="454" spans="1:7" ht="15">
      <c r="A454" s="107" t="s">
        <v>440</v>
      </c>
      <c r="B454" s="102">
        <v>4</v>
      </c>
      <c r="C454" s="108">
        <v>0.004373927536181895</v>
      </c>
      <c r="D454" s="102" t="s">
        <v>405</v>
      </c>
      <c r="E454" s="102" t="b">
        <v>0</v>
      </c>
      <c r="F454" s="102" t="b">
        <v>0</v>
      </c>
      <c r="G454" s="102" t="b">
        <v>0</v>
      </c>
    </row>
    <row r="455" spans="1:7" ht="15">
      <c r="A455" s="107" t="s">
        <v>549</v>
      </c>
      <c r="B455" s="102">
        <v>4</v>
      </c>
      <c r="C455" s="108">
        <v>0.004373927536181895</v>
      </c>
      <c r="D455" s="102" t="s">
        <v>405</v>
      </c>
      <c r="E455" s="102" t="b">
        <v>0</v>
      </c>
      <c r="F455" s="102" t="b">
        <v>0</v>
      </c>
      <c r="G455" s="102" t="b">
        <v>0</v>
      </c>
    </row>
    <row r="456" spans="1:7" ht="15">
      <c r="A456" s="107" t="s">
        <v>520</v>
      </c>
      <c r="B456" s="102">
        <v>4</v>
      </c>
      <c r="C456" s="108">
        <v>0.004373927536181895</v>
      </c>
      <c r="D456" s="102" t="s">
        <v>405</v>
      </c>
      <c r="E456" s="102" t="b">
        <v>0</v>
      </c>
      <c r="F456" s="102" t="b">
        <v>0</v>
      </c>
      <c r="G456" s="102" t="b">
        <v>0</v>
      </c>
    </row>
    <row r="457" spans="1:7" ht="15">
      <c r="A457" s="107" t="s">
        <v>553</v>
      </c>
      <c r="B457" s="102">
        <v>4</v>
      </c>
      <c r="C457" s="108">
        <v>0.005564946312300515</v>
      </c>
      <c r="D457" s="102" t="s">
        <v>405</v>
      </c>
      <c r="E457" s="102" t="b">
        <v>0</v>
      </c>
      <c r="F457" s="102" t="b">
        <v>0</v>
      </c>
      <c r="G457" s="102" t="b">
        <v>0</v>
      </c>
    </row>
    <row r="458" spans="1:7" ht="15">
      <c r="A458" s="107" t="s">
        <v>515</v>
      </c>
      <c r="B458" s="102">
        <v>4</v>
      </c>
      <c r="C458" s="108">
        <v>0.004373927536181895</v>
      </c>
      <c r="D458" s="102" t="s">
        <v>405</v>
      </c>
      <c r="E458" s="102" t="b">
        <v>0</v>
      </c>
      <c r="F458" s="102" t="b">
        <v>0</v>
      </c>
      <c r="G458" s="102" t="b">
        <v>0</v>
      </c>
    </row>
    <row r="459" spans="1:7" ht="15">
      <c r="A459" s="107" t="s">
        <v>505</v>
      </c>
      <c r="B459" s="102">
        <v>3</v>
      </c>
      <c r="C459" s="108">
        <v>0.003651183742962237</v>
      </c>
      <c r="D459" s="102" t="s">
        <v>405</v>
      </c>
      <c r="E459" s="102" t="b">
        <v>0</v>
      </c>
      <c r="F459" s="102" t="b">
        <v>0</v>
      </c>
      <c r="G459" s="102" t="b">
        <v>0</v>
      </c>
    </row>
    <row r="460" spans="1:7" ht="15">
      <c r="A460" s="107" t="s">
        <v>591</v>
      </c>
      <c r="B460" s="102">
        <v>3</v>
      </c>
      <c r="C460" s="108">
        <v>0.003651183742962237</v>
      </c>
      <c r="D460" s="102" t="s">
        <v>405</v>
      </c>
      <c r="E460" s="102" t="b">
        <v>0</v>
      </c>
      <c r="F460" s="102" t="b">
        <v>0</v>
      </c>
      <c r="G460" s="102" t="b">
        <v>0</v>
      </c>
    </row>
    <row r="461" spans="1:7" ht="15">
      <c r="A461" s="107" t="s">
        <v>557</v>
      </c>
      <c r="B461" s="102">
        <v>3</v>
      </c>
      <c r="C461" s="108">
        <v>0.003651183742962237</v>
      </c>
      <c r="D461" s="102" t="s">
        <v>405</v>
      </c>
      <c r="E461" s="102" t="b">
        <v>0</v>
      </c>
      <c r="F461" s="102" t="b">
        <v>0</v>
      </c>
      <c r="G461" s="102" t="b">
        <v>0</v>
      </c>
    </row>
    <row r="462" spans="1:7" ht="15">
      <c r="A462" s="107" t="s">
        <v>590</v>
      </c>
      <c r="B462" s="102">
        <v>3</v>
      </c>
      <c r="C462" s="108">
        <v>0.003651183742962237</v>
      </c>
      <c r="D462" s="102" t="s">
        <v>405</v>
      </c>
      <c r="E462" s="102" t="b">
        <v>0</v>
      </c>
      <c r="F462" s="102" t="b">
        <v>0</v>
      </c>
      <c r="G462" s="102" t="b">
        <v>0</v>
      </c>
    </row>
    <row r="463" spans="1:7" ht="15">
      <c r="A463" s="107" t="s">
        <v>581</v>
      </c>
      <c r="B463" s="102">
        <v>3</v>
      </c>
      <c r="C463" s="108">
        <v>0.003651183742962237</v>
      </c>
      <c r="D463" s="102" t="s">
        <v>405</v>
      </c>
      <c r="E463" s="102" t="b">
        <v>0</v>
      </c>
      <c r="F463" s="102" t="b">
        <v>0</v>
      </c>
      <c r="G463" s="102" t="b">
        <v>0</v>
      </c>
    </row>
    <row r="464" spans="1:7" ht="15">
      <c r="A464" s="107" t="s">
        <v>490</v>
      </c>
      <c r="B464" s="102">
        <v>3</v>
      </c>
      <c r="C464" s="108">
        <v>0.003651183742962237</v>
      </c>
      <c r="D464" s="102" t="s">
        <v>405</v>
      </c>
      <c r="E464" s="102" t="b">
        <v>0</v>
      </c>
      <c r="F464" s="102" t="b">
        <v>0</v>
      </c>
      <c r="G464" s="102" t="b">
        <v>0</v>
      </c>
    </row>
    <row r="465" spans="1:7" ht="15">
      <c r="A465" s="107" t="s">
        <v>578</v>
      </c>
      <c r="B465" s="102">
        <v>3</v>
      </c>
      <c r="C465" s="108">
        <v>0.003651183742962237</v>
      </c>
      <c r="D465" s="102" t="s">
        <v>405</v>
      </c>
      <c r="E465" s="102" t="b">
        <v>0</v>
      </c>
      <c r="F465" s="102" t="b">
        <v>0</v>
      </c>
      <c r="G465" s="102" t="b">
        <v>0</v>
      </c>
    </row>
    <row r="466" spans="1:7" ht="15">
      <c r="A466" s="107" t="s">
        <v>510</v>
      </c>
      <c r="B466" s="102">
        <v>3</v>
      </c>
      <c r="C466" s="108">
        <v>0.003651183742962237</v>
      </c>
      <c r="D466" s="102" t="s">
        <v>405</v>
      </c>
      <c r="E466" s="102" t="b">
        <v>0</v>
      </c>
      <c r="F466" s="102" t="b">
        <v>0</v>
      </c>
      <c r="G466" s="102" t="b">
        <v>0</v>
      </c>
    </row>
    <row r="467" spans="1:7" ht="15">
      <c r="A467" s="107" t="s">
        <v>564</v>
      </c>
      <c r="B467" s="102">
        <v>3</v>
      </c>
      <c r="C467" s="108">
        <v>0.003651183742962237</v>
      </c>
      <c r="D467" s="102" t="s">
        <v>405</v>
      </c>
      <c r="E467" s="102" t="b">
        <v>0</v>
      </c>
      <c r="F467" s="102" t="b">
        <v>0</v>
      </c>
      <c r="G467" s="102" t="b">
        <v>0</v>
      </c>
    </row>
    <row r="468" spans="1:7" ht="15">
      <c r="A468" s="107" t="s">
        <v>582</v>
      </c>
      <c r="B468" s="102">
        <v>3</v>
      </c>
      <c r="C468" s="108">
        <v>0.003651183742962237</v>
      </c>
      <c r="D468" s="102" t="s">
        <v>405</v>
      </c>
      <c r="E468" s="102" t="b">
        <v>0</v>
      </c>
      <c r="F468" s="102" t="b">
        <v>0</v>
      </c>
      <c r="G468" s="102" t="b">
        <v>0</v>
      </c>
    </row>
    <row r="469" spans="1:7" ht="15">
      <c r="A469" s="107" t="s">
        <v>573</v>
      </c>
      <c r="B469" s="102">
        <v>3</v>
      </c>
      <c r="C469" s="108">
        <v>0.003651183742962237</v>
      </c>
      <c r="D469" s="102" t="s">
        <v>405</v>
      </c>
      <c r="E469" s="102" t="b">
        <v>0</v>
      </c>
      <c r="F469" s="102" t="b">
        <v>0</v>
      </c>
      <c r="G469" s="102" t="b">
        <v>0</v>
      </c>
    </row>
    <row r="470" spans="1:7" ht="15">
      <c r="A470" s="107" t="s">
        <v>559</v>
      </c>
      <c r="B470" s="102">
        <v>3</v>
      </c>
      <c r="C470" s="108">
        <v>0.003651183742962237</v>
      </c>
      <c r="D470" s="102" t="s">
        <v>405</v>
      </c>
      <c r="E470" s="102" t="b">
        <v>0</v>
      </c>
      <c r="F470" s="102" t="b">
        <v>0</v>
      </c>
      <c r="G470" s="102" t="b">
        <v>0</v>
      </c>
    </row>
    <row r="471" spans="1:7" ht="15">
      <c r="A471" s="107" t="s">
        <v>598</v>
      </c>
      <c r="B471" s="102">
        <v>3</v>
      </c>
      <c r="C471" s="108">
        <v>0.003651183742962237</v>
      </c>
      <c r="D471" s="102" t="s">
        <v>405</v>
      </c>
      <c r="E471" s="102" t="b">
        <v>0</v>
      </c>
      <c r="F471" s="102" t="b">
        <v>0</v>
      </c>
      <c r="G471" s="102" t="b">
        <v>0</v>
      </c>
    </row>
    <row r="472" spans="1:7" ht="15">
      <c r="A472" s="107" t="s">
        <v>575</v>
      </c>
      <c r="B472" s="102">
        <v>3</v>
      </c>
      <c r="C472" s="108">
        <v>0.003651183742962237</v>
      </c>
      <c r="D472" s="102" t="s">
        <v>405</v>
      </c>
      <c r="E472" s="102" t="b">
        <v>0</v>
      </c>
      <c r="F472" s="102" t="b">
        <v>0</v>
      </c>
      <c r="G472" s="102" t="b">
        <v>0</v>
      </c>
    </row>
    <row r="473" spans="1:7" ht="15">
      <c r="A473" s="107" t="s">
        <v>572</v>
      </c>
      <c r="B473" s="102">
        <v>3</v>
      </c>
      <c r="C473" s="108">
        <v>0.003651183742962237</v>
      </c>
      <c r="D473" s="102" t="s">
        <v>405</v>
      </c>
      <c r="E473" s="102" t="b">
        <v>0</v>
      </c>
      <c r="F473" s="102" t="b">
        <v>0</v>
      </c>
      <c r="G473" s="102" t="b">
        <v>0</v>
      </c>
    </row>
    <row r="474" spans="1:7" ht="15">
      <c r="A474" s="107" t="s">
        <v>600</v>
      </c>
      <c r="B474" s="102">
        <v>3</v>
      </c>
      <c r="C474" s="108">
        <v>0.003651183742962237</v>
      </c>
      <c r="D474" s="102" t="s">
        <v>405</v>
      </c>
      <c r="E474" s="102" t="b">
        <v>1</v>
      </c>
      <c r="F474" s="102" t="b">
        <v>0</v>
      </c>
      <c r="G474" s="102" t="b">
        <v>0</v>
      </c>
    </row>
    <row r="475" spans="1:7" ht="15">
      <c r="A475" s="107" t="s">
        <v>593</v>
      </c>
      <c r="B475" s="102">
        <v>3</v>
      </c>
      <c r="C475" s="108">
        <v>0.003651183742962237</v>
      </c>
      <c r="D475" s="102" t="s">
        <v>405</v>
      </c>
      <c r="E475" s="102" t="b">
        <v>0</v>
      </c>
      <c r="F475" s="102" t="b">
        <v>0</v>
      </c>
      <c r="G475" s="102" t="b">
        <v>0</v>
      </c>
    </row>
    <row r="476" spans="1:7" ht="15">
      <c r="A476" s="107" t="s">
        <v>556</v>
      </c>
      <c r="B476" s="102">
        <v>3</v>
      </c>
      <c r="C476" s="108">
        <v>0.003651183742962237</v>
      </c>
      <c r="D476" s="102" t="s">
        <v>405</v>
      </c>
      <c r="E476" s="102" t="b">
        <v>0</v>
      </c>
      <c r="F476" s="102" t="b">
        <v>0</v>
      </c>
      <c r="G476" s="102" t="b">
        <v>0</v>
      </c>
    </row>
    <row r="477" spans="1:7" ht="15">
      <c r="A477" s="107" t="s">
        <v>602</v>
      </c>
      <c r="B477" s="102">
        <v>3</v>
      </c>
      <c r="C477" s="108">
        <v>0.003651183742962237</v>
      </c>
      <c r="D477" s="102" t="s">
        <v>405</v>
      </c>
      <c r="E477" s="102" t="b">
        <v>0</v>
      </c>
      <c r="F477" s="102" t="b">
        <v>0</v>
      </c>
      <c r="G477" s="102" t="b">
        <v>0</v>
      </c>
    </row>
    <row r="478" spans="1:7" ht="15">
      <c r="A478" s="107" t="s">
        <v>595</v>
      </c>
      <c r="B478" s="102">
        <v>3</v>
      </c>
      <c r="C478" s="108">
        <v>0.003651183742962237</v>
      </c>
      <c r="D478" s="102" t="s">
        <v>405</v>
      </c>
      <c r="E478" s="102" t="b">
        <v>0</v>
      </c>
      <c r="F478" s="102" t="b">
        <v>0</v>
      </c>
      <c r="G478" s="102" t="b">
        <v>0</v>
      </c>
    </row>
    <row r="479" spans="1:7" ht="15">
      <c r="A479" s="107" t="s">
        <v>527</v>
      </c>
      <c r="B479" s="102">
        <v>3</v>
      </c>
      <c r="C479" s="108">
        <v>0.0041737097342253865</v>
      </c>
      <c r="D479" s="102" t="s">
        <v>405</v>
      </c>
      <c r="E479" s="102" t="b">
        <v>0</v>
      </c>
      <c r="F479" s="102" t="b">
        <v>1</v>
      </c>
      <c r="G479" s="102" t="b">
        <v>0</v>
      </c>
    </row>
    <row r="480" spans="1:7" ht="15">
      <c r="A480" s="107" t="s">
        <v>509</v>
      </c>
      <c r="B480" s="102">
        <v>3</v>
      </c>
      <c r="C480" s="108">
        <v>0.003651183742962237</v>
      </c>
      <c r="D480" s="102" t="s">
        <v>405</v>
      </c>
      <c r="E480" s="102" t="b">
        <v>0</v>
      </c>
      <c r="F480" s="102" t="b">
        <v>0</v>
      </c>
      <c r="G480" s="102" t="b">
        <v>0</v>
      </c>
    </row>
    <row r="481" spans="1:7" ht="15">
      <c r="A481" s="107" t="s">
        <v>586</v>
      </c>
      <c r="B481" s="102">
        <v>3</v>
      </c>
      <c r="C481" s="108">
        <v>0.003651183742962237</v>
      </c>
      <c r="D481" s="102" t="s">
        <v>405</v>
      </c>
      <c r="E481" s="102" t="b">
        <v>0</v>
      </c>
      <c r="F481" s="102" t="b">
        <v>0</v>
      </c>
      <c r="G481" s="102" t="b">
        <v>0</v>
      </c>
    </row>
    <row r="482" spans="1:7" ht="15">
      <c r="A482" s="107" t="s">
        <v>605</v>
      </c>
      <c r="B482" s="102">
        <v>3</v>
      </c>
      <c r="C482" s="108">
        <v>0.003651183742962237</v>
      </c>
      <c r="D482" s="102" t="s">
        <v>405</v>
      </c>
      <c r="E482" s="102" t="b">
        <v>0</v>
      </c>
      <c r="F482" s="102" t="b">
        <v>0</v>
      </c>
      <c r="G482" s="102" t="b">
        <v>0</v>
      </c>
    </row>
    <row r="483" spans="1:7" ht="15">
      <c r="A483" s="107" t="s">
        <v>583</v>
      </c>
      <c r="B483" s="102">
        <v>3</v>
      </c>
      <c r="C483" s="108">
        <v>0.0041737097342253865</v>
      </c>
      <c r="D483" s="102" t="s">
        <v>405</v>
      </c>
      <c r="E483" s="102" t="b">
        <v>0</v>
      </c>
      <c r="F483" s="102" t="b">
        <v>0</v>
      </c>
      <c r="G483" s="102" t="b">
        <v>0</v>
      </c>
    </row>
    <row r="484" spans="1:7" ht="15">
      <c r="A484" s="107" t="s">
        <v>560</v>
      </c>
      <c r="B484" s="102">
        <v>3</v>
      </c>
      <c r="C484" s="108">
        <v>0.003651183742962237</v>
      </c>
      <c r="D484" s="102" t="s">
        <v>405</v>
      </c>
      <c r="E484" s="102" t="b">
        <v>0</v>
      </c>
      <c r="F484" s="102" t="b">
        <v>0</v>
      </c>
      <c r="G484" s="102" t="b">
        <v>0</v>
      </c>
    </row>
    <row r="485" spans="1:7" ht="15">
      <c r="A485" s="107" t="s">
        <v>493</v>
      </c>
      <c r="B485" s="102">
        <v>3</v>
      </c>
      <c r="C485" s="108">
        <v>0.003651183742962237</v>
      </c>
      <c r="D485" s="102" t="s">
        <v>405</v>
      </c>
      <c r="E485" s="102" t="b">
        <v>0</v>
      </c>
      <c r="F485" s="102" t="b">
        <v>0</v>
      </c>
      <c r="G485" s="102" t="b">
        <v>0</v>
      </c>
    </row>
    <row r="486" spans="1:7" ht="15">
      <c r="A486" s="107" t="s">
        <v>563</v>
      </c>
      <c r="B486" s="102">
        <v>3</v>
      </c>
      <c r="C486" s="108">
        <v>0.003651183742962237</v>
      </c>
      <c r="D486" s="102" t="s">
        <v>405</v>
      </c>
      <c r="E486" s="102" t="b">
        <v>0</v>
      </c>
      <c r="F486" s="102" t="b">
        <v>0</v>
      </c>
      <c r="G486" s="102" t="b">
        <v>0</v>
      </c>
    </row>
    <row r="487" spans="1:7" ht="15">
      <c r="A487" s="107" t="s">
        <v>606</v>
      </c>
      <c r="B487" s="102">
        <v>3</v>
      </c>
      <c r="C487" s="108">
        <v>0.003651183742962237</v>
      </c>
      <c r="D487" s="102" t="s">
        <v>405</v>
      </c>
      <c r="E487" s="102" t="b">
        <v>0</v>
      </c>
      <c r="F487" s="102" t="b">
        <v>0</v>
      </c>
      <c r="G487" s="102" t="b">
        <v>0</v>
      </c>
    </row>
    <row r="488" spans="1:7" ht="15">
      <c r="A488" s="107" t="s">
        <v>566</v>
      </c>
      <c r="B488" s="102">
        <v>3</v>
      </c>
      <c r="C488" s="108">
        <v>0.003651183742962237</v>
      </c>
      <c r="D488" s="102" t="s">
        <v>405</v>
      </c>
      <c r="E488" s="102" t="b">
        <v>0</v>
      </c>
      <c r="F488" s="102" t="b">
        <v>0</v>
      </c>
      <c r="G488" s="102" t="b">
        <v>0</v>
      </c>
    </row>
    <row r="489" spans="1:7" ht="15">
      <c r="A489" s="107" t="s">
        <v>577</v>
      </c>
      <c r="B489" s="102">
        <v>3</v>
      </c>
      <c r="C489" s="108">
        <v>0.003651183742962237</v>
      </c>
      <c r="D489" s="102" t="s">
        <v>405</v>
      </c>
      <c r="E489" s="102" t="b">
        <v>0</v>
      </c>
      <c r="F489" s="102" t="b">
        <v>0</v>
      </c>
      <c r="G489" s="102" t="b">
        <v>0</v>
      </c>
    </row>
    <row r="490" spans="1:7" ht="15">
      <c r="A490" s="107" t="s">
        <v>905</v>
      </c>
      <c r="B490" s="102">
        <v>3</v>
      </c>
      <c r="C490" s="108">
        <v>0.003651183742962237</v>
      </c>
      <c r="D490" s="102" t="s">
        <v>405</v>
      </c>
      <c r="E490" s="102" t="b">
        <v>0</v>
      </c>
      <c r="F490" s="102" t="b">
        <v>0</v>
      </c>
      <c r="G490" s="102" t="b">
        <v>0</v>
      </c>
    </row>
    <row r="491" spans="1:7" ht="15">
      <c r="A491" s="107" t="s">
        <v>592</v>
      </c>
      <c r="B491" s="102">
        <v>3</v>
      </c>
      <c r="C491" s="108">
        <v>0.003651183742962237</v>
      </c>
      <c r="D491" s="102" t="s">
        <v>405</v>
      </c>
      <c r="E491" s="102" t="b">
        <v>0</v>
      </c>
      <c r="F491" s="102" t="b">
        <v>0</v>
      </c>
      <c r="G491" s="102" t="b">
        <v>0</v>
      </c>
    </row>
    <row r="492" spans="1:7" ht="15">
      <c r="A492" s="107" t="s">
        <v>550</v>
      </c>
      <c r="B492" s="102">
        <v>3</v>
      </c>
      <c r="C492" s="108">
        <v>0.003651183742962237</v>
      </c>
      <c r="D492" s="102" t="s">
        <v>405</v>
      </c>
      <c r="E492" s="102" t="b">
        <v>0</v>
      </c>
      <c r="F492" s="102" t="b">
        <v>0</v>
      </c>
      <c r="G492" s="102" t="b">
        <v>0</v>
      </c>
    </row>
    <row r="493" spans="1:7" ht="15">
      <c r="A493" s="107" t="s">
        <v>561</v>
      </c>
      <c r="B493" s="102">
        <v>3</v>
      </c>
      <c r="C493" s="108">
        <v>0.003651183742962237</v>
      </c>
      <c r="D493" s="102" t="s">
        <v>405</v>
      </c>
      <c r="E493" s="102" t="b">
        <v>0</v>
      </c>
      <c r="F493" s="102" t="b">
        <v>0</v>
      </c>
      <c r="G493" s="102" t="b">
        <v>0</v>
      </c>
    </row>
    <row r="494" spans="1:7" ht="15">
      <c r="A494" s="107" t="s">
        <v>539</v>
      </c>
      <c r="B494" s="102">
        <v>3</v>
      </c>
      <c r="C494" s="108">
        <v>0.003651183742962237</v>
      </c>
      <c r="D494" s="102" t="s">
        <v>405</v>
      </c>
      <c r="E494" s="102" t="b">
        <v>0</v>
      </c>
      <c r="F494" s="102" t="b">
        <v>0</v>
      </c>
      <c r="G494" s="102" t="b">
        <v>0</v>
      </c>
    </row>
    <row r="495" spans="1:7" ht="15">
      <c r="A495" s="107" t="s">
        <v>597</v>
      </c>
      <c r="B495" s="102">
        <v>3</v>
      </c>
      <c r="C495" s="108">
        <v>0.003651183742962237</v>
      </c>
      <c r="D495" s="102" t="s">
        <v>405</v>
      </c>
      <c r="E495" s="102" t="b">
        <v>0</v>
      </c>
      <c r="F495" s="102" t="b">
        <v>0</v>
      </c>
      <c r="G495" s="102" t="b">
        <v>0</v>
      </c>
    </row>
    <row r="496" spans="1:7" ht="15">
      <c r="A496" s="107" t="s">
        <v>570</v>
      </c>
      <c r="B496" s="102">
        <v>3</v>
      </c>
      <c r="C496" s="108">
        <v>0.003651183742962237</v>
      </c>
      <c r="D496" s="102" t="s">
        <v>405</v>
      </c>
      <c r="E496" s="102" t="b">
        <v>0</v>
      </c>
      <c r="F496" s="102" t="b">
        <v>0</v>
      </c>
      <c r="G496" s="102" t="b">
        <v>0</v>
      </c>
    </row>
    <row r="497" spans="1:7" ht="15">
      <c r="A497" s="107" t="s">
        <v>596</v>
      </c>
      <c r="B497" s="102">
        <v>3</v>
      </c>
      <c r="C497" s="108">
        <v>0.003651183742962237</v>
      </c>
      <c r="D497" s="102" t="s">
        <v>405</v>
      </c>
      <c r="E497" s="102" t="b">
        <v>0</v>
      </c>
      <c r="F497" s="102" t="b">
        <v>0</v>
      </c>
      <c r="G497" s="102" t="b">
        <v>0</v>
      </c>
    </row>
    <row r="498" spans="1:7" ht="15">
      <c r="A498" s="107" t="s">
        <v>599</v>
      </c>
      <c r="B498" s="102">
        <v>3</v>
      </c>
      <c r="C498" s="108">
        <v>0.003651183742962237</v>
      </c>
      <c r="D498" s="102" t="s">
        <v>405</v>
      </c>
      <c r="E498" s="102" t="b">
        <v>0</v>
      </c>
      <c r="F498" s="102" t="b">
        <v>0</v>
      </c>
      <c r="G498" s="102" t="b">
        <v>0</v>
      </c>
    </row>
    <row r="499" spans="1:7" ht="15">
      <c r="A499" s="107" t="s">
        <v>607</v>
      </c>
      <c r="B499" s="102">
        <v>3</v>
      </c>
      <c r="C499" s="108">
        <v>0.003651183742962237</v>
      </c>
      <c r="D499" s="102" t="s">
        <v>405</v>
      </c>
      <c r="E499" s="102" t="b">
        <v>0</v>
      </c>
      <c r="F499" s="102" t="b">
        <v>0</v>
      </c>
      <c r="G499" s="102" t="b">
        <v>0</v>
      </c>
    </row>
    <row r="500" spans="1:7" ht="15">
      <c r="A500" s="107" t="s">
        <v>501</v>
      </c>
      <c r="B500" s="102">
        <v>3</v>
      </c>
      <c r="C500" s="108">
        <v>0.003651183742962237</v>
      </c>
      <c r="D500" s="102" t="s">
        <v>405</v>
      </c>
      <c r="E500" s="102" t="b">
        <v>0</v>
      </c>
      <c r="F500" s="102" t="b">
        <v>0</v>
      </c>
      <c r="G500" s="102" t="b">
        <v>0</v>
      </c>
    </row>
    <row r="501" spans="1:7" ht="15">
      <c r="A501" s="107" t="s">
        <v>480</v>
      </c>
      <c r="B501" s="102">
        <v>3</v>
      </c>
      <c r="C501" s="108">
        <v>0.003651183742962237</v>
      </c>
      <c r="D501" s="102" t="s">
        <v>405</v>
      </c>
      <c r="E501" s="102" t="b">
        <v>0</v>
      </c>
      <c r="F501" s="102" t="b">
        <v>0</v>
      </c>
      <c r="G501" s="102" t="b">
        <v>0</v>
      </c>
    </row>
    <row r="502" spans="1:7" ht="15">
      <c r="A502" s="107" t="s">
        <v>567</v>
      </c>
      <c r="B502" s="102">
        <v>3</v>
      </c>
      <c r="C502" s="108">
        <v>0.003651183742962237</v>
      </c>
      <c r="D502" s="102" t="s">
        <v>405</v>
      </c>
      <c r="E502" s="102" t="b">
        <v>0</v>
      </c>
      <c r="F502" s="102" t="b">
        <v>0</v>
      </c>
      <c r="G502" s="102" t="b">
        <v>0</v>
      </c>
    </row>
    <row r="503" spans="1:7" ht="15">
      <c r="A503" s="107" t="s">
        <v>562</v>
      </c>
      <c r="B503" s="102">
        <v>3</v>
      </c>
      <c r="C503" s="108">
        <v>0.003651183742962237</v>
      </c>
      <c r="D503" s="102" t="s">
        <v>405</v>
      </c>
      <c r="E503" s="102" t="b">
        <v>0</v>
      </c>
      <c r="F503" s="102" t="b">
        <v>0</v>
      </c>
      <c r="G503" s="102" t="b">
        <v>0</v>
      </c>
    </row>
    <row r="504" spans="1:7" ht="15">
      <c r="A504" s="107" t="s">
        <v>492</v>
      </c>
      <c r="B504" s="102">
        <v>3</v>
      </c>
      <c r="C504" s="108">
        <v>0.0041737097342253865</v>
      </c>
      <c r="D504" s="102" t="s">
        <v>405</v>
      </c>
      <c r="E504" s="102" t="b">
        <v>0</v>
      </c>
      <c r="F504" s="102" t="b">
        <v>1</v>
      </c>
      <c r="G504" s="102" t="b">
        <v>0</v>
      </c>
    </row>
    <row r="505" spans="1:7" ht="15">
      <c r="A505" s="107" t="s">
        <v>477</v>
      </c>
      <c r="B505" s="102">
        <v>3</v>
      </c>
      <c r="C505" s="108">
        <v>0.003651183742962237</v>
      </c>
      <c r="D505" s="102" t="s">
        <v>405</v>
      </c>
      <c r="E505" s="102" t="b">
        <v>0</v>
      </c>
      <c r="F505" s="102" t="b">
        <v>0</v>
      </c>
      <c r="G505" s="102" t="b">
        <v>0</v>
      </c>
    </row>
    <row r="506" spans="1:7" ht="15">
      <c r="A506" s="107" t="s">
        <v>482</v>
      </c>
      <c r="B506" s="102">
        <v>3</v>
      </c>
      <c r="C506" s="108">
        <v>0.003651183742962237</v>
      </c>
      <c r="D506" s="102" t="s">
        <v>405</v>
      </c>
      <c r="E506" s="102" t="b">
        <v>0</v>
      </c>
      <c r="F506" s="102" t="b">
        <v>0</v>
      </c>
      <c r="G506" s="102" t="b">
        <v>0</v>
      </c>
    </row>
    <row r="507" spans="1:7" ht="15">
      <c r="A507" s="107" t="s">
        <v>587</v>
      </c>
      <c r="B507" s="102">
        <v>3</v>
      </c>
      <c r="C507" s="108">
        <v>0.003651183742962237</v>
      </c>
      <c r="D507" s="102" t="s">
        <v>405</v>
      </c>
      <c r="E507" s="102" t="b">
        <v>0</v>
      </c>
      <c r="F507" s="102" t="b">
        <v>0</v>
      </c>
      <c r="G507" s="102" t="b">
        <v>0</v>
      </c>
    </row>
    <row r="508" spans="1:7" ht="15">
      <c r="A508" s="107" t="s">
        <v>483</v>
      </c>
      <c r="B508" s="102">
        <v>3</v>
      </c>
      <c r="C508" s="108">
        <v>0.003651183742962237</v>
      </c>
      <c r="D508" s="102" t="s">
        <v>405</v>
      </c>
      <c r="E508" s="102" t="b">
        <v>0</v>
      </c>
      <c r="F508" s="102" t="b">
        <v>0</v>
      </c>
      <c r="G508" s="102" t="b">
        <v>0</v>
      </c>
    </row>
    <row r="509" spans="1:7" ht="15">
      <c r="A509" s="107" t="s">
        <v>545</v>
      </c>
      <c r="B509" s="102">
        <v>3</v>
      </c>
      <c r="C509" s="108">
        <v>0.003651183742962237</v>
      </c>
      <c r="D509" s="102" t="s">
        <v>405</v>
      </c>
      <c r="E509" s="102" t="b">
        <v>0</v>
      </c>
      <c r="F509" s="102" t="b">
        <v>0</v>
      </c>
      <c r="G509" s="102" t="b">
        <v>0</v>
      </c>
    </row>
    <row r="510" spans="1:7" ht="15">
      <c r="A510" s="107" t="s">
        <v>568</v>
      </c>
      <c r="B510" s="102">
        <v>3</v>
      </c>
      <c r="C510" s="108">
        <v>0.003651183742962237</v>
      </c>
      <c r="D510" s="102" t="s">
        <v>405</v>
      </c>
      <c r="E510" s="102" t="b">
        <v>0</v>
      </c>
      <c r="F510" s="102" t="b">
        <v>0</v>
      </c>
      <c r="G510" s="102" t="b">
        <v>0</v>
      </c>
    </row>
    <row r="511" spans="1:7" ht="15">
      <c r="A511" s="107" t="s">
        <v>565</v>
      </c>
      <c r="B511" s="102">
        <v>3</v>
      </c>
      <c r="C511" s="108">
        <v>0.003651183742962237</v>
      </c>
      <c r="D511" s="102" t="s">
        <v>405</v>
      </c>
      <c r="E511" s="102" t="b">
        <v>0</v>
      </c>
      <c r="F511" s="102" t="b">
        <v>0</v>
      </c>
      <c r="G511" s="102" t="b">
        <v>0</v>
      </c>
    </row>
    <row r="512" spans="1:7" ht="15">
      <c r="A512" s="107" t="s">
        <v>489</v>
      </c>
      <c r="B512" s="102">
        <v>3</v>
      </c>
      <c r="C512" s="108">
        <v>0.003651183742962237</v>
      </c>
      <c r="D512" s="102" t="s">
        <v>405</v>
      </c>
      <c r="E512" s="102" t="b">
        <v>0</v>
      </c>
      <c r="F512" s="102" t="b">
        <v>0</v>
      </c>
      <c r="G512" s="102" t="b">
        <v>0</v>
      </c>
    </row>
    <row r="513" spans="1:7" ht="15">
      <c r="A513" s="107" t="s">
        <v>588</v>
      </c>
      <c r="B513" s="102">
        <v>3</v>
      </c>
      <c r="C513" s="108">
        <v>0.0041737097342253865</v>
      </c>
      <c r="D513" s="102" t="s">
        <v>405</v>
      </c>
      <c r="E513" s="102" t="b">
        <v>0</v>
      </c>
      <c r="F513" s="102" t="b">
        <v>0</v>
      </c>
      <c r="G513" s="102" t="b">
        <v>0</v>
      </c>
    </row>
    <row r="514" spans="1:7" ht="15">
      <c r="A514" s="107" t="s">
        <v>481</v>
      </c>
      <c r="B514" s="102">
        <v>3</v>
      </c>
      <c r="C514" s="108">
        <v>0.003651183742962237</v>
      </c>
      <c r="D514" s="102" t="s">
        <v>405</v>
      </c>
      <c r="E514" s="102" t="b">
        <v>0</v>
      </c>
      <c r="F514" s="102" t="b">
        <v>0</v>
      </c>
      <c r="G514" s="102" t="b">
        <v>0</v>
      </c>
    </row>
    <row r="515" spans="1:7" ht="15">
      <c r="A515" s="107" t="s">
        <v>601</v>
      </c>
      <c r="B515" s="102">
        <v>3</v>
      </c>
      <c r="C515" s="108">
        <v>0.003651183742962237</v>
      </c>
      <c r="D515" s="102" t="s">
        <v>405</v>
      </c>
      <c r="E515" s="102" t="b">
        <v>0</v>
      </c>
      <c r="F515" s="102" t="b">
        <v>0</v>
      </c>
      <c r="G515" s="102" t="b">
        <v>0</v>
      </c>
    </row>
    <row r="516" spans="1:7" ht="15">
      <c r="A516" s="107" t="s">
        <v>594</v>
      </c>
      <c r="B516" s="102">
        <v>3</v>
      </c>
      <c r="C516" s="108">
        <v>0.003651183742962237</v>
      </c>
      <c r="D516" s="102" t="s">
        <v>405</v>
      </c>
      <c r="E516" s="102" t="b">
        <v>0</v>
      </c>
      <c r="F516" s="102" t="b">
        <v>0</v>
      </c>
      <c r="G516" s="102" t="b">
        <v>0</v>
      </c>
    </row>
    <row r="517" spans="1:7" ht="15">
      <c r="A517" s="107" t="s">
        <v>604</v>
      </c>
      <c r="B517" s="102">
        <v>3</v>
      </c>
      <c r="C517" s="108">
        <v>0.003651183742962237</v>
      </c>
      <c r="D517" s="102" t="s">
        <v>405</v>
      </c>
      <c r="E517" s="102" t="b">
        <v>0</v>
      </c>
      <c r="F517" s="102" t="b">
        <v>0</v>
      </c>
      <c r="G517" s="102" t="b">
        <v>0</v>
      </c>
    </row>
    <row r="518" spans="1:7" ht="15">
      <c r="A518" s="107" t="s">
        <v>622</v>
      </c>
      <c r="B518" s="102">
        <v>2</v>
      </c>
      <c r="C518" s="108">
        <v>0.0027824731561502574</v>
      </c>
      <c r="D518" s="102" t="s">
        <v>405</v>
      </c>
      <c r="E518" s="102" t="b">
        <v>1</v>
      </c>
      <c r="F518" s="102" t="b">
        <v>0</v>
      </c>
      <c r="G518" s="102" t="b">
        <v>0</v>
      </c>
    </row>
    <row r="519" spans="1:7" ht="15">
      <c r="A519" s="107" t="s">
        <v>555</v>
      </c>
      <c r="B519" s="102">
        <v>2</v>
      </c>
      <c r="C519" s="108">
        <v>0.0027824731561502574</v>
      </c>
      <c r="D519" s="102" t="s">
        <v>405</v>
      </c>
      <c r="E519" s="102" t="b">
        <v>0</v>
      </c>
      <c r="F519" s="102" t="b">
        <v>0</v>
      </c>
      <c r="G519" s="102" t="b">
        <v>0</v>
      </c>
    </row>
    <row r="520" spans="1:7" ht="15">
      <c r="A520" s="107" t="s">
        <v>626</v>
      </c>
      <c r="B520" s="102">
        <v>2</v>
      </c>
      <c r="C520" s="108">
        <v>0.0027824731561502574</v>
      </c>
      <c r="D520" s="102" t="s">
        <v>405</v>
      </c>
      <c r="E520" s="102" t="b">
        <v>0</v>
      </c>
      <c r="F520" s="102" t="b">
        <v>0</v>
      </c>
      <c r="G520" s="102" t="b">
        <v>0</v>
      </c>
    </row>
    <row r="521" spans="1:7" ht="15">
      <c r="A521" s="107" t="s">
        <v>630</v>
      </c>
      <c r="B521" s="102">
        <v>2</v>
      </c>
      <c r="C521" s="108">
        <v>0.0027824731561502574</v>
      </c>
      <c r="D521" s="102" t="s">
        <v>405</v>
      </c>
      <c r="E521" s="102" t="b">
        <v>1</v>
      </c>
      <c r="F521" s="102" t="b">
        <v>0</v>
      </c>
      <c r="G521" s="102" t="b">
        <v>0</v>
      </c>
    </row>
    <row r="522" spans="1:7" ht="15">
      <c r="A522" s="107" t="s">
        <v>625</v>
      </c>
      <c r="B522" s="102">
        <v>2</v>
      </c>
      <c r="C522" s="108">
        <v>0.0027824731561502574</v>
      </c>
      <c r="D522" s="102" t="s">
        <v>405</v>
      </c>
      <c r="E522" s="102" t="b">
        <v>1</v>
      </c>
      <c r="F522" s="102" t="b">
        <v>0</v>
      </c>
      <c r="G522" s="102" t="b">
        <v>0</v>
      </c>
    </row>
    <row r="523" spans="1:7" ht="15">
      <c r="A523" s="107" t="s">
        <v>534</v>
      </c>
      <c r="B523" s="102">
        <v>2</v>
      </c>
      <c r="C523" s="108">
        <v>0.0027824731561502574</v>
      </c>
      <c r="D523" s="102" t="s">
        <v>405</v>
      </c>
      <c r="E523" s="102" t="b">
        <v>0</v>
      </c>
      <c r="F523" s="102" t="b">
        <v>0</v>
      </c>
      <c r="G523" s="102" t="b">
        <v>0</v>
      </c>
    </row>
    <row r="524" spans="1:7" ht="15">
      <c r="A524" s="107" t="s">
        <v>623</v>
      </c>
      <c r="B524" s="102">
        <v>2</v>
      </c>
      <c r="C524" s="108">
        <v>0.0027824731561502574</v>
      </c>
      <c r="D524" s="102" t="s">
        <v>405</v>
      </c>
      <c r="E524" s="102" t="b">
        <v>0</v>
      </c>
      <c r="F524" s="102" t="b">
        <v>0</v>
      </c>
      <c r="G524" s="102" t="b">
        <v>0</v>
      </c>
    </row>
    <row r="525" spans="1:7" ht="15">
      <c r="A525" s="107" t="s">
        <v>189</v>
      </c>
      <c r="B525" s="102">
        <v>2</v>
      </c>
      <c r="C525" s="108">
        <v>0.0027824731561502574</v>
      </c>
      <c r="D525" s="102" t="s">
        <v>405</v>
      </c>
      <c r="E525" s="102" t="b">
        <v>0</v>
      </c>
      <c r="F525" s="102" t="b">
        <v>0</v>
      </c>
      <c r="G525" s="102" t="b">
        <v>0</v>
      </c>
    </row>
    <row r="526" spans="1:7" ht="15">
      <c r="A526" s="107" t="s">
        <v>620</v>
      </c>
      <c r="B526" s="102">
        <v>2</v>
      </c>
      <c r="C526" s="108">
        <v>0.0027824731561502574</v>
      </c>
      <c r="D526" s="102" t="s">
        <v>405</v>
      </c>
      <c r="E526" s="102" t="b">
        <v>0</v>
      </c>
      <c r="F526" s="102" t="b">
        <v>0</v>
      </c>
      <c r="G526" s="102" t="b">
        <v>0</v>
      </c>
    </row>
    <row r="527" spans="1:7" ht="15">
      <c r="A527" s="107" t="s">
        <v>612</v>
      </c>
      <c r="B527" s="102">
        <v>2</v>
      </c>
      <c r="C527" s="108">
        <v>0.0027824731561502574</v>
      </c>
      <c r="D527" s="102" t="s">
        <v>405</v>
      </c>
      <c r="E527" s="102" t="b">
        <v>1</v>
      </c>
      <c r="F527" s="102" t="b">
        <v>0</v>
      </c>
      <c r="G527" s="102" t="b">
        <v>0</v>
      </c>
    </row>
    <row r="528" spans="1:7" ht="15">
      <c r="A528" s="107" t="s">
        <v>530</v>
      </c>
      <c r="B528" s="102">
        <v>2</v>
      </c>
      <c r="C528" s="108">
        <v>0.0027824731561502574</v>
      </c>
      <c r="D528" s="102" t="s">
        <v>405</v>
      </c>
      <c r="E528" s="102" t="b">
        <v>0</v>
      </c>
      <c r="F528" s="102" t="b">
        <v>0</v>
      </c>
      <c r="G528" s="102" t="b">
        <v>0</v>
      </c>
    </row>
    <row r="529" spans="1:7" ht="15">
      <c r="A529" s="107" t="s">
        <v>621</v>
      </c>
      <c r="B529" s="102">
        <v>2</v>
      </c>
      <c r="C529" s="108">
        <v>0.0027824731561502574</v>
      </c>
      <c r="D529" s="102" t="s">
        <v>405</v>
      </c>
      <c r="E529" s="102" t="b">
        <v>0</v>
      </c>
      <c r="F529" s="102" t="b">
        <v>0</v>
      </c>
      <c r="G529" s="102" t="b">
        <v>0</v>
      </c>
    </row>
    <row r="530" spans="1:7" ht="15">
      <c r="A530" s="107" t="s">
        <v>517</v>
      </c>
      <c r="B530" s="102">
        <v>2</v>
      </c>
      <c r="C530" s="108">
        <v>0.0027824731561502574</v>
      </c>
      <c r="D530" s="102" t="s">
        <v>405</v>
      </c>
      <c r="E530" s="102" t="b">
        <v>0</v>
      </c>
      <c r="F530" s="102" t="b">
        <v>0</v>
      </c>
      <c r="G530" s="102" t="b">
        <v>0</v>
      </c>
    </row>
    <row r="531" spans="1:7" ht="15">
      <c r="A531" s="107" t="s">
        <v>619</v>
      </c>
      <c r="B531" s="102">
        <v>2</v>
      </c>
      <c r="C531" s="108">
        <v>0.003377982544209567</v>
      </c>
      <c r="D531" s="102" t="s">
        <v>405</v>
      </c>
      <c r="E531" s="102" t="b">
        <v>0</v>
      </c>
      <c r="F531" s="102" t="b">
        <v>0</v>
      </c>
      <c r="G531" s="102" t="b">
        <v>0</v>
      </c>
    </row>
    <row r="532" spans="1:7" ht="15">
      <c r="A532" s="107" t="s">
        <v>629</v>
      </c>
      <c r="B532" s="102">
        <v>2</v>
      </c>
      <c r="C532" s="108">
        <v>0.0027824731561502574</v>
      </c>
      <c r="D532" s="102" t="s">
        <v>405</v>
      </c>
      <c r="E532" s="102" t="b">
        <v>0</v>
      </c>
      <c r="F532" s="102" t="b">
        <v>0</v>
      </c>
      <c r="G532" s="102" t="b">
        <v>0</v>
      </c>
    </row>
    <row r="533" spans="1:7" ht="15">
      <c r="A533" s="107" t="s">
        <v>544</v>
      </c>
      <c r="B533" s="102">
        <v>2</v>
      </c>
      <c r="C533" s="108">
        <v>0.0027824731561502574</v>
      </c>
      <c r="D533" s="102" t="s">
        <v>405</v>
      </c>
      <c r="E533" s="102" t="b">
        <v>0</v>
      </c>
      <c r="F533" s="102" t="b">
        <v>0</v>
      </c>
      <c r="G533" s="102" t="b">
        <v>0</v>
      </c>
    </row>
    <row r="534" spans="1:7" ht="15">
      <c r="A534" s="107" t="s">
        <v>536</v>
      </c>
      <c r="B534" s="102">
        <v>2</v>
      </c>
      <c r="C534" s="108">
        <v>0.0027824731561502574</v>
      </c>
      <c r="D534" s="102" t="s">
        <v>405</v>
      </c>
      <c r="E534" s="102" t="b">
        <v>0</v>
      </c>
      <c r="F534" s="102" t="b">
        <v>0</v>
      </c>
      <c r="G534" s="102" t="b">
        <v>0</v>
      </c>
    </row>
    <row r="535" spans="1:7" ht="15">
      <c r="A535" s="107" t="s">
        <v>523</v>
      </c>
      <c r="B535" s="102">
        <v>2</v>
      </c>
      <c r="C535" s="108">
        <v>0.0027824731561502574</v>
      </c>
      <c r="D535" s="102" t="s">
        <v>405</v>
      </c>
      <c r="E535" s="102" t="b">
        <v>0</v>
      </c>
      <c r="F535" s="102" t="b">
        <v>0</v>
      </c>
      <c r="G535" s="102" t="b">
        <v>0</v>
      </c>
    </row>
    <row r="536" spans="1:7" ht="15">
      <c r="A536" s="107" t="s">
        <v>541</v>
      </c>
      <c r="B536" s="102">
        <v>2</v>
      </c>
      <c r="C536" s="108">
        <v>0.0027824731561502574</v>
      </c>
      <c r="D536" s="102" t="s">
        <v>405</v>
      </c>
      <c r="E536" s="102" t="b">
        <v>0</v>
      </c>
      <c r="F536" s="102" t="b">
        <v>0</v>
      </c>
      <c r="G536" s="102" t="b">
        <v>0</v>
      </c>
    </row>
    <row r="537" spans="1:7" ht="15">
      <c r="A537" s="107" t="s">
        <v>614</v>
      </c>
      <c r="B537" s="102">
        <v>2</v>
      </c>
      <c r="C537" s="108">
        <v>0.0027824731561502574</v>
      </c>
      <c r="D537" s="102" t="s">
        <v>405</v>
      </c>
      <c r="E537" s="102" t="b">
        <v>0</v>
      </c>
      <c r="F537" s="102" t="b">
        <v>0</v>
      </c>
      <c r="G537" s="102" t="b">
        <v>0</v>
      </c>
    </row>
    <row r="538" spans="1:7" ht="15">
      <c r="A538" s="107" t="s">
        <v>531</v>
      </c>
      <c r="B538" s="102">
        <v>2</v>
      </c>
      <c r="C538" s="108">
        <v>0.0027824731561502574</v>
      </c>
      <c r="D538" s="102" t="s">
        <v>405</v>
      </c>
      <c r="E538" s="102" t="b">
        <v>0</v>
      </c>
      <c r="F538" s="102" t="b">
        <v>0</v>
      </c>
      <c r="G538" s="102" t="b">
        <v>0</v>
      </c>
    </row>
    <row r="539" spans="1:7" ht="15">
      <c r="A539" s="107" t="s">
        <v>636</v>
      </c>
      <c r="B539" s="102">
        <v>2</v>
      </c>
      <c r="C539" s="108">
        <v>0.0027824731561502574</v>
      </c>
      <c r="D539" s="102" t="s">
        <v>405</v>
      </c>
      <c r="E539" s="102" t="b">
        <v>0</v>
      </c>
      <c r="F539" s="102" t="b">
        <v>0</v>
      </c>
      <c r="G539" s="102" t="b">
        <v>0</v>
      </c>
    </row>
    <row r="540" spans="1:7" ht="15">
      <c r="A540" s="107" t="s">
        <v>609</v>
      </c>
      <c r="B540" s="102">
        <v>2</v>
      </c>
      <c r="C540" s="108">
        <v>0.0027824731561502574</v>
      </c>
      <c r="D540" s="102" t="s">
        <v>405</v>
      </c>
      <c r="E540" s="102" t="b">
        <v>0</v>
      </c>
      <c r="F540" s="102" t="b">
        <v>0</v>
      </c>
      <c r="G540" s="102" t="b">
        <v>0</v>
      </c>
    </row>
    <row r="541" spans="1:7" ht="15">
      <c r="A541" s="107" t="s">
        <v>558</v>
      </c>
      <c r="B541" s="102">
        <v>2</v>
      </c>
      <c r="C541" s="108">
        <v>0.0027824731561502574</v>
      </c>
      <c r="D541" s="102" t="s">
        <v>405</v>
      </c>
      <c r="E541" s="102" t="b">
        <v>0</v>
      </c>
      <c r="F541" s="102" t="b">
        <v>0</v>
      </c>
      <c r="G541" s="102" t="b">
        <v>0</v>
      </c>
    </row>
    <row r="542" spans="1:7" ht="15">
      <c r="A542" s="107" t="s">
        <v>535</v>
      </c>
      <c r="B542" s="102">
        <v>2</v>
      </c>
      <c r="C542" s="108">
        <v>0.0027824731561502574</v>
      </c>
      <c r="D542" s="102" t="s">
        <v>405</v>
      </c>
      <c r="E542" s="102" t="b">
        <v>0</v>
      </c>
      <c r="F542" s="102" t="b">
        <v>0</v>
      </c>
      <c r="G542" s="102" t="b">
        <v>0</v>
      </c>
    </row>
    <row r="543" spans="1:7" ht="15">
      <c r="A543" s="107" t="s">
        <v>633</v>
      </c>
      <c r="B543" s="102">
        <v>2</v>
      </c>
      <c r="C543" s="108">
        <v>0.0027824731561502574</v>
      </c>
      <c r="D543" s="102" t="s">
        <v>405</v>
      </c>
      <c r="E543" s="102" t="b">
        <v>0</v>
      </c>
      <c r="F543" s="102" t="b">
        <v>0</v>
      </c>
      <c r="G543" s="102" t="b">
        <v>0</v>
      </c>
    </row>
    <row r="544" spans="1:7" ht="15">
      <c r="A544" s="107" t="s">
        <v>639</v>
      </c>
      <c r="B544" s="102">
        <v>2</v>
      </c>
      <c r="C544" s="108">
        <v>0.003377982544209567</v>
      </c>
      <c r="D544" s="102" t="s">
        <v>405</v>
      </c>
      <c r="E544" s="102" t="b">
        <v>0</v>
      </c>
      <c r="F544" s="102" t="b">
        <v>0</v>
      </c>
      <c r="G544" s="102" t="b">
        <v>0</v>
      </c>
    </row>
    <row r="545" spans="1:7" ht="15">
      <c r="A545" s="107" t="s">
        <v>948</v>
      </c>
      <c r="B545" s="102">
        <v>2</v>
      </c>
      <c r="C545" s="108">
        <v>0.0027824731561502574</v>
      </c>
      <c r="D545" s="102" t="s">
        <v>405</v>
      </c>
      <c r="E545" s="102" t="b">
        <v>0</v>
      </c>
      <c r="F545" s="102" t="b">
        <v>0</v>
      </c>
      <c r="G545" s="102" t="b">
        <v>0</v>
      </c>
    </row>
    <row r="546" spans="1:7" ht="15">
      <c r="A546" s="107" t="s">
        <v>548</v>
      </c>
      <c r="B546" s="102">
        <v>2</v>
      </c>
      <c r="C546" s="108">
        <v>0.0027824731561502574</v>
      </c>
      <c r="D546" s="102" t="s">
        <v>405</v>
      </c>
      <c r="E546" s="102" t="b">
        <v>0</v>
      </c>
      <c r="F546" s="102" t="b">
        <v>0</v>
      </c>
      <c r="G546" s="102" t="b">
        <v>0</v>
      </c>
    </row>
    <row r="547" spans="1:7" ht="15">
      <c r="A547" s="107" t="s">
        <v>628</v>
      </c>
      <c r="B547" s="102">
        <v>2</v>
      </c>
      <c r="C547" s="108">
        <v>0.0027824731561502574</v>
      </c>
      <c r="D547" s="102" t="s">
        <v>405</v>
      </c>
      <c r="E547" s="102" t="b">
        <v>0</v>
      </c>
      <c r="F547" s="102" t="b">
        <v>0</v>
      </c>
      <c r="G547" s="102" t="b">
        <v>0</v>
      </c>
    </row>
    <row r="548" spans="1:7" ht="15">
      <c r="A548" s="107" t="s">
        <v>528</v>
      </c>
      <c r="B548" s="102">
        <v>2</v>
      </c>
      <c r="C548" s="108">
        <v>0.0027824731561502574</v>
      </c>
      <c r="D548" s="102" t="s">
        <v>405</v>
      </c>
      <c r="E548" s="102" t="b">
        <v>0</v>
      </c>
      <c r="F548" s="102" t="b">
        <v>0</v>
      </c>
      <c r="G548" s="102" t="b">
        <v>0</v>
      </c>
    </row>
    <row r="549" spans="1:7" ht="15">
      <c r="A549" s="107" t="s">
        <v>635</v>
      </c>
      <c r="B549" s="102">
        <v>2</v>
      </c>
      <c r="C549" s="108">
        <v>0.0027824731561502574</v>
      </c>
      <c r="D549" s="102" t="s">
        <v>405</v>
      </c>
      <c r="E549" s="102" t="b">
        <v>0</v>
      </c>
      <c r="F549" s="102" t="b">
        <v>0</v>
      </c>
      <c r="G549" s="102" t="b">
        <v>0</v>
      </c>
    </row>
    <row r="550" spans="1:7" ht="15">
      <c r="A550" s="107" t="s">
        <v>521</v>
      </c>
      <c r="B550" s="102">
        <v>2</v>
      </c>
      <c r="C550" s="108">
        <v>0.0027824731561502574</v>
      </c>
      <c r="D550" s="102" t="s">
        <v>405</v>
      </c>
      <c r="E550" s="102" t="b">
        <v>0</v>
      </c>
      <c r="F550" s="102" t="b">
        <v>0</v>
      </c>
      <c r="G550" s="102" t="b">
        <v>0</v>
      </c>
    </row>
    <row r="551" spans="1:7" ht="15">
      <c r="A551" s="107" t="s">
        <v>538</v>
      </c>
      <c r="B551" s="102">
        <v>2</v>
      </c>
      <c r="C551" s="108">
        <v>0.0027824731561502574</v>
      </c>
      <c r="D551" s="102" t="s">
        <v>405</v>
      </c>
      <c r="E551" s="102" t="b">
        <v>0</v>
      </c>
      <c r="F551" s="102" t="b">
        <v>0</v>
      </c>
      <c r="G551" s="102" t="b">
        <v>0</v>
      </c>
    </row>
    <row r="552" spans="1:7" ht="15">
      <c r="A552" s="107" t="s">
        <v>627</v>
      </c>
      <c r="B552" s="102">
        <v>2</v>
      </c>
      <c r="C552" s="108">
        <v>0.0027824731561502574</v>
      </c>
      <c r="D552" s="102" t="s">
        <v>405</v>
      </c>
      <c r="E552" s="102" t="b">
        <v>0</v>
      </c>
      <c r="F552" s="102" t="b">
        <v>0</v>
      </c>
      <c r="G552" s="102" t="b">
        <v>0</v>
      </c>
    </row>
    <row r="553" spans="1:7" ht="15">
      <c r="A553" s="107" t="s">
        <v>624</v>
      </c>
      <c r="B553" s="102">
        <v>2</v>
      </c>
      <c r="C553" s="108">
        <v>0.0027824731561502574</v>
      </c>
      <c r="D553" s="102" t="s">
        <v>405</v>
      </c>
      <c r="E553" s="102" t="b">
        <v>0</v>
      </c>
      <c r="F553" s="102" t="b">
        <v>0</v>
      </c>
      <c r="G553" s="102" t="b">
        <v>0</v>
      </c>
    </row>
    <row r="554" spans="1:7" ht="15">
      <c r="A554" s="107" t="s">
        <v>615</v>
      </c>
      <c r="B554" s="102">
        <v>2</v>
      </c>
      <c r="C554" s="108">
        <v>0.0027824731561502574</v>
      </c>
      <c r="D554" s="102" t="s">
        <v>405</v>
      </c>
      <c r="E554" s="102" t="b">
        <v>0</v>
      </c>
      <c r="F554" s="102" t="b">
        <v>0</v>
      </c>
      <c r="G554" s="102" t="b">
        <v>0</v>
      </c>
    </row>
    <row r="555" spans="1:7" ht="15">
      <c r="A555" s="107" t="s">
        <v>603</v>
      </c>
      <c r="B555" s="102">
        <v>2</v>
      </c>
      <c r="C555" s="108">
        <v>0.0027824731561502574</v>
      </c>
      <c r="D555" s="102" t="s">
        <v>405</v>
      </c>
      <c r="E555" s="102" t="b">
        <v>0</v>
      </c>
      <c r="F555" s="102" t="b">
        <v>0</v>
      </c>
      <c r="G555" s="102" t="b">
        <v>0</v>
      </c>
    </row>
    <row r="556" spans="1:7" ht="15">
      <c r="A556" s="107" t="s">
        <v>618</v>
      </c>
      <c r="B556" s="102">
        <v>2</v>
      </c>
      <c r="C556" s="108">
        <v>0.0027824731561502574</v>
      </c>
      <c r="D556" s="102" t="s">
        <v>405</v>
      </c>
      <c r="E556" s="102" t="b">
        <v>0</v>
      </c>
      <c r="F556" s="102" t="b">
        <v>0</v>
      </c>
      <c r="G556" s="102" t="b">
        <v>0</v>
      </c>
    </row>
    <row r="557" spans="1:7" ht="15">
      <c r="A557" s="107" t="s">
        <v>537</v>
      </c>
      <c r="B557" s="102">
        <v>2</v>
      </c>
      <c r="C557" s="108">
        <v>0.0027824731561502574</v>
      </c>
      <c r="D557" s="102" t="s">
        <v>405</v>
      </c>
      <c r="E557" s="102" t="b">
        <v>0</v>
      </c>
      <c r="F557" s="102" t="b">
        <v>0</v>
      </c>
      <c r="G557" s="102" t="b">
        <v>0</v>
      </c>
    </row>
    <row r="558" spans="1:7" ht="15">
      <c r="A558" s="107" t="s">
        <v>611</v>
      </c>
      <c r="B558" s="102">
        <v>2</v>
      </c>
      <c r="C558" s="108">
        <v>0.0027824731561502574</v>
      </c>
      <c r="D558" s="102" t="s">
        <v>405</v>
      </c>
      <c r="E558" s="102" t="b">
        <v>0</v>
      </c>
      <c r="F558" s="102" t="b">
        <v>0</v>
      </c>
      <c r="G558" s="102" t="b">
        <v>0</v>
      </c>
    </row>
    <row r="559" spans="1:7" ht="15">
      <c r="A559" s="107" t="s">
        <v>540</v>
      </c>
      <c r="B559" s="102">
        <v>2</v>
      </c>
      <c r="C559" s="108">
        <v>0.0027824731561502574</v>
      </c>
      <c r="D559" s="102" t="s">
        <v>405</v>
      </c>
      <c r="E559" s="102" t="b">
        <v>0</v>
      </c>
      <c r="F559" s="102" t="b">
        <v>0</v>
      </c>
      <c r="G559" s="102" t="b">
        <v>0</v>
      </c>
    </row>
    <row r="560" spans="1:7" ht="15">
      <c r="A560" s="107" t="s">
        <v>529</v>
      </c>
      <c r="B560" s="102">
        <v>2</v>
      </c>
      <c r="C560" s="108">
        <v>0.0027824731561502574</v>
      </c>
      <c r="D560" s="102" t="s">
        <v>405</v>
      </c>
      <c r="E560" s="102" t="b">
        <v>0</v>
      </c>
      <c r="F560" s="102" t="b">
        <v>0</v>
      </c>
      <c r="G560" s="102" t="b">
        <v>0</v>
      </c>
    </row>
    <row r="561" spans="1:7" ht="15">
      <c r="A561" s="107" t="s">
        <v>524</v>
      </c>
      <c r="B561" s="102">
        <v>2</v>
      </c>
      <c r="C561" s="108">
        <v>0.0027824731561502574</v>
      </c>
      <c r="D561" s="102" t="s">
        <v>405</v>
      </c>
      <c r="E561" s="102" t="b">
        <v>0</v>
      </c>
      <c r="F561" s="102" t="b">
        <v>0</v>
      </c>
      <c r="G561" s="102" t="b">
        <v>0</v>
      </c>
    </row>
    <row r="562" spans="1:7" ht="15">
      <c r="A562" s="107" t="s">
        <v>525</v>
      </c>
      <c r="B562" s="102">
        <v>2</v>
      </c>
      <c r="C562" s="108">
        <v>0.0027824731561502574</v>
      </c>
      <c r="D562" s="102" t="s">
        <v>405</v>
      </c>
      <c r="E562" s="102" t="b">
        <v>0</v>
      </c>
      <c r="F562" s="102" t="b">
        <v>0</v>
      </c>
      <c r="G562" s="102" t="b">
        <v>0</v>
      </c>
    </row>
    <row r="563" spans="1:7" ht="15">
      <c r="A563" s="107" t="s">
        <v>519</v>
      </c>
      <c r="B563" s="102">
        <v>2</v>
      </c>
      <c r="C563" s="108">
        <v>0.0027824731561502574</v>
      </c>
      <c r="D563" s="102" t="s">
        <v>405</v>
      </c>
      <c r="E563" s="102" t="b">
        <v>0</v>
      </c>
      <c r="F563" s="102" t="b">
        <v>0</v>
      </c>
      <c r="G563" s="102" t="b">
        <v>0</v>
      </c>
    </row>
    <row r="564" spans="1:7" ht="15">
      <c r="A564" s="107" t="s">
        <v>533</v>
      </c>
      <c r="B564" s="102">
        <v>2</v>
      </c>
      <c r="C564" s="108">
        <v>0.0027824731561502574</v>
      </c>
      <c r="D564" s="102" t="s">
        <v>405</v>
      </c>
      <c r="E564" s="102" t="b">
        <v>0</v>
      </c>
      <c r="F564" s="102" t="b">
        <v>0</v>
      </c>
      <c r="G564" s="102" t="b">
        <v>0</v>
      </c>
    </row>
    <row r="565" spans="1:7" ht="15">
      <c r="A565" s="107" t="s">
        <v>613</v>
      </c>
      <c r="B565" s="102">
        <v>2</v>
      </c>
      <c r="C565" s="108">
        <v>0.0027824731561502574</v>
      </c>
      <c r="D565" s="102" t="s">
        <v>405</v>
      </c>
      <c r="E565" s="102" t="b">
        <v>0</v>
      </c>
      <c r="F565" s="102" t="b">
        <v>0</v>
      </c>
      <c r="G565" s="102" t="b">
        <v>0</v>
      </c>
    </row>
    <row r="566" spans="1:7" ht="15">
      <c r="A566" s="107" t="s">
        <v>610</v>
      </c>
      <c r="B566" s="102">
        <v>2</v>
      </c>
      <c r="C566" s="108">
        <v>0.0027824731561502574</v>
      </c>
      <c r="D566" s="102" t="s">
        <v>405</v>
      </c>
      <c r="E566" s="102" t="b">
        <v>0</v>
      </c>
      <c r="F566" s="102" t="b">
        <v>0</v>
      </c>
      <c r="G566" s="102" t="b">
        <v>0</v>
      </c>
    </row>
    <row r="567" spans="1:7" ht="15">
      <c r="A567" s="107" t="s">
        <v>526</v>
      </c>
      <c r="B567" s="102">
        <v>2</v>
      </c>
      <c r="C567" s="108">
        <v>0.0027824731561502574</v>
      </c>
      <c r="D567" s="102" t="s">
        <v>405</v>
      </c>
      <c r="E567" s="102" t="b">
        <v>0</v>
      </c>
      <c r="F567" s="102" t="b">
        <v>0</v>
      </c>
      <c r="G567" s="102" t="b">
        <v>0</v>
      </c>
    </row>
    <row r="568" spans="1:7" ht="15">
      <c r="A568" s="107" t="s">
        <v>637</v>
      </c>
      <c r="B568" s="102">
        <v>2</v>
      </c>
      <c r="C568" s="108">
        <v>0.003377982544209567</v>
      </c>
      <c r="D568" s="102" t="s">
        <v>405</v>
      </c>
      <c r="E568" s="102" t="b">
        <v>0</v>
      </c>
      <c r="F568" s="102" t="b">
        <v>0</v>
      </c>
      <c r="G568" s="102" t="b">
        <v>0</v>
      </c>
    </row>
    <row r="569" spans="1:7" ht="15">
      <c r="A569" s="107" t="s">
        <v>608</v>
      </c>
      <c r="B569" s="102">
        <v>2</v>
      </c>
      <c r="C569" s="108">
        <v>0.0027824731561502574</v>
      </c>
      <c r="D569" s="102" t="s">
        <v>405</v>
      </c>
      <c r="E569" s="102" t="b">
        <v>0</v>
      </c>
      <c r="F569" s="102" t="b">
        <v>0</v>
      </c>
      <c r="G569" s="102" t="b">
        <v>0</v>
      </c>
    </row>
    <row r="570" spans="1:7" ht="15">
      <c r="A570" s="107" t="s">
        <v>631</v>
      </c>
      <c r="B570" s="102">
        <v>2</v>
      </c>
      <c r="C570" s="108">
        <v>0.0027824731561502574</v>
      </c>
      <c r="D570" s="102" t="s">
        <v>405</v>
      </c>
      <c r="E570" s="102" t="b">
        <v>0</v>
      </c>
      <c r="F570" s="102" t="b">
        <v>0</v>
      </c>
      <c r="G570" s="102" t="b">
        <v>0</v>
      </c>
    </row>
    <row r="571" spans="1:7" ht="15">
      <c r="A571" s="107" t="s">
        <v>638</v>
      </c>
      <c r="B571" s="102">
        <v>2</v>
      </c>
      <c r="C571" s="108">
        <v>0.003377982544209567</v>
      </c>
      <c r="D571" s="102" t="s">
        <v>405</v>
      </c>
      <c r="E571" s="102" t="b">
        <v>0</v>
      </c>
      <c r="F571" s="102" t="b">
        <v>0</v>
      </c>
      <c r="G571" s="102" t="b">
        <v>0</v>
      </c>
    </row>
    <row r="572" spans="1:7" ht="15">
      <c r="A572" s="107" t="s">
        <v>617</v>
      </c>
      <c r="B572" s="102">
        <v>2</v>
      </c>
      <c r="C572" s="108">
        <v>0.0027824731561502574</v>
      </c>
      <c r="D572" s="102" t="s">
        <v>405</v>
      </c>
      <c r="E572" s="102" t="b">
        <v>0</v>
      </c>
      <c r="F572" s="102" t="b">
        <v>0</v>
      </c>
      <c r="G572" s="102" t="b">
        <v>0</v>
      </c>
    </row>
    <row r="573" spans="1:7" ht="15">
      <c r="A573" s="107" t="s">
        <v>552</v>
      </c>
      <c r="B573" s="102">
        <v>2</v>
      </c>
      <c r="C573" s="108">
        <v>0.0027824731561502574</v>
      </c>
      <c r="D573" s="102" t="s">
        <v>405</v>
      </c>
      <c r="E573" s="102" t="b">
        <v>0</v>
      </c>
      <c r="F573" s="102" t="b">
        <v>0</v>
      </c>
      <c r="G573" s="102" t="b">
        <v>0</v>
      </c>
    </row>
    <row r="574" spans="1:7" ht="15">
      <c r="A574" s="107" t="s">
        <v>632</v>
      </c>
      <c r="B574" s="102">
        <v>2</v>
      </c>
      <c r="C574" s="108">
        <v>0.003377982544209567</v>
      </c>
      <c r="D574" s="102" t="s">
        <v>405</v>
      </c>
      <c r="E574" s="102" t="b">
        <v>0</v>
      </c>
      <c r="F574" s="102" t="b">
        <v>0</v>
      </c>
      <c r="G574"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1DD01-0A1D-4027-B12E-E5362C038D36}">
  <dimension ref="A1:L6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649</v>
      </c>
      <c r="B1" s="7" t="s">
        <v>650</v>
      </c>
      <c r="C1" s="7" t="s">
        <v>640</v>
      </c>
      <c r="D1" s="7" t="s">
        <v>644</v>
      </c>
      <c r="E1" s="7" t="s">
        <v>651</v>
      </c>
      <c r="F1" s="7" t="s">
        <v>144</v>
      </c>
      <c r="G1" s="7" t="s">
        <v>652</v>
      </c>
      <c r="H1" s="7" t="s">
        <v>653</v>
      </c>
      <c r="I1" s="7" t="s">
        <v>654</v>
      </c>
      <c r="J1" s="7" t="s">
        <v>655</v>
      </c>
      <c r="K1" s="7" t="s">
        <v>656</v>
      </c>
      <c r="L1" s="7" t="s">
        <v>657</v>
      </c>
    </row>
    <row r="2" spans="1:12" ht="15">
      <c r="A2" s="106" t="s">
        <v>433</v>
      </c>
      <c r="B2" s="106" t="s">
        <v>435</v>
      </c>
      <c r="C2" s="106">
        <v>26</v>
      </c>
      <c r="D2" s="109">
        <v>0.00788527369246176</v>
      </c>
      <c r="E2" s="109">
        <v>1.847240357505599</v>
      </c>
      <c r="F2" s="106" t="s">
        <v>645</v>
      </c>
      <c r="G2" s="106" t="b">
        <v>0</v>
      </c>
      <c r="H2" s="106" t="b">
        <v>0</v>
      </c>
      <c r="I2" s="106" t="b">
        <v>0</v>
      </c>
      <c r="J2" s="106" t="b">
        <v>0</v>
      </c>
      <c r="K2" s="106" t="b">
        <v>0</v>
      </c>
      <c r="L2" s="106" t="b">
        <v>0</v>
      </c>
    </row>
    <row r="3" spans="1:12" ht="15">
      <c r="A3" s="107" t="s">
        <v>434</v>
      </c>
      <c r="B3" s="106" t="s">
        <v>422</v>
      </c>
      <c r="C3" s="102">
        <v>26</v>
      </c>
      <c r="D3" s="108">
        <v>0.00788527369246176</v>
      </c>
      <c r="E3" s="108">
        <v>1.4987857119134795</v>
      </c>
      <c r="F3" s="102" t="s">
        <v>645</v>
      </c>
      <c r="G3" s="102" t="b">
        <v>0</v>
      </c>
      <c r="H3" s="102" t="b">
        <v>0</v>
      </c>
      <c r="I3" s="102" t="b">
        <v>0</v>
      </c>
      <c r="J3" s="102" t="b">
        <v>0</v>
      </c>
      <c r="K3" s="102" t="b">
        <v>0</v>
      </c>
      <c r="L3" s="102" t="b">
        <v>0</v>
      </c>
    </row>
    <row r="4" spans="1:12" ht="15">
      <c r="A4" s="107" t="s">
        <v>422</v>
      </c>
      <c r="B4" s="106" t="s">
        <v>432</v>
      </c>
      <c r="C4" s="102">
        <v>26</v>
      </c>
      <c r="D4" s="108">
        <v>0.00788527369246176</v>
      </c>
      <c r="E4" s="108">
        <v>1.4840624550927732</v>
      </c>
      <c r="F4" s="102" t="s">
        <v>645</v>
      </c>
      <c r="G4" s="102" t="b">
        <v>0</v>
      </c>
      <c r="H4" s="102" t="b">
        <v>0</v>
      </c>
      <c r="I4" s="102" t="b">
        <v>0</v>
      </c>
      <c r="J4" s="102" t="b">
        <v>0</v>
      </c>
      <c r="K4" s="102" t="b">
        <v>0</v>
      </c>
      <c r="L4" s="102" t="b">
        <v>0</v>
      </c>
    </row>
    <row r="5" spans="1:12" ht="15">
      <c r="A5" s="107" t="s">
        <v>440</v>
      </c>
      <c r="B5" s="106" t="s">
        <v>427</v>
      </c>
      <c r="C5" s="102">
        <v>22</v>
      </c>
      <c r="D5" s="108">
        <v>0.007499585807108069</v>
      </c>
      <c r="E5" s="108">
        <v>1.7850924507567545</v>
      </c>
      <c r="F5" s="102" t="s">
        <v>645</v>
      </c>
      <c r="G5" s="102" t="b">
        <v>0</v>
      </c>
      <c r="H5" s="102" t="b">
        <v>0</v>
      </c>
      <c r="I5" s="102" t="b">
        <v>0</v>
      </c>
      <c r="J5" s="102" t="b">
        <v>0</v>
      </c>
      <c r="K5" s="102" t="b">
        <v>0</v>
      </c>
      <c r="L5" s="102" t="b">
        <v>0</v>
      </c>
    </row>
    <row r="6" spans="1:12" ht="15">
      <c r="A6" s="107" t="s">
        <v>439</v>
      </c>
      <c r="B6" s="106" t="s">
        <v>438</v>
      </c>
      <c r="C6" s="102">
        <v>22</v>
      </c>
      <c r="D6" s="108">
        <v>0.007499585807108069</v>
      </c>
      <c r="E6" s="108">
        <v>1.9197910246542107</v>
      </c>
      <c r="F6" s="102" t="s">
        <v>645</v>
      </c>
      <c r="G6" s="102" t="b">
        <v>0</v>
      </c>
      <c r="H6" s="102" t="b">
        <v>0</v>
      </c>
      <c r="I6" s="102" t="b">
        <v>0</v>
      </c>
      <c r="J6" s="102" t="b">
        <v>1</v>
      </c>
      <c r="K6" s="102" t="b">
        <v>0</v>
      </c>
      <c r="L6" s="102" t="b">
        <v>0</v>
      </c>
    </row>
    <row r="7" spans="1:12" ht="15">
      <c r="A7" s="107" t="s">
        <v>427</v>
      </c>
      <c r="B7" s="106" t="s">
        <v>426</v>
      </c>
      <c r="C7" s="102">
        <v>22</v>
      </c>
      <c r="D7" s="108">
        <v>0.007499585807108069</v>
      </c>
      <c r="E7" s="108">
        <v>1.583447087228685</v>
      </c>
      <c r="F7" s="102" t="s">
        <v>645</v>
      </c>
      <c r="G7" s="102" t="b">
        <v>0</v>
      </c>
      <c r="H7" s="102" t="b">
        <v>0</v>
      </c>
      <c r="I7" s="102" t="b">
        <v>0</v>
      </c>
      <c r="J7" s="102" t="b">
        <v>0</v>
      </c>
      <c r="K7" s="102" t="b">
        <v>0</v>
      </c>
      <c r="L7" s="102" t="b">
        <v>0</v>
      </c>
    </row>
    <row r="8" spans="1:12" ht="15">
      <c r="A8" s="107" t="s">
        <v>423</v>
      </c>
      <c r="B8" s="106" t="s">
        <v>440</v>
      </c>
      <c r="C8" s="102">
        <v>22</v>
      </c>
      <c r="D8" s="108">
        <v>0.007499585807108069</v>
      </c>
      <c r="E8" s="108">
        <v>1.5809724681008297</v>
      </c>
      <c r="F8" s="102" t="s">
        <v>645</v>
      </c>
      <c r="G8" s="102" t="b">
        <v>0</v>
      </c>
      <c r="H8" s="102" t="b">
        <v>0</v>
      </c>
      <c r="I8" s="102" t="b">
        <v>0</v>
      </c>
      <c r="J8" s="102" t="b">
        <v>0</v>
      </c>
      <c r="K8" s="102" t="b">
        <v>0</v>
      </c>
      <c r="L8" s="102" t="b">
        <v>0</v>
      </c>
    </row>
    <row r="9" spans="1:12" ht="15">
      <c r="A9" s="107" t="s">
        <v>436</v>
      </c>
      <c r="B9" s="106" t="s">
        <v>446</v>
      </c>
      <c r="C9" s="102">
        <v>22</v>
      </c>
      <c r="D9" s="108">
        <v>0.007499585807108069</v>
      </c>
      <c r="E9" s="108">
        <v>1.8642736968043792</v>
      </c>
      <c r="F9" s="102" t="s">
        <v>645</v>
      </c>
      <c r="G9" s="102" t="b">
        <v>0</v>
      </c>
      <c r="H9" s="102" t="b">
        <v>0</v>
      </c>
      <c r="I9" s="102" t="b">
        <v>0</v>
      </c>
      <c r="J9" s="102" t="b">
        <v>0</v>
      </c>
      <c r="K9" s="102" t="b">
        <v>0</v>
      </c>
      <c r="L9" s="102" t="b">
        <v>0</v>
      </c>
    </row>
    <row r="10" spans="1:12" ht="15">
      <c r="A10" s="107" t="s">
        <v>426</v>
      </c>
      <c r="B10" s="106" t="s">
        <v>436</v>
      </c>
      <c r="C10" s="102">
        <v>22</v>
      </c>
      <c r="D10" s="108">
        <v>0.007499585807108069</v>
      </c>
      <c r="E10" s="108">
        <v>1.6626283332763099</v>
      </c>
      <c r="F10" s="102" t="s">
        <v>645</v>
      </c>
      <c r="G10" s="102" t="b">
        <v>0</v>
      </c>
      <c r="H10" s="102" t="b">
        <v>0</v>
      </c>
      <c r="I10" s="102" t="b">
        <v>0</v>
      </c>
      <c r="J10" s="102" t="b">
        <v>0</v>
      </c>
      <c r="K10" s="102" t="b">
        <v>0</v>
      </c>
      <c r="L10" s="102" t="b">
        <v>0</v>
      </c>
    </row>
    <row r="11" spans="1:12" ht="15">
      <c r="A11" s="107" t="s">
        <v>441</v>
      </c>
      <c r="B11" s="106" t="s">
        <v>421</v>
      </c>
      <c r="C11" s="102">
        <v>22</v>
      </c>
      <c r="D11" s="108">
        <v>0.007499585807108069</v>
      </c>
      <c r="E11" s="108">
        <v>1.270987629783922</v>
      </c>
      <c r="F11" s="102" t="s">
        <v>645</v>
      </c>
      <c r="G11" s="102" t="b">
        <v>0</v>
      </c>
      <c r="H11" s="102" t="b">
        <v>0</v>
      </c>
      <c r="I11" s="102" t="b">
        <v>0</v>
      </c>
      <c r="J11" s="102" t="b">
        <v>0</v>
      </c>
      <c r="K11" s="102" t="b">
        <v>0</v>
      </c>
      <c r="L11" s="102" t="b">
        <v>0</v>
      </c>
    </row>
    <row r="12" spans="1:12" ht="15">
      <c r="A12" s="107" t="s">
        <v>448</v>
      </c>
      <c r="B12" s="106" t="s">
        <v>439</v>
      </c>
      <c r="C12" s="102">
        <v>22</v>
      </c>
      <c r="D12" s="108">
        <v>0.007499585807108069</v>
      </c>
      <c r="E12" s="108">
        <v>1.9197910246542107</v>
      </c>
      <c r="F12" s="102" t="s">
        <v>645</v>
      </c>
      <c r="G12" s="102" t="b">
        <v>0</v>
      </c>
      <c r="H12" s="102" t="b">
        <v>0</v>
      </c>
      <c r="I12" s="102" t="b">
        <v>0</v>
      </c>
      <c r="J12" s="102" t="b">
        <v>0</v>
      </c>
      <c r="K12" s="102" t="b">
        <v>0</v>
      </c>
      <c r="L12" s="102" t="b">
        <v>0</v>
      </c>
    </row>
    <row r="13" spans="1:12" ht="15">
      <c r="A13" s="107" t="s">
        <v>421</v>
      </c>
      <c r="B13" s="106" t="s">
        <v>444</v>
      </c>
      <c r="C13" s="102">
        <v>22</v>
      </c>
      <c r="D13" s="108">
        <v>0.007499585807108069</v>
      </c>
      <c r="E13" s="108">
        <v>1.343135613100343</v>
      </c>
      <c r="F13" s="102" t="s">
        <v>645</v>
      </c>
      <c r="G13" s="102" t="b">
        <v>0</v>
      </c>
      <c r="H13" s="102" t="b">
        <v>0</v>
      </c>
      <c r="I13" s="102" t="b">
        <v>0</v>
      </c>
      <c r="J13" s="102" t="b">
        <v>0</v>
      </c>
      <c r="K13" s="102" t="b">
        <v>0</v>
      </c>
      <c r="L13" s="102" t="b">
        <v>0</v>
      </c>
    </row>
    <row r="14" spans="1:12" ht="15">
      <c r="A14" s="107" t="s">
        <v>444</v>
      </c>
      <c r="B14" s="106" t="s">
        <v>423</v>
      </c>
      <c r="C14" s="102">
        <v>22</v>
      </c>
      <c r="D14" s="108">
        <v>0.007499585807108069</v>
      </c>
      <c r="E14" s="108">
        <v>1.5809724681008297</v>
      </c>
      <c r="F14" s="102" t="s">
        <v>645</v>
      </c>
      <c r="G14" s="102" t="b">
        <v>0</v>
      </c>
      <c r="H14" s="102" t="b">
        <v>0</v>
      </c>
      <c r="I14" s="102" t="b">
        <v>0</v>
      </c>
      <c r="J14" s="102" t="b">
        <v>0</v>
      </c>
      <c r="K14" s="102" t="b">
        <v>0</v>
      </c>
      <c r="L14" s="102" t="b">
        <v>0</v>
      </c>
    </row>
    <row r="15" spans="1:12" ht="15">
      <c r="A15" s="107" t="s">
        <v>422</v>
      </c>
      <c r="B15" s="106" t="s">
        <v>447</v>
      </c>
      <c r="C15" s="102">
        <v>22</v>
      </c>
      <c r="D15" s="108">
        <v>0.007499585807108069</v>
      </c>
      <c r="E15" s="108">
        <v>1.4840624550927732</v>
      </c>
      <c r="F15" s="102" t="s">
        <v>645</v>
      </c>
      <c r="G15" s="102" t="b">
        <v>0</v>
      </c>
      <c r="H15" s="102" t="b">
        <v>0</v>
      </c>
      <c r="I15" s="102" t="b">
        <v>0</v>
      </c>
      <c r="J15" s="102" t="b">
        <v>0</v>
      </c>
      <c r="K15" s="102" t="b">
        <v>0</v>
      </c>
      <c r="L15" s="102" t="b">
        <v>0</v>
      </c>
    </row>
    <row r="16" spans="1:12" ht="15">
      <c r="A16" s="107" t="s">
        <v>449</v>
      </c>
      <c r="B16" s="106" t="s">
        <v>442</v>
      </c>
      <c r="C16" s="102">
        <v>22</v>
      </c>
      <c r="D16" s="108">
        <v>0.007499585807108069</v>
      </c>
      <c r="E16" s="108">
        <v>1.9197910246542107</v>
      </c>
      <c r="F16" s="102" t="s">
        <v>645</v>
      </c>
      <c r="G16" s="102" t="b">
        <v>0</v>
      </c>
      <c r="H16" s="102" t="b">
        <v>0</v>
      </c>
      <c r="I16" s="102" t="b">
        <v>0</v>
      </c>
      <c r="J16" s="102" t="b">
        <v>0</v>
      </c>
      <c r="K16" s="102" t="b">
        <v>0</v>
      </c>
      <c r="L16" s="102" t="b">
        <v>0</v>
      </c>
    </row>
    <row r="17" spans="1:12" ht="15">
      <c r="A17" s="107" t="s">
        <v>447</v>
      </c>
      <c r="B17" s="106" t="s">
        <v>448</v>
      </c>
      <c r="C17" s="102">
        <v>22</v>
      </c>
      <c r="D17" s="108">
        <v>0.007499585807108069</v>
      </c>
      <c r="E17" s="108">
        <v>1.9197910246542107</v>
      </c>
      <c r="F17" s="102" t="s">
        <v>645</v>
      </c>
      <c r="G17" s="102" t="b">
        <v>0</v>
      </c>
      <c r="H17" s="102" t="b">
        <v>0</v>
      </c>
      <c r="I17" s="102" t="b">
        <v>0</v>
      </c>
      <c r="J17" s="102" t="b">
        <v>0</v>
      </c>
      <c r="K17" s="102" t="b">
        <v>0</v>
      </c>
      <c r="L17" s="102" t="b">
        <v>0</v>
      </c>
    </row>
    <row r="18" spans="1:12" ht="15">
      <c r="A18" s="107" t="s">
        <v>446</v>
      </c>
      <c r="B18" s="106" t="s">
        <v>449</v>
      </c>
      <c r="C18" s="102">
        <v>22</v>
      </c>
      <c r="D18" s="108">
        <v>0.007499585807108069</v>
      </c>
      <c r="E18" s="108">
        <v>1.9197910246542107</v>
      </c>
      <c r="F18" s="102" t="s">
        <v>645</v>
      </c>
      <c r="G18" s="102" t="b">
        <v>0</v>
      </c>
      <c r="H18" s="102" t="b">
        <v>0</v>
      </c>
      <c r="I18" s="102" t="b">
        <v>0</v>
      </c>
      <c r="J18" s="102" t="b">
        <v>0</v>
      </c>
      <c r="K18" s="102" t="b">
        <v>0</v>
      </c>
      <c r="L18" s="102" t="b">
        <v>0</v>
      </c>
    </row>
    <row r="19" spans="1:12" ht="15">
      <c r="A19" s="107" t="s">
        <v>438</v>
      </c>
      <c r="B19" s="106" t="s">
        <v>441</v>
      </c>
      <c r="C19" s="102">
        <v>22</v>
      </c>
      <c r="D19" s="108">
        <v>0.007499585807108069</v>
      </c>
      <c r="E19" s="108">
        <v>1.9197910246542107</v>
      </c>
      <c r="F19" s="102" t="s">
        <v>645</v>
      </c>
      <c r="G19" s="102" t="b">
        <v>1</v>
      </c>
      <c r="H19" s="102" t="b">
        <v>0</v>
      </c>
      <c r="I19" s="102" t="b">
        <v>0</v>
      </c>
      <c r="J19" s="102" t="b">
        <v>0</v>
      </c>
      <c r="K19" s="102" t="b">
        <v>0</v>
      </c>
      <c r="L19" s="102" t="b">
        <v>0</v>
      </c>
    </row>
    <row r="20" spans="1:12" ht="15">
      <c r="A20" s="107" t="s">
        <v>198</v>
      </c>
      <c r="B20" s="106" t="s">
        <v>422</v>
      </c>
      <c r="C20" s="102">
        <v>18</v>
      </c>
      <c r="D20" s="108">
        <v>0.006949245675552354</v>
      </c>
      <c r="E20" s="108">
        <v>1.262696523182513</v>
      </c>
      <c r="F20" s="102" t="s">
        <v>645</v>
      </c>
      <c r="G20" s="102" t="b">
        <v>0</v>
      </c>
      <c r="H20" s="102" t="b">
        <v>0</v>
      </c>
      <c r="I20" s="102" t="b">
        <v>0</v>
      </c>
      <c r="J20" s="102" t="b">
        <v>0</v>
      </c>
      <c r="K20" s="102" t="b">
        <v>0</v>
      </c>
      <c r="L20" s="102" t="b">
        <v>0</v>
      </c>
    </row>
    <row r="21" spans="1:12" ht="15">
      <c r="A21" s="107" t="s">
        <v>430</v>
      </c>
      <c r="B21" s="106" t="s">
        <v>455</v>
      </c>
      <c r="C21" s="102">
        <v>16</v>
      </c>
      <c r="D21" s="108">
        <v>0.006601389464751272</v>
      </c>
      <c r="E21" s="108">
        <v>1.847240357505599</v>
      </c>
      <c r="F21" s="102" t="s">
        <v>645</v>
      </c>
      <c r="G21" s="102" t="b">
        <v>1</v>
      </c>
      <c r="H21" s="102" t="b">
        <v>0</v>
      </c>
      <c r="I21" s="102" t="b">
        <v>0</v>
      </c>
      <c r="J21" s="102" t="b">
        <v>0</v>
      </c>
      <c r="K21" s="102" t="b">
        <v>0</v>
      </c>
      <c r="L21" s="102" t="b">
        <v>0</v>
      </c>
    </row>
    <row r="22" spans="1:12" ht="15">
      <c r="A22" s="107" t="s">
        <v>421</v>
      </c>
      <c r="B22" s="106" t="s">
        <v>457</v>
      </c>
      <c r="C22" s="102">
        <v>16</v>
      </c>
      <c r="D22" s="108">
        <v>0.006601389464751272</v>
      </c>
      <c r="E22" s="108">
        <v>1.343135613100343</v>
      </c>
      <c r="F22" s="102" t="s">
        <v>645</v>
      </c>
      <c r="G22" s="102" t="b">
        <v>0</v>
      </c>
      <c r="H22" s="102" t="b">
        <v>0</v>
      </c>
      <c r="I22" s="102" t="b">
        <v>0</v>
      </c>
      <c r="J22" s="102" t="b">
        <v>0</v>
      </c>
      <c r="K22" s="102" t="b">
        <v>0</v>
      </c>
      <c r="L22" s="102" t="b">
        <v>0</v>
      </c>
    </row>
    <row r="23" spans="1:12" ht="15">
      <c r="A23" s="107" t="s">
        <v>461</v>
      </c>
      <c r="B23" s="106" t="s">
        <v>451</v>
      </c>
      <c r="C23" s="102">
        <v>16</v>
      </c>
      <c r="D23" s="108">
        <v>0.006601389464751272</v>
      </c>
      <c r="E23" s="108">
        <v>1.9399944107424976</v>
      </c>
      <c r="F23" s="102" t="s">
        <v>645</v>
      </c>
      <c r="G23" s="102" t="b">
        <v>0</v>
      </c>
      <c r="H23" s="102" t="b">
        <v>0</v>
      </c>
      <c r="I23" s="102" t="b">
        <v>0</v>
      </c>
      <c r="J23" s="102" t="b">
        <v>0</v>
      </c>
      <c r="K23" s="102" t="b">
        <v>0</v>
      </c>
      <c r="L23" s="102" t="b">
        <v>0</v>
      </c>
    </row>
    <row r="24" spans="1:12" ht="15">
      <c r="A24" s="107" t="s">
        <v>456</v>
      </c>
      <c r="B24" s="106" t="s">
        <v>433</v>
      </c>
      <c r="C24" s="102">
        <v>16</v>
      </c>
      <c r="D24" s="108">
        <v>0.006601389464751272</v>
      </c>
      <c r="E24" s="108">
        <v>1.847240357505599</v>
      </c>
      <c r="F24" s="102" t="s">
        <v>645</v>
      </c>
      <c r="G24" s="102" t="b">
        <v>0</v>
      </c>
      <c r="H24" s="102" t="b">
        <v>0</v>
      </c>
      <c r="I24" s="102" t="b">
        <v>0</v>
      </c>
      <c r="J24" s="102" t="b">
        <v>0</v>
      </c>
      <c r="K24" s="102" t="b">
        <v>0</v>
      </c>
      <c r="L24" s="102" t="b">
        <v>0</v>
      </c>
    </row>
    <row r="25" spans="1:12" ht="15">
      <c r="A25" s="107" t="s">
        <v>458</v>
      </c>
      <c r="B25" s="106" t="s">
        <v>456</v>
      </c>
      <c r="C25" s="102">
        <v>16</v>
      </c>
      <c r="D25" s="108">
        <v>0.006601389464751272</v>
      </c>
      <c r="E25" s="108">
        <v>2.0580937228204923</v>
      </c>
      <c r="F25" s="102" t="s">
        <v>645</v>
      </c>
      <c r="G25" s="102" t="b">
        <v>0</v>
      </c>
      <c r="H25" s="102" t="b">
        <v>0</v>
      </c>
      <c r="I25" s="102" t="b">
        <v>0</v>
      </c>
      <c r="J25" s="102" t="b">
        <v>0</v>
      </c>
      <c r="K25" s="102" t="b">
        <v>0</v>
      </c>
      <c r="L25" s="102" t="b">
        <v>0</v>
      </c>
    </row>
    <row r="26" spans="1:12" ht="15">
      <c r="A26" s="107" t="s">
        <v>457</v>
      </c>
      <c r="B26" s="106" t="s">
        <v>430</v>
      </c>
      <c r="C26" s="102">
        <v>16</v>
      </c>
      <c r="D26" s="108">
        <v>0.006601389464751272</v>
      </c>
      <c r="E26" s="108">
        <v>1.8642736968043792</v>
      </c>
      <c r="F26" s="102" t="s">
        <v>645</v>
      </c>
      <c r="G26" s="102" t="b">
        <v>0</v>
      </c>
      <c r="H26" s="102" t="b">
        <v>0</v>
      </c>
      <c r="I26" s="102" t="b">
        <v>0</v>
      </c>
      <c r="J26" s="102" t="b">
        <v>1</v>
      </c>
      <c r="K26" s="102" t="b">
        <v>0</v>
      </c>
      <c r="L26" s="102" t="b">
        <v>0</v>
      </c>
    </row>
    <row r="27" spans="1:12" ht="15">
      <c r="A27" s="107" t="s">
        <v>200</v>
      </c>
      <c r="B27" s="106" t="s">
        <v>460</v>
      </c>
      <c r="C27" s="102">
        <v>16</v>
      </c>
      <c r="D27" s="108">
        <v>0.006601389464751272</v>
      </c>
      <c r="E27" s="108">
        <v>1.847240357505599</v>
      </c>
      <c r="F27" s="102" t="s">
        <v>645</v>
      </c>
      <c r="G27" s="102" t="b">
        <v>0</v>
      </c>
      <c r="H27" s="102" t="b">
        <v>0</v>
      </c>
      <c r="I27" s="102" t="b">
        <v>0</v>
      </c>
      <c r="J27" s="102" t="b">
        <v>0</v>
      </c>
      <c r="K27" s="102" t="b">
        <v>0</v>
      </c>
      <c r="L27" s="102" t="b">
        <v>0</v>
      </c>
    </row>
    <row r="28" spans="1:12" ht="15">
      <c r="A28" s="107" t="s">
        <v>454</v>
      </c>
      <c r="B28" s="106" t="s">
        <v>461</v>
      </c>
      <c r="C28" s="102">
        <v>16</v>
      </c>
      <c r="D28" s="108">
        <v>0.006601389464751272</v>
      </c>
      <c r="E28" s="108">
        <v>2.0580937228204923</v>
      </c>
      <c r="F28" s="102" t="s">
        <v>645</v>
      </c>
      <c r="G28" s="102" t="b">
        <v>0</v>
      </c>
      <c r="H28" s="102" t="b">
        <v>1</v>
      </c>
      <c r="I28" s="102" t="b">
        <v>0</v>
      </c>
      <c r="J28" s="102" t="b">
        <v>0</v>
      </c>
      <c r="K28" s="102" t="b">
        <v>0</v>
      </c>
      <c r="L28" s="102" t="b">
        <v>0</v>
      </c>
    </row>
    <row r="29" spans="1:12" ht="15">
      <c r="A29" s="107" t="s">
        <v>455</v>
      </c>
      <c r="B29" s="106" t="s">
        <v>200</v>
      </c>
      <c r="C29" s="102">
        <v>16</v>
      </c>
      <c r="D29" s="108">
        <v>0.006601389464751272</v>
      </c>
      <c r="E29" s="108">
        <v>1.847240357505599</v>
      </c>
      <c r="F29" s="102" t="s">
        <v>645</v>
      </c>
      <c r="G29" s="102" t="b">
        <v>0</v>
      </c>
      <c r="H29" s="102" t="b">
        <v>0</v>
      </c>
      <c r="I29" s="102" t="b">
        <v>0</v>
      </c>
      <c r="J29" s="102" t="b">
        <v>0</v>
      </c>
      <c r="K29" s="102" t="b">
        <v>0</v>
      </c>
      <c r="L29" s="102" t="b">
        <v>0</v>
      </c>
    </row>
    <row r="30" spans="1:12" ht="15">
      <c r="A30" s="107" t="s">
        <v>435</v>
      </c>
      <c r="B30" s="106" t="s">
        <v>434</v>
      </c>
      <c r="C30" s="102">
        <v>16</v>
      </c>
      <c r="D30" s="108">
        <v>0.006601389464751272</v>
      </c>
      <c r="E30" s="108">
        <v>1.6363869921907057</v>
      </c>
      <c r="F30" s="102" t="s">
        <v>645</v>
      </c>
      <c r="G30" s="102" t="b">
        <v>0</v>
      </c>
      <c r="H30" s="102" t="b">
        <v>0</v>
      </c>
      <c r="I30" s="102" t="b">
        <v>0</v>
      </c>
      <c r="J30" s="102" t="b">
        <v>0</v>
      </c>
      <c r="K30" s="102" t="b">
        <v>0</v>
      </c>
      <c r="L30" s="102" t="b">
        <v>0</v>
      </c>
    </row>
    <row r="31" spans="1:12" ht="15">
      <c r="A31" s="107" t="s">
        <v>451</v>
      </c>
      <c r="B31" s="106" t="s">
        <v>458</v>
      </c>
      <c r="C31" s="102">
        <v>16</v>
      </c>
      <c r="D31" s="108">
        <v>0.006601389464751272</v>
      </c>
      <c r="E31" s="108">
        <v>1.9399944107424976</v>
      </c>
      <c r="F31" s="102" t="s">
        <v>645</v>
      </c>
      <c r="G31" s="102" t="b">
        <v>0</v>
      </c>
      <c r="H31" s="102" t="b">
        <v>0</v>
      </c>
      <c r="I31" s="102" t="b">
        <v>0</v>
      </c>
      <c r="J31" s="102" t="b">
        <v>0</v>
      </c>
      <c r="K31" s="102" t="b">
        <v>0</v>
      </c>
      <c r="L31" s="102" t="b">
        <v>0</v>
      </c>
    </row>
    <row r="32" spans="1:12" ht="15">
      <c r="A32" s="107" t="s">
        <v>460</v>
      </c>
      <c r="B32" s="106" t="s">
        <v>454</v>
      </c>
      <c r="C32" s="102">
        <v>16</v>
      </c>
      <c r="D32" s="108">
        <v>0.006601389464751272</v>
      </c>
      <c r="E32" s="108">
        <v>2.0580937228204923</v>
      </c>
      <c r="F32" s="102" t="s">
        <v>645</v>
      </c>
      <c r="G32" s="102" t="b">
        <v>0</v>
      </c>
      <c r="H32" s="102" t="b">
        <v>0</v>
      </c>
      <c r="I32" s="102" t="b">
        <v>0</v>
      </c>
      <c r="J32" s="102" t="b">
        <v>0</v>
      </c>
      <c r="K32" s="102" t="b">
        <v>1</v>
      </c>
      <c r="L32" s="102" t="b">
        <v>0</v>
      </c>
    </row>
    <row r="33" spans="1:12" ht="15">
      <c r="A33" s="107" t="s">
        <v>459</v>
      </c>
      <c r="B33" s="106" t="s">
        <v>423</v>
      </c>
      <c r="C33" s="102">
        <v>16</v>
      </c>
      <c r="D33" s="108">
        <v>0.006601389464751272</v>
      </c>
      <c r="E33" s="108">
        <v>1.5809724681008297</v>
      </c>
      <c r="F33" s="102" t="s">
        <v>645</v>
      </c>
      <c r="G33" s="102" t="b">
        <v>0</v>
      </c>
      <c r="H33" s="102" t="b">
        <v>0</v>
      </c>
      <c r="I33" s="102" t="b">
        <v>0</v>
      </c>
      <c r="J33" s="102" t="b">
        <v>0</v>
      </c>
      <c r="K33" s="102" t="b">
        <v>0</v>
      </c>
      <c r="L33" s="102" t="b">
        <v>0</v>
      </c>
    </row>
    <row r="34" spans="1:12" ht="15">
      <c r="A34" s="107" t="s">
        <v>423</v>
      </c>
      <c r="B34" s="106" t="s">
        <v>421</v>
      </c>
      <c r="C34" s="102">
        <v>16</v>
      </c>
      <c r="D34" s="108">
        <v>0.006601389464751272</v>
      </c>
      <c r="E34" s="108">
        <v>0.7938663750642595</v>
      </c>
      <c r="F34" s="102" t="s">
        <v>645</v>
      </c>
      <c r="G34" s="102" t="b">
        <v>0</v>
      </c>
      <c r="H34" s="102" t="b">
        <v>0</v>
      </c>
      <c r="I34" s="102" t="b">
        <v>0</v>
      </c>
      <c r="J34" s="102" t="b">
        <v>0</v>
      </c>
      <c r="K34" s="102" t="b">
        <v>0</v>
      </c>
      <c r="L34" s="102" t="b">
        <v>0</v>
      </c>
    </row>
    <row r="35" spans="1:12" ht="15">
      <c r="A35" s="107" t="s">
        <v>188</v>
      </c>
      <c r="B35" s="106" t="s">
        <v>459</v>
      </c>
      <c r="C35" s="102">
        <v>15</v>
      </c>
      <c r="D35" s="108">
        <v>0.006406755372817409</v>
      </c>
      <c r="E35" s="108">
        <v>1.8642736968043792</v>
      </c>
      <c r="F35" s="102" t="s">
        <v>645</v>
      </c>
      <c r="G35" s="102" t="b">
        <v>0</v>
      </c>
      <c r="H35" s="102" t="b">
        <v>0</v>
      </c>
      <c r="I35" s="102" t="b">
        <v>0</v>
      </c>
      <c r="J35" s="102" t="b">
        <v>0</v>
      </c>
      <c r="K35" s="102" t="b">
        <v>0</v>
      </c>
      <c r="L35" s="102" t="b">
        <v>0</v>
      </c>
    </row>
    <row r="36" spans="1:12" ht="15">
      <c r="A36" s="107" t="s">
        <v>465</v>
      </c>
      <c r="B36" s="106" t="s">
        <v>464</v>
      </c>
      <c r="C36" s="102">
        <v>14</v>
      </c>
      <c r="D36" s="108">
        <v>0.008381870108761227</v>
      </c>
      <c r="E36" s="108">
        <v>2.1160856697981787</v>
      </c>
      <c r="F36" s="102" t="s">
        <v>645</v>
      </c>
      <c r="G36" s="102" t="b">
        <v>0</v>
      </c>
      <c r="H36" s="102" t="b">
        <v>0</v>
      </c>
      <c r="I36" s="102" t="b">
        <v>0</v>
      </c>
      <c r="J36" s="102" t="b">
        <v>0</v>
      </c>
      <c r="K36" s="102" t="b">
        <v>0</v>
      </c>
      <c r="L36" s="102" t="b">
        <v>0</v>
      </c>
    </row>
    <row r="37" spans="1:12" ht="15">
      <c r="A37" s="107" t="s">
        <v>421</v>
      </c>
      <c r="B37" s="106" t="s">
        <v>428</v>
      </c>
      <c r="C37" s="102">
        <v>11</v>
      </c>
      <c r="D37" s="108">
        <v>0.005466397337096696</v>
      </c>
      <c r="E37" s="108">
        <v>0.9373702669163488</v>
      </c>
      <c r="F37" s="102" t="s">
        <v>645</v>
      </c>
      <c r="G37" s="102" t="b">
        <v>0</v>
      </c>
      <c r="H37" s="102" t="b">
        <v>0</v>
      </c>
      <c r="I37" s="102" t="b">
        <v>0</v>
      </c>
      <c r="J37" s="102" t="b">
        <v>0</v>
      </c>
      <c r="K37" s="102" t="b">
        <v>0</v>
      </c>
      <c r="L37" s="102" t="b">
        <v>0</v>
      </c>
    </row>
    <row r="38" spans="1:12" ht="15">
      <c r="A38" s="107" t="s">
        <v>469</v>
      </c>
      <c r="B38" s="106" t="s">
        <v>434</v>
      </c>
      <c r="C38" s="102">
        <v>10</v>
      </c>
      <c r="D38" s="108">
        <v>0.005184033177812338</v>
      </c>
      <c r="E38" s="108">
        <v>1.701112321827361</v>
      </c>
      <c r="F38" s="102" t="s">
        <v>645</v>
      </c>
      <c r="G38" s="102" t="b">
        <v>0</v>
      </c>
      <c r="H38" s="102" t="b">
        <v>0</v>
      </c>
      <c r="I38" s="102" t="b">
        <v>0</v>
      </c>
      <c r="J38" s="102" t="b">
        <v>0</v>
      </c>
      <c r="K38" s="102" t="b">
        <v>0</v>
      </c>
      <c r="L38" s="102" t="b">
        <v>0</v>
      </c>
    </row>
    <row r="39" spans="1:12" ht="15">
      <c r="A39" s="107" t="s">
        <v>452</v>
      </c>
      <c r="B39" s="106" t="s">
        <v>477</v>
      </c>
      <c r="C39" s="102">
        <v>10</v>
      </c>
      <c r="D39" s="108">
        <v>0.005184033177812338</v>
      </c>
      <c r="E39" s="108">
        <v>2.006941200373111</v>
      </c>
      <c r="F39" s="102" t="s">
        <v>645</v>
      </c>
      <c r="G39" s="102" t="b">
        <v>0</v>
      </c>
      <c r="H39" s="102" t="b">
        <v>0</v>
      </c>
      <c r="I39" s="102" t="b">
        <v>0</v>
      </c>
      <c r="J39" s="102" t="b">
        <v>0</v>
      </c>
      <c r="K39" s="102" t="b">
        <v>0</v>
      </c>
      <c r="L39" s="102" t="b">
        <v>0</v>
      </c>
    </row>
    <row r="40" spans="1:12" ht="15">
      <c r="A40" s="107" t="s">
        <v>466</v>
      </c>
      <c r="B40" s="106" t="s">
        <v>481</v>
      </c>
      <c r="C40" s="102">
        <v>10</v>
      </c>
      <c r="D40" s="108">
        <v>0.005184033177812338</v>
      </c>
      <c r="E40" s="108">
        <v>2.116085669798179</v>
      </c>
      <c r="F40" s="102" t="s">
        <v>645</v>
      </c>
      <c r="G40" s="102" t="b">
        <v>0</v>
      </c>
      <c r="H40" s="102" t="b">
        <v>0</v>
      </c>
      <c r="I40" s="102" t="b">
        <v>0</v>
      </c>
      <c r="J40" s="102" t="b">
        <v>0</v>
      </c>
      <c r="K40" s="102" t="b">
        <v>0</v>
      </c>
      <c r="L40" s="102" t="b">
        <v>0</v>
      </c>
    </row>
    <row r="41" spans="1:12" ht="15">
      <c r="A41" s="107" t="s">
        <v>426</v>
      </c>
      <c r="B41" s="106" t="s">
        <v>421</v>
      </c>
      <c r="C41" s="102">
        <v>10</v>
      </c>
      <c r="D41" s="108">
        <v>0.005184033177812338</v>
      </c>
      <c r="E41" s="108">
        <v>0.7269195854336463</v>
      </c>
      <c r="F41" s="102" t="s">
        <v>645</v>
      </c>
      <c r="G41" s="102" t="b">
        <v>0</v>
      </c>
      <c r="H41" s="102" t="b">
        <v>0</v>
      </c>
      <c r="I41" s="102" t="b">
        <v>0</v>
      </c>
      <c r="J41" s="102" t="b">
        <v>0</v>
      </c>
      <c r="K41" s="102" t="b">
        <v>0</v>
      </c>
      <c r="L41" s="102" t="b">
        <v>0</v>
      </c>
    </row>
    <row r="42" spans="1:12" ht="15">
      <c r="A42" s="107" t="s">
        <v>482</v>
      </c>
      <c r="B42" s="106" t="s">
        <v>483</v>
      </c>
      <c r="C42" s="102">
        <v>10</v>
      </c>
      <c r="D42" s="108">
        <v>0.005184033177812338</v>
      </c>
      <c r="E42" s="108">
        <v>2.262213705476417</v>
      </c>
      <c r="F42" s="102" t="s">
        <v>645</v>
      </c>
      <c r="G42" s="102" t="b">
        <v>0</v>
      </c>
      <c r="H42" s="102" t="b">
        <v>0</v>
      </c>
      <c r="I42" s="102" t="b">
        <v>0</v>
      </c>
      <c r="J42" s="102" t="b">
        <v>0</v>
      </c>
      <c r="K42" s="102" t="b">
        <v>0</v>
      </c>
      <c r="L42" s="102" t="b">
        <v>0</v>
      </c>
    </row>
    <row r="43" spans="1:12" ht="15">
      <c r="A43" s="107" t="s">
        <v>463</v>
      </c>
      <c r="B43" s="106" t="s">
        <v>452</v>
      </c>
      <c r="C43" s="102">
        <v>10</v>
      </c>
      <c r="D43" s="108">
        <v>0.005184033177812338</v>
      </c>
      <c r="E43" s="108">
        <v>1.8556735250424616</v>
      </c>
      <c r="F43" s="102" t="s">
        <v>645</v>
      </c>
      <c r="G43" s="102" t="b">
        <v>0</v>
      </c>
      <c r="H43" s="102" t="b">
        <v>0</v>
      </c>
      <c r="I43" s="102" t="b">
        <v>0</v>
      </c>
      <c r="J43" s="102" t="b">
        <v>0</v>
      </c>
      <c r="K43" s="102" t="b">
        <v>0</v>
      </c>
      <c r="L43" s="102" t="b">
        <v>0</v>
      </c>
    </row>
    <row r="44" spans="1:12" ht="15">
      <c r="A44" s="107" t="s">
        <v>481</v>
      </c>
      <c r="B44" s="106" t="s">
        <v>469</v>
      </c>
      <c r="C44" s="102">
        <v>10</v>
      </c>
      <c r="D44" s="108">
        <v>0.005184033177812338</v>
      </c>
      <c r="E44" s="108">
        <v>2.116085669798179</v>
      </c>
      <c r="F44" s="102" t="s">
        <v>645</v>
      </c>
      <c r="G44" s="102" t="b">
        <v>0</v>
      </c>
      <c r="H44" s="102" t="b">
        <v>0</v>
      </c>
      <c r="I44" s="102" t="b">
        <v>0</v>
      </c>
      <c r="J44" s="102" t="b">
        <v>0</v>
      </c>
      <c r="K44" s="102" t="b">
        <v>0</v>
      </c>
      <c r="L44" s="102" t="b">
        <v>0</v>
      </c>
    </row>
    <row r="45" spans="1:12" ht="15">
      <c r="A45" s="107" t="s">
        <v>435</v>
      </c>
      <c r="B45" s="106" t="s">
        <v>466</v>
      </c>
      <c r="C45" s="102">
        <v>10</v>
      </c>
      <c r="D45" s="108">
        <v>0.005184033177812338</v>
      </c>
      <c r="E45" s="108">
        <v>1.701112321827361</v>
      </c>
      <c r="F45" s="102" t="s">
        <v>645</v>
      </c>
      <c r="G45" s="102" t="b">
        <v>0</v>
      </c>
      <c r="H45" s="102" t="b">
        <v>0</v>
      </c>
      <c r="I45" s="102" t="b">
        <v>0</v>
      </c>
      <c r="J45" s="102" t="b">
        <v>0</v>
      </c>
      <c r="K45" s="102" t="b">
        <v>0</v>
      </c>
      <c r="L45" s="102" t="b">
        <v>0</v>
      </c>
    </row>
    <row r="46" spans="1:12" ht="15">
      <c r="A46" s="107" t="s">
        <v>477</v>
      </c>
      <c r="B46" s="106" t="s">
        <v>433</v>
      </c>
      <c r="C46" s="102">
        <v>10</v>
      </c>
      <c r="D46" s="108">
        <v>0.005184033177812338</v>
      </c>
      <c r="E46" s="108">
        <v>1.847240357505599</v>
      </c>
      <c r="F46" s="102" t="s">
        <v>645</v>
      </c>
      <c r="G46" s="102" t="b">
        <v>0</v>
      </c>
      <c r="H46" s="102" t="b">
        <v>0</v>
      </c>
      <c r="I46" s="102" t="b">
        <v>0</v>
      </c>
      <c r="J46" s="102" t="b">
        <v>0</v>
      </c>
      <c r="K46" s="102" t="b">
        <v>0</v>
      </c>
      <c r="L46" s="102" t="b">
        <v>0</v>
      </c>
    </row>
    <row r="47" spans="1:12" ht="15">
      <c r="A47" s="107" t="s">
        <v>480</v>
      </c>
      <c r="B47" s="106" t="s">
        <v>423</v>
      </c>
      <c r="C47" s="102">
        <v>10</v>
      </c>
      <c r="D47" s="108">
        <v>0.005184033177812338</v>
      </c>
      <c r="E47" s="108">
        <v>1.5809724681008297</v>
      </c>
      <c r="F47" s="102" t="s">
        <v>645</v>
      </c>
      <c r="G47" s="102" t="b">
        <v>0</v>
      </c>
      <c r="H47" s="102" t="b">
        <v>0</v>
      </c>
      <c r="I47" s="102" t="b">
        <v>0</v>
      </c>
      <c r="J47" s="102" t="b">
        <v>0</v>
      </c>
      <c r="K47" s="102" t="b">
        <v>0</v>
      </c>
      <c r="L47" s="102" t="b">
        <v>0</v>
      </c>
    </row>
    <row r="48" spans="1:12" ht="15">
      <c r="A48" s="107" t="s">
        <v>428</v>
      </c>
      <c r="B48" s="106" t="s">
        <v>462</v>
      </c>
      <c r="C48" s="102">
        <v>10</v>
      </c>
      <c r="D48" s="108">
        <v>0.005184033177812338</v>
      </c>
      <c r="E48" s="108">
        <v>1.6547586822617482</v>
      </c>
      <c r="F48" s="102" t="s">
        <v>645</v>
      </c>
      <c r="G48" s="102" t="b">
        <v>0</v>
      </c>
      <c r="H48" s="102" t="b">
        <v>0</v>
      </c>
      <c r="I48" s="102" t="b">
        <v>0</v>
      </c>
      <c r="J48" s="102" t="b">
        <v>0</v>
      </c>
      <c r="K48" s="102" t="b">
        <v>0</v>
      </c>
      <c r="L48" s="102" t="b">
        <v>0</v>
      </c>
    </row>
    <row r="49" spans="1:12" ht="15">
      <c r="A49" s="107" t="s">
        <v>200</v>
      </c>
      <c r="B49" s="106" t="s">
        <v>480</v>
      </c>
      <c r="C49" s="102">
        <v>10</v>
      </c>
      <c r="D49" s="108">
        <v>0.005184033177812338</v>
      </c>
      <c r="E49" s="108">
        <v>1.847240357505599</v>
      </c>
      <c r="F49" s="102" t="s">
        <v>645</v>
      </c>
      <c r="G49" s="102" t="b">
        <v>0</v>
      </c>
      <c r="H49" s="102" t="b">
        <v>0</v>
      </c>
      <c r="I49" s="102" t="b">
        <v>0</v>
      </c>
      <c r="J49" s="102" t="b">
        <v>0</v>
      </c>
      <c r="K49" s="102" t="b">
        <v>0</v>
      </c>
      <c r="L49" s="102" t="b">
        <v>0</v>
      </c>
    </row>
    <row r="50" spans="1:12" ht="15">
      <c r="A50" s="107" t="s">
        <v>432</v>
      </c>
      <c r="B50" s="106" t="s">
        <v>426</v>
      </c>
      <c r="C50" s="102">
        <v>10</v>
      </c>
      <c r="D50" s="108">
        <v>0.005184033177812338</v>
      </c>
      <c r="E50" s="108">
        <v>1.7181456611261412</v>
      </c>
      <c r="F50" s="102" t="s">
        <v>645</v>
      </c>
      <c r="G50" s="102" t="b">
        <v>0</v>
      </c>
      <c r="H50" s="102" t="b">
        <v>0</v>
      </c>
      <c r="I50" s="102" t="b">
        <v>0</v>
      </c>
      <c r="J50" s="102" t="b">
        <v>0</v>
      </c>
      <c r="K50" s="102" t="b">
        <v>0</v>
      </c>
      <c r="L50" s="102" t="b">
        <v>0</v>
      </c>
    </row>
    <row r="51" spans="1:12" ht="15">
      <c r="A51" s="107" t="s">
        <v>423</v>
      </c>
      <c r="B51" s="106" t="s">
        <v>463</v>
      </c>
      <c r="C51" s="102">
        <v>10</v>
      </c>
      <c r="D51" s="108">
        <v>0.005184033177812338</v>
      </c>
      <c r="E51" s="108">
        <v>1.4048812090451483</v>
      </c>
      <c r="F51" s="102" t="s">
        <v>645</v>
      </c>
      <c r="G51" s="102" t="b">
        <v>0</v>
      </c>
      <c r="H51" s="102" t="b">
        <v>0</v>
      </c>
      <c r="I51" s="102" t="b">
        <v>0</v>
      </c>
      <c r="J51" s="102" t="b">
        <v>0</v>
      </c>
      <c r="K51" s="102" t="b">
        <v>0</v>
      </c>
      <c r="L51" s="102" t="b">
        <v>0</v>
      </c>
    </row>
    <row r="52" spans="1:12" ht="15">
      <c r="A52" s="107" t="s">
        <v>483</v>
      </c>
      <c r="B52" s="106" t="s">
        <v>200</v>
      </c>
      <c r="C52" s="102">
        <v>10</v>
      </c>
      <c r="D52" s="108">
        <v>0.005184033177812338</v>
      </c>
      <c r="E52" s="108">
        <v>1.847240357505599</v>
      </c>
      <c r="F52" s="102" t="s">
        <v>645</v>
      </c>
      <c r="G52" s="102" t="b">
        <v>0</v>
      </c>
      <c r="H52" s="102" t="b">
        <v>0</v>
      </c>
      <c r="I52" s="102" t="b">
        <v>0</v>
      </c>
      <c r="J52" s="102" t="b">
        <v>0</v>
      </c>
      <c r="K52" s="102" t="b">
        <v>0</v>
      </c>
      <c r="L52" s="102" t="b">
        <v>0</v>
      </c>
    </row>
    <row r="53" spans="1:12" ht="15">
      <c r="A53" s="107" t="s">
        <v>472</v>
      </c>
      <c r="B53" s="106" t="s">
        <v>478</v>
      </c>
      <c r="C53" s="102">
        <v>9</v>
      </c>
      <c r="D53" s="108">
        <v>0.00607012439656601</v>
      </c>
      <c r="E53" s="108">
        <v>2.137274968868117</v>
      </c>
      <c r="F53" s="102" t="s">
        <v>645</v>
      </c>
      <c r="G53" s="102" t="b">
        <v>0</v>
      </c>
      <c r="H53" s="102" t="b">
        <v>0</v>
      </c>
      <c r="I53" s="102" t="b">
        <v>0</v>
      </c>
      <c r="J53" s="102" t="b">
        <v>0</v>
      </c>
      <c r="K53" s="102" t="b">
        <v>0</v>
      </c>
      <c r="L53" s="102" t="b">
        <v>0</v>
      </c>
    </row>
    <row r="54" spans="1:12" ht="15">
      <c r="A54" s="107" t="s">
        <v>198</v>
      </c>
      <c r="B54" s="106" t="s">
        <v>482</v>
      </c>
      <c r="C54" s="102">
        <v>9</v>
      </c>
      <c r="D54" s="108">
        <v>0.004879117374311082</v>
      </c>
      <c r="E54" s="108">
        <v>1.7708520116421442</v>
      </c>
      <c r="F54" s="102" t="s">
        <v>645</v>
      </c>
      <c r="G54" s="102" t="b">
        <v>0</v>
      </c>
      <c r="H54" s="102" t="b">
        <v>0</v>
      </c>
      <c r="I54" s="102" t="b">
        <v>0</v>
      </c>
      <c r="J54" s="102" t="b">
        <v>0</v>
      </c>
      <c r="K54" s="102" t="b">
        <v>0</v>
      </c>
      <c r="L54" s="102" t="b">
        <v>0</v>
      </c>
    </row>
    <row r="55" spans="1:12" ht="15">
      <c r="A55" s="107" t="s">
        <v>485</v>
      </c>
      <c r="B55" s="106" t="s">
        <v>484</v>
      </c>
      <c r="C55" s="102">
        <v>8</v>
      </c>
      <c r="D55" s="108">
        <v>0.004549134320406662</v>
      </c>
      <c r="E55" s="108">
        <v>2.2568186735897107</v>
      </c>
      <c r="F55" s="102" t="s">
        <v>645</v>
      </c>
      <c r="G55" s="102" t="b">
        <v>0</v>
      </c>
      <c r="H55" s="102" t="b">
        <v>0</v>
      </c>
      <c r="I55" s="102" t="b">
        <v>0</v>
      </c>
      <c r="J55" s="102" t="b">
        <v>0</v>
      </c>
      <c r="K55" s="102" t="b">
        <v>0</v>
      </c>
      <c r="L55" s="102" t="b">
        <v>0</v>
      </c>
    </row>
    <row r="56" spans="1:12" ht="15">
      <c r="A56" s="107" t="s">
        <v>190</v>
      </c>
      <c r="B56" s="106" t="s">
        <v>421</v>
      </c>
      <c r="C56" s="102">
        <v>8</v>
      </c>
      <c r="D56" s="108">
        <v>0.004549134320406662</v>
      </c>
      <c r="E56" s="108">
        <v>1.270987629783922</v>
      </c>
      <c r="F56" s="102" t="s">
        <v>645</v>
      </c>
      <c r="G56" s="102" t="b">
        <v>0</v>
      </c>
      <c r="H56" s="102" t="b">
        <v>0</v>
      </c>
      <c r="I56" s="102" t="b">
        <v>0</v>
      </c>
      <c r="J56" s="102" t="b">
        <v>0</v>
      </c>
      <c r="K56" s="102" t="b">
        <v>0</v>
      </c>
      <c r="L56" s="102" t="b">
        <v>0</v>
      </c>
    </row>
    <row r="57" spans="1:12" ht="15">
      <c r="A57" s="107" t="s">
        <v>188</v>
      </c>
      <c r="B57" s="106" t="s">
        <v>453</v>
      </c>
      <c r="C57" s="102">
        <v>8</v>
      </c>
      <c r="D57" s="108">
        <v>0.004549134320406662</v>
      </c>
      <c r="E57" s="108">
        <v>1.688182437748698</v>
      </c>
      <c r="F57" s="102" t="s">
        <v>645</v>
      </c>
      <c r="G57" s="102" t="b">
        <v>0</v>
      </c>
      <c r="H57" s="102" t="b">
        <v>0</v>
      </c>
      <c r="I57" s="102" t="b">
        <v>0</v>
      </c>
      <c r="J57" s="102" t="b">
        <v>0</v>
      </c>
      <c r="K57" s="102" t="b">
        <v>0</v>
      </c>
      <c r="L57" s="102" t="b">
        <v>0</v>
      </c>
    </row>
    <row r="58" spans="1:12" ht="15">
      <c r="A58" s="107" t="s">
        <v>495</v>
      </c>
      <c r="B58" s="106" t="s">
        <v>427</v>
      </c>
      <c r="C58" s="102">
        <v>7</v>
      </c>
      <c r="D58" s="108">
        <v>0.0041909350543806135</v>
      </c>
      <c r="E58" s="108">
        <v>1.7850924507567545</v>
      </c>
      <c r="F58" s="102" t="s">
        <v>645</v>
      </c>
      <c r="G58" s="102" t="b">
        <v>0</v>
      </c>
      <c r="H58" s="102" t="b">
        <v>0</v>
      </c>
      <c r="I58" s="102" t="b">
        <v>0</v>
      </c>
      <c r="J58" s="102" t="b">
        <v>0</v>
      </c>
      <c r="K58" s="102" t="b">
        <v>0</v>
      </c>
      <c r="L58" s="102" t="b">
        <v>0</v>
      </c>
    </row>
    <row r="59" spans="1:12" ht="15">
      <c r="A59" s="107" t="s">
        <v>504</v>
      </c>
      <c r="B59" s="106" t="s">
        <v>487</v>
      </c>
      <c r="C59" s="102">
        <v>7</v>
      </c>
      <c r="D59" s="108">
        <v>0.0041909350543806135</v>
      </c>
      <c r="E59" s="108">
        <v>2.307971196037092</v>
      </c>
      <c r="F59" s="102" t="s">
        <v>645</v>
      </c>
      <c r="G59" s="102" t="b">
        <v>0</v>
      </c>
      <c r="H59" s="102" t="b">
        <v>0</v>
      </c>
      <c r="I59" s="102" t="b">
        <v>0</v>
      </c>
      <c r="J59" s="102" t="b">
        <v>0</v>
      </c>
      <c r="K59" s="102" t="b">
        <v>0</v>
      </c>
      <c r="L59" s="102" t="b">
        <v>0</v>
      </c>
    </row>
    <row r="60" spans="1:12" ht="15">
      <c r="A60" s="107" t="s">
        <v>427</v>
      </c>
      <c r="B60" s="106" t="s">
        <v>476</v>
      </c>
      <c r="C60" s="102">
        <v>7</v>
      </c>
      <c r="D60" s="108">
        <v>0.0041909350543806135</v>
      </c>
      <c r="E60" s="108">
        <v>1.5887978056127863</v>
      </c>
      <c r="F60" s="102" t="s">
        <v>645</v>
      </c>
      <c r="G60" s="102" t="b">
        <v>0</v>
      </c>
      <c r="H60" s="102" t="b">
        <v>0</v>
      </c>
      <c r="I60" s="102" t="b">
        <v>0</v>
      </c>
      <c r="J60" s="102" t="b">
        <v>1</v>
      </c>
      <c r="K60" s="102" t="b">
        <v>0</v>
      </c>
      <c r="L60" s="102" t="b">
        <v>0</v>
      </c>
    </row>
    <row r="61" spans="1:12" ht="15">
      <c r="A61" s="107" t="s">
        <v>499</v>
      </c>
      <c r="B61" s="106" t="s">
        <v>503</v>
      </c>
      <c r="C61" s="102">
        <v>7</v>
      </c>
      <c r="D61" s="108">
        <v>0.0041909350543806135</v>
      </c>
      <c r="E61" s="108">
        <v>2.41711566546216</v>
      </c>
      <c r="F61" s="102" t="s">
        <v>645</v>
      </c>
      <c r="G61" s="102" t="b">
        <v>0</v>
      </c>
      <c r="H61" s="102" t="b">
        <v>0</v>
      </c>
      <c r="I61" s="102" t="b">
        <v>0</v>
      </c>
      <c r="J61" s="102" t="b">
        <v>0</v>
      </c>
      <c r="K61" s="102" t="b">
        <v>0</v>
      </c>
      <c r="L61" s="102" t="b">
        <v>0</v>
      </c>
    </row>
    <row r="62" spans="1:12" ht="15">
      <c r="A62" s="107" t="s">
        <v>505</v>
      </c>
      <c r="B62" s="106" t="s">
        <v>422</v>
      </c>
      <c r="C62" s="102">
        <v>7</v>
      </c>
      <c r="D62" s="108">
        <v>0.0041909350543806135</v>
      </c>
      <c r="E62" s="108">
        <v>1.4987857119134798</v>
      </c>
      <c r="F62" s="102" t="s">
        <v>645</v>
      </c>
      <c r="G62" s="102" t="b">
        <v>0</v>
      </c>
      <c r="H62" s="102" t="b">
        <v>0</v>
      </c>
      <c r="I62" s="102" t="b">
        <v>0</v>
      </c>
      <c r="J62" s="102" t="b">
        <v>0</v>
      </c>
      <c r="K62" s="102" t="b">
        <v>0</v>
      </c>
      <c r="L62" s="102" t="b">
        <v>0</v>
      </c>
    </row>
    <row r="63" spans="1:12" ht="15">
      <c r="A63" s="107" t="s">
        <v>470</v>
      </c>
      <c r="B63" s="106" t="s">
        <v>430</v>
      </c>
      <c r="C63" s="102">
        <v>7</v>
      </c>
      <c r="D63" s="108">
        <v>0.0041909350543806135</v>
      </c>
      <c r="E63" s="108">
        <v>1.5632437011403981</v>
      </c>
      <c r="F63" s="102" t="s">
        <v>645</v>
      </c>
      <c r="G63" s="102" t="b">
        <v>0</v>
      </c>
      <c r="H63" s="102" t="b">
        <v>1</v>
      </c>
      <c r="I63" s="102" t="b">
        <v>0</v>
      </c>
      <c r="J63" s="102" t="b">
        <v>1</v>
      </c>
      <c r="K63" s="102" t="b">
        <v>0</v>
      </c>
      <c r="L63" s="102" t="b">
        <v>0</v>
      </c>
    </row>
    <row r="64" spans="1:12" ht="15">
      <c r="A64" s="107" t="s">
        <v>503</v>
      </c>
      <c r="B64" s="106" t="s">
        <v>491</v>
      </c>
      <c r="C64" s="102">
        <v>7</v>
      </c>
      <c r="D64" s="108">
        <v>0.0041909350543806135</v>
      </c>
      <c r="E64" s="108">
        <v>2.41711566546216</v>
      </c>
      <c r="F64" s="102" t="s">
        <v>645</v>
      </c>
      <c r="G64" s="102" t="b">
        <v>0</v>
      </c>
      <c r="H64" s="102" t="b">
        <v>0</v>
      </c>
      <c r="I64" s="102" t="b">
        <v>0</v>
      </c>
      <c r="J64" s="102" t="b">
        <v>0</v>
      </c>
      <c r="K64" s="102" t="b">
        <v>0</v>
      </c>
      <c r="L64" s="102" t="b">
        <v>0</v>
      </c>
    </row>
    <row r="65" spans="1:12" ht="15">
      <c r="A65" s="107" t="s">
        <v>493</v>
      </c>
      <c r="B65" s="106" t="s">
        <v>465</v>
      </c>
      <c r="C65" s="102">
        <v>7</v>
      </c>
      <c r="D65" s="108">
        <v>0.0041909350543806135</v>
      </c>
      <c r="E65" s="108">
        <v>2.1160856697981787</v>
      </c>
      <c r="F65" s="102" t="s">
        <v>645</v>
      </c>
      <c r="G65" s="102" t="b">
        <v>0</v>
      </c>
      <c r="H65" s="102" t="b">
        <v>0</v>
      </c>
      <c r="I65" s="102" t="b">
        <v>0</v>
      </c>
      <c r="J65" s="102" t="b">
        <v>0</v>
      </c>
      <c r="K65" s="102" t="b">
        <v>0</v>
      </c>
      <c r="L65" s="102" t="b">
        <v>0</v>
      </c>
    </row>
    <row r="66" spans="1:12" ht="15">
      <c r="A66" s="107" t="s">
        <v>474</v>
      </c>
      <c r="B66" s="106" t="s">
        <v>421</v>
      </c>
      <c r="C66" s="102">
        <v>7</v>
      </c>
      <c r="D66" s="108">
        <v>0.0041909350543806135</v>
      </c>
      <c r="E66" s="108">
        <v>1.036904423750554</v>
      </c>
      <c r="F66" s="102" t="s">
        <v>645</v>
      </c>
      <c r="G66" s="102" t="b">
        <v>0</v>
      </c>
      <c r="H66" s="102" t="b">
        <v>0</v>
      </c>
      <c r="I66" s="102" t="b">
        <v>0</v>
      </c>
      <c r="J66" s="102" t="b">
        <v>0</v>
      </c>
      <c r="K66" s="102" t="b">
        <v>0</v>
      </c>
      <c r="L66" s="102" t="b">
        <v>0</v>
      </c>
    </row>
    <row r="67" spans="1:12" ht="15">
      <c r="A67" s="107" t="s">
        <v>484</v>
      </c>
      <c r="B67" s="106" t="s">
        <v>474</v>
      </c>
      <c r="C67" s="102">
        <v>7</v>
      </c>
      <c r="D67" s="108">
        <v>0.0041909350543806135</v>
      </c>
      <c r="E67" s="108">
        <v>2.073887990003724</v>
      </c>
      <c r="F67" s="102" t="s">
        <v>645</v>
      </c>
      <c r="G67" s="102" t="b">
        <v>0</v>
      </c>
      <c r="H67" s="102" t="b">
        <v>0</v>
      </c>
      <c r="I67" s="102" t="b">
        <v>0</v>
      </c>
      <c r="J67" s="102" t="b">
        <v>0</v>
      </c>
      <c r="K67" s="102" t="b">
        <v>0</v>
      </c>
      <c r="L67" s="102" t="b">
        <v>0</v>
      </c>
    </row>
    <row r="68" spans="1:12" ht="15">
      <c r="A68" s="107" t="s">
        <v>421</v>
      </c>
      <c r="B68" s="106" t="s">
        <v>502</v>
      </c>
      <c r="C68" s="102">
        <v>7</v>
      </c>
      <c r="D68" s="108">
        <v>0.0041909350543806135</v>
      </c>
      <c r="E68" s="108">
        <v>1.343135613100343</v>
      </c>
      <c r="F68" s="102" t="s">
        <v>645</v>
      </c>
      <c r="G68" s="102" t="b">
        <v>0</v>
      </c>
      <c r="H68" s="102" t="b">
        <v>0</v>
      </c>
      <c r="I68" s="102" t="b">
        <v>0</v>
      </c>
      <c r="J68" s="102" t="b">
        <v>0</v>
      </c>
      <c r="K68" s="102" t="b">
        <v>0</v>
      </c>
      <c r="L68" s="102" t="b">
        <v>0</v>
      </c>
    </row>
    <row r="69" spans="1:12" ht="15">
      <c r="A69" s="107" t="s">
        <v>502</v>
      </c>
      <c r="B69" s="106" t="s">
        <v>496</v>
      </c>
      <c r="C69" s="102">
        <v>7</v>
      </c>
      <c r="D69" s="108">
        <v>0.0041909350543806135</v>
      </c>
      <c r="E69" s="108">
        <v>2.41711566546216</v>
      </c>
      <c r="F69" s="102" t="s">
        <v>645</v>
      </c>
      <c r="G69" s="102" t="b">
        <v>0</v>
      </c>
      <c r="H69" s="102" t="b">
        <v>0</v>
      </c>
      <c r="I69" s="102" t="b">
        <v>0</v>
      </c>
      <c r="J69" s="102" t="b">
        <v>0</v>
      </c>
      <c r="K69" s="102" t="b">
        <v>0</v>
      </c>
      <c r="L69" s="102" t="b">
        <v>0</v>
      </c>
    </row>
    <row r="70" spans="1:12" ht="15">
      <c r="A70" s="107" t="s">
        <v>464</v>
      </c>
      <c r="B70" s="106" t="s">
        <v>510</v>
      </c>
      <c r="C70" s="102">
        <v>7</v>
      </c>
      <c r="D70" s="108">
        <v>0.0041909350543806135</v>
      </c>
      <c r="E70" s="108">
        <v>2.1160856697981787</v>
      </c>
      <c r="F70" s="102" t="s">
        <v>645</v>
      </c>
      <c r="G70" s="102" t="b">
        <v>0</v>
      </c>
      <c r="H70" s="102" t="b">
        <v>0</v>
      </c>
      <c r="I70" s="102" t="b">
        <v>0</v>
      </c>
      <c r="J70" s="102" t="b">
        <v>0</v>
      </c>
      <c r="K70" s="102" t="b">
        <v>0</v>
      </c>
      <c r="L70" s="102" t="b">
        <v>0</v>
      </c>
    </row>
    <row r="71" spans="1:12" ht="15">
      <c r="A71" s="107" t="s">
        <v>475</v>
      </c>
      <c r="B71" s="106" t="s">
        <v>485</v>
      </c>
      <c r="C71" s="102">
        <v>7</v>
      </c>
      <c r="D71" s="108">
        <v>0.0041909350543806135</v>
      </c>
      <c r="E71" s="108">
        <v>2.1116765508931237</v>
      </c>
      <c r="F71" s="102" t="s">
        <v>645</v>
      </c>
      <c r="G71" s="102" t="b">
        <v>0</v>
      </c>
      <c r="H71" s="102" t="b">
        <v>0</v>
      </c>
      <c r="I71" s="102" t="b">
        <v>0</v>
      </c>
      <c r="J71" s="102" t="b">
        <v>0</v>
      </c>
      <c r="K71" s="102" t="b">
        <v>0</v>
      </c>
      <c r="L71" s="102" t="b">
        <v>0</v>
      </c>
    </row>
    <row r="72" spans="1:12" ht="15">
      <c r="A72" s="107" t="s">
        <v>496</v>
      </c>
      <c r="B72" s="106" t="s">
        <v>468</v>
      </c>
      <c r="C72" s="102">
        <v>7</v>
      </c>
      <c r="D72" s="108">
        <v>0.0041909350543806135</v>
      </c>
      <c r="E72" s="108">
        <v>2.1160856697981787</v>
      </c>
      <c r="F72" s="102" t="s">
        <v>645</v>
      </c>
      <c r="G72" s="102" t="b">
        <v>0</v>
      </c>
      <c r="H72" s="102" t="b">
        <v>0</v>
      </c>
      <c r="I72" s="102" t="b">
        <v>0</v>
      </c>
      <c r="J72" s="102" t="b">
        <v>0</v>
      </c>
      <c r="K72" s="102" t="b">
        <v>0</v>
      </c>
      <c r="L72" s="102" t="b">
        <v>0</v>
      </c>
    </row>
    <row r="73" spans="1:12" ht="15">
      <c r="A73" s="107" t="s">
        <v>489</v>
      </c>
      <c r="B73" s="106" t="s">
        <v>475</v>
      </c>
      <c r="C73" s="102">
        <v>7</v>
      </c>
      <c r="D73" s="108">
        <v>0.0041909350543806135</v>
      </c>
      <c r="E73" s="108">
        <v>2.220821020318192</v>
      </c>
      <c r="F73" s="102" t="s">
        <v>645</v>
      </c>
      <c r="G73" s="102" t="b">
        <v>0</v>
      </c>
      <c r="H73" s="102" t="b">
        <v>0</v>
      </c>
      <c r="I73" s="102" t="b">
        <v>0</v>
      </c>
      <c r="J73" s="102" t="b">
        <v>0</v>
      </c>
      <c r="K73" s="102" t="b">
        <v>0</v>
      </c>
      <c r="L73" s="102" t="b">
        <v>0</v>
      </c>
    </row>
    <row r="74" spans="1:12" ht="15">
      <c r="A74" s="107" t="s">
        <v>487</v>
      </c>
      <c r="B74" s="106" t="s">
        <v>507</v>
      </c>
      <c r="C74" s="102">
        <v>7</v>
      </c>
      <c r="D74" s="108">
        <v>0.0041909350543806135</v>
      </c>
      <c r="E74" s="108">
        <v>2.307971196037092</v>
      </c>
      <c r="F74" s="102" t="s">
        <v>645</v>
      </c>
      <c r="G74" s="102" t="b">
        <v>0</v>
      </c>
      <c r="H74" s="102" t="b">
        <v>0</v>
      </c>
      <c r="I74" s="102" t="b">
        <v>0</v>
      </c>
      <c r="J74" s="102" t="b">
        <v>0</v>
      </c>
      <c r="K74" s="102" t="b">
        <v>0</v>
      </c>
      <c r="L74" s="102" t="b">
        <v>0</v>
      </c>
    </row>
    <row r="75" spans="1:12" ht="15">
      <c r="A75" s="107" t="s">
        <v>430</v>
      </c>
      <c r="B75" s="106" t="s">
        <v>495</v>
      </c>
      <c r="C75" s="102">
        <v>7</v>
      </c>
      <c r="D75" s="108">
        <v>0.0041909350543806135</v>
      </c>
      <c r="E75" s="108">
        <v>1.847240357505599</v>
      </c>
      <c r="F75" s="102" t="s">
        <v>645</v>
      </c>
      <c r="G75" s="102" t="b">
        <v>1</v>
      </c>
      <c r="H75" s="102" t="b">
        <v>0</v>
      </c>
      <c r="I75" s="102" t="b">
        <v>0</v>
      </c>
      <c r="J75" s="102" t="b">
        <v>0</v>
      </c>
      <c r="K75" s="102" t="b">
        <v>0</v>
      </c>
      <c r="L75" s="102" t="b">
        <v>0</v>
      </c>
    </row>
    <row r="76" spans="1:12" ht="15">
      <c r="A76" s="107" t="s">
        <v>470</v>
      </c>
      <c r="B76" s="106" t="s">
        <v>470</v>
      </c>
      <c r="C76" s="102">
        <v>7</v>
      </c>
      <c r="D76" s="108">
        <v>0.0041909350543806135</v>
      </c>
      <c r="E76" s="108">
        <v>1.8150556741341977</v>
      </c>
      <c r="F76" s="102" t="s">
        <v>645</v>
      </c>
      <c r="G76" s="102" t="b">
        <v>0</v>
      </c>
      <c r="H76" s="102" t="b">
        <v>1</v>
      </c>
      <c r="I76" s="102" t="b">
        <v>0</v>
      </c>
      <c r="J76" s="102" t="b">
        <v>0</v>
      </c>
      <c r="K76" s="102" t="b">
        <v>1</v>
      </c>
      <c r="L76" s="102" t="b">
        <v>0</v>
      </c>
    </row>
    <row r="77" spans="1:12" ht="15">
      <c r="A77" s="107" t="s">
        <v>500</v>
      </c>
      <c r="B77" s="106" t="s">
        <v>467</v>
      </c>
      <c r="C77" s="102">
        <v>7</v>
      </c>
      <c r="D77" s="108">
        <v>0.0041909350543806135</v>
      </c>
      <c r="E77" s="108">
        <v>2.1160856697981787</v>
      </c>
      <c r="F77" s="102" t="s">
        <v>645</v>
      </c>
      <c r="G77" s="102" t="b">
        <v>0</v>
      </c>
      <c r="H77" s="102" t="b">
        <v>0</v>
      </c>
      <c r="I77" s="102" t="b">
        <v>0</v>
      </c>
      <c r="J77" s="102" t="b">
        <v>0</v>
      </c>
      <c r="K77" s="102" t="b">
        <v>0</v>
      </c>
      <c r="L77" s="102" t="b">
        <v>0</v>
      </c>
    </row>
    <row r="78" spans="1:12" ht="15">
      <c r="A78" s="107" t="s">
        <v>199</v>
      </c>
      <c r="B78" s="106" t="s">
        <v>468</v>
      </c>
      <c r="C78" s="102">
        <v>7</v>
      </c>
      <c r="D78" s="108">
        <v>0.0041909350543806135</v>
      </c>
      <c r="E78" s="108">
        <v>2.1160856697981787</v>
      </c>
      <c r="F78" s="102" t="s">
        <v>645</v>
      </c>
      <c r="G78" s="102" t="b">
        <v>0</v>
      </c>
      <c r="H78" s="102" t="b">
        <v>0</v>
      </c>
      <c r="I78" s="102" t="b">
        <v>0</v>
      </c>
      <c r="J78" s="102" t="b">
        <v>0</v>
      </c>
      <c r="K78" s="102" t="b">
        <v>0</v>
      </c>
      <c r="L78" s="102" t="b">
        <v>0</v>
      </c>
    </row>
    <row r="79" spans="1:12" ht="15">
      <c r="A79" s="107" t="s">
        <v>509</v>
      </c>
      <c r="B79" s="106" t="s">
        <v>493</v>
      </c>
      <c r="C79" s="102">
        <v>7</v>
      </c>
      <c r="D79" s="108">
        <v>0.0041909350543806135</v>
      </c>
      <c r="E79" s="108">
        <v>2.41711566546216</v>
      </c>
      <c r="F79" s="102" t="s">
        <v>645</v>
      </c>
      <c r="G79" s="102" t="b">
        <v>0</v>
      </c>
      <c r="H79" s="102" t="b">
        <v>0</v>
      </c>
      <c r="I79" s="102" t="b">
        <v>0</v>
      </c>
      <c r="J79" s="102" t="b">
        <v>0</v>
      </c>
      <c r="K79" s="102" t="b">
        <v>0</v>
      </c>
      <c r="L79" s="102" t="b">
        <v>0</v>
      </c>
    </row>
    <row r="80" spans="1:12" ht="15">
      <c r="A80" s="107" t="s">
        <v>452</v>
      </c>
      <c r="B80" s="106" t="s">
        <v>470</v>
      </c>
      <c r="C80" s="102">
        <v>7</v>
      </c>
      <c r="D80" s="108">
        <v>0.0041909350543806135</v>
      </c>
      <c r="E80" s="108">
        <v>1.7059112047091296</v>
      </c>
      <c r="F80" s="102" t="s">
        <v>645</v>
      </c>
      <c r="G80" s="102" t="b">
        <v>0</v>
      </c>
      <c r="H80" s="102" t="b">
        <v>0</v>
      </c>
      <c r="I80" s="102" t="b">
        <v>0</v>
      </c>
      <c r="J80" s="102" t="b">
        <v>0</v>
      </c>
      <c r="K80" s="102" t="b">
        <v>1</v>
      </c>
      <c r="L80" s="102" t="b">
        <v>0</v>
      </c>
    </row>
    <row r="81" spans="1:12" ht="15">
      <c r="A81" s="107" t="s">
        <v>476</v>
      </c>
      <c r="B81" s="106" t="s">
        <v>500</v>
      </c>
      <c r="C81" s="102">
        <v>7</v>
      </c>
      <c r="D81" s="108">
        <v>0.0041909350543806135</v>
      </c>
      <c r="E81" s="108">
        <v>2.220821020318192</v>
      </c>
      <c r="F81" s="102" t="s">
        <v>645</v>
      </c>
      <c r="G81" s="102" t="b">
        <v>1</v>
      </c>
      <c r="H81" s="102" t="b">
        <v>0</v>
      </c>
      <c r="I81" s="102" t="b">
        <v>0</v>
      </c>
      <c r="J81" s="102" t="b">
        <v>0</v>
      </c>
      <c r="K81" s="102" t="b">
        <v>0</v>
      </c>
      <c r="L81" s="102" t="b">
        <v>0</v>
      </c>
    </row>
    <row r="82" spans="1:12" ht="15">
      <c r="A82" s="107" t="s">
        <v>464</v>
      </c>
      <c r="B82" s="106" t="s">
        <v>428</v>
      </c>
      <c r="C82" s="102">
        <v>7</v>
      </c>
      <c r="D82" s="108">
        <v>0.0041909350543806135</v>
      </c>
      <c r="E82" s="108">
        <v>1.5140256784702164</v>
      </c>
      <c r="F82" s="102" t="s">
        <v>645</v>
      </c>
      <c r="G82" s="102" t="b">
        <v>0</v>
      </c>
      <c r="H82" s="102" t="b">
        <v>0</v>
      </c>
      <c r="I82" s="102" t="b">
        <v>0</v>
      </c>
      <c r="J82" s="102" t="b">
        <v>0</v>
      </c>
      <c r="K82" s="102" t="b">
        <v>0</v>
      </c>
      <c r="L82" s="102" t="b">
        <v>0</v>
      </c>
    </row>
    <row r="83" spans="1:12" ht="15">
      <c r="A83" s="107" t="s">
        <v>453</v>
      </c>
      <c r="B83" s="106" t="s">
        <v>490</v>
      </c>
      <c r="C83" s="102">
        <v>7</v>
      </c>
      <c r="D83" s="108">
        <v>0.0041909350543806135</v>
      </c>
      <c r="E83" s="108">
        <v>2.0580937228204923</v>
      </c>
      <c r="F83" s="102" t="s">
        <v>645</v>
      </c>
      <c r="G83" s="102" t="b">
        <v>0</v>
      </c>
      <c r="H83" s="102" t="b">
        <v>0</v>
      </c>
      <c r="I83" s="102" t="b">
        <v>0</v>
      </c>
      <c r="J83" s="102" t="b">
        <v>0</v>
      </c>
      <c r="K83" s="102" t="b">
        <v>0</v>
      </c>
      <c r="L83" s="102" t="b">
        <v>0</v>
      </c>
    </row>
    <row r="84" spans="1:12" ht="15">
      <c r="A84" s="107" t="s">
        <v>428</v>
      </c>
      <c r="B84" s="106" t="s">
        <v>509</v>
      </c>
      <c r="C84" s="102">
        <v>7</v>
      </c>
      <c r="D84" s="108">
        <v>0.0041909350543806135</v>
      </c>
      <c r="E84" s="108">
        <v>1.8308499413174295</v>
      </c>
      <c r="F84" s="102" t="s">
        <v>645</v>
      </c>
      <c r="G84" s="102" t="b">
        <v>0</v>
      </c>
      <c r="H84" s="102" t="b">
        <v>0</v>
      </c>
      <c r="I84" s="102" t="b">
        <v>0</v>
      </c>
      <c r="J84" s="102" t="b">
        <v>0</v>
      </c>
      <c r="K84" s="102" t="b">
        <v>0</v>
      </c>
      <c r="L84" s="102" t="b">
        <v>0</v>
      </c>
    </row>
    <row r="85" spans="1:12" ht="15">
      <c r="A85" s="107" t="s">
        <v>490</v>
      </c>
      <c r="B85" s="106" t="s">
        <v>465</v>
      </c>
      <c r="C85" s="102">
        <v>7</v>
      </c>
      <c r="D85" s="108">
        <v>0.0041909350543806135</v>
      </c>
      <c r="E85" s="108">
        <v>2.1160856697981787</v>
      </c>
      <c r="F85" s="102" t="s">
        <v>645</v>
      </c>
      <c r="G85" s="102" t="b">
        <v>0</v>
      </c>
      <c r="H85" s="102" t="b">
        <v>0</v>
      </c>
      <c r="I85" s="102" t="b">
        <v>0</v>
      </c>
      <c r="J85" s="102" t="b">
        <v>0</v>
      </c>
      <c r="K85" s="102" t="b">
        <v>0</v>
      </c>
      <c r="L85" s="102" t="b">
        <v>0</v>
      </c>
    </row>
    <row r="86" spans="1:12" ht="15">
      <c r="A86" s="107" t="s">
        <v>468</v>
      </c>
      <c r="B86" s="106" t="s">
        <v>499</v>
      </c>
      <c r="C86" s="102">
        <v>7</v>
      </c>
      <c r="D86" s="108">
        <v>0.0041909350543806135</v>
      </c>
      <c r="E86" s="108">
        <v>2.1160856697981787</v>
      </c>
      <c r="F86" s="102" t="s">
        <v>645</v>
      </c>
      <c r="G86" s="102" t="b">
        <v>0</v>
      </c>
      <c r="H86" s="102" t="b">
        <v>0</v>
      </c>
      <c r="I86" s="102" t="b">
        <v>0</v>
      </c>
      <c r="J86" s="102" t="b">
        <v>0</v>
      </c>
      <c r="K86" s="102" t="b">
        <v>0</v>
      </c>
      <c r="L86" s="102" t="b">
        <v>0</v>
      </c>
    </row>
    <row r="87" spans="1:12" ht="15">
      <c r="A87" s="107" t="s">
        <v>491</v>
      </c>
      <c r="B87" s="106" t="s">
        <v>452</v>
      </c>
      <c r="C87" s="102">
        <v>7</v>
      </c>
      <c r="D87" s="108">
        <v>0.0041909350543806135</v>
      </c>
      <c r="E87" s="108">
        <v>2.0317647840981428</v>
      </c>
      <c r="F87" s="102" t="s">
        <v>645</v>
      </c>
      <c r="G87" s="102" t="b">
        <v>0</v>
      </c>
      <c r="H87" s="102" t="b">
        <v>0</v>
      </c>
      <c r="I87" s="102" t="b">
        <v>0</v>
      </c>
      <c r="J87" s="102" t="b">
        <v>0</v>
      </c>
      <c r="K87" s="102" t="b">
        <v>0</v>
      </c>
      <c r="L87" s="102" t="b">
        <v>0</v>
      </c>
    </row>
    <row r="88" spans="1:12" ht="15">
      <c r="A88" s="107" t="s">
        <v>467</v>
      </c>
      <c r="B88" s="106" t="s">
        <v>199</v>
      </c>
      <c r="C88" s="102">
        <v>7</v>
      </c>
      <c r="D88" s="108">
        <v>0.0041909350543806135</v>
      </c>
      <c r="E88" s="108">
        <v>2.1160856697981787</v>
      </c>
      <c r="F88" s="102" t="s">
        <v>645</v>
      </c>
      <c r="G88" s="102" t="b">
        <v>0</v>
      </c>
      <c r="H88" s="102" t="b">
        <v>0</v>
      </c>
      <c r="I88" s="102" t="b">
        <v>0</v>
      </c>
      <c r="J88" s="102" t="b">
        <v>0</v>
      </c>
      <c r="K88" s="102" t="b">
        <v>0</v>
      </c>
      <c r="L88" s="102" t="b">
        <v>0</v>
      </c>
    </row>
    <row r="89" spans="1:12" ht="15">
      <c r="A89" s="107" t="s">
        <v>468</v>
      </c>
      <c r="B89" s="106" t="s">
        <v>504</v>
      </c>
      <c r="C89" s="102">
        <v>7</v>
      </c>
      <c r="D89" s="108">
        <v>0.0041909350543806135</v>
      </c>
      <c r="E89" s="108">
        <v>2.1160856697981787</v>
      </c>
      <c r="F89" s="102" t="s">
        <v>645</v>
      </c>
      <c r="G89" s="102" t="b">
        <v>0</v>
      </c>
      <c r="H89" s="102" t="b">
        <v>0</v>
      </c>
      <c r="I89" s="102" t="b">
        <v>0</v>
      </c>
      <c r="J89" s="102" t="b">
        <v>0</v>
      </c>
      <c r="K89" s="102" t="b">
        <v>0</v>
      </c>
      <c r="L89" s="102" t="b">
        <v>0</v>
      </c>
    </row>
    <row r="90" spans="1:12" ht="15">
      <c r="A90" s="107" t="s">
        <v>421</v>
      </c>
      <c r="B90" s="106" t="s">
        <v>505</v>
      </c>
      <c r="C90" s="102">
        <v>7</v>
      </c>
      <c r="D90" s="108">
        <v>0.0041909350543806135</v>
      </c>
      <c r="E90" s="108">
        <v>1.343135613100343</v>
      </c>
      <c r="F90" s="102" t="s">
        <v>645</v>
      </c>
      <c r="G90" s="102" t="b">
        <v>0</v>
      </c>
      <c r="H90" s="102" t="b">
        <v>0</v>
      </c>
      <c r="I90" s="102" t="b">
        <v>0</v>
      </c>
      <c r="J90" s="102" t="b">
        <v>0</v>
      </c>
      <c r="K90" s="102" t="b">
        <v>0</v>
      </c>
      <c r="L90" s="102" t="b">
        <v>0</v>
      </c>
    </row>
    <row r="91" spans="1:12" ht="15">
      <c r="A91" s="107" t="s">
        <v>510</v>
      </c>
      <c r="B91" s="106" t="s">
        <v>489</v>
      </c>
      <c r="C91" s="102">
        <v>7</v>
      </c>
      <c r="D91" s="108">
        <v>0.0041909350543806135</v>
      </c>
      <c r="E91" s="108">
        <v>2.41711566546216</v>
      </c>
      <c r="F91" s="102" t="s">
        <v>645</v>
      </c>
      <c r="G91" s="102" t="b">
        <v>0</v>
      </c>
      <c r="H91" s="102" t="b">
        <v>0</v>
      </c>
      <c r="I91" s="102" t="b">
        <v>0</v>
      </c>
      <c r="J91" s="102" t="b">
        <v>0</v>
      </c>
      <c r="K91" s="102" t="b">
        <v>0</v>
      </c>
      <c r="L91" s="102" t="b">
        <v>0</v>
      </c>
    </row>
    <row r="92" spans="1:12" ht="15">
      <c r="A92" s="107" t="s">
        <v>422</v>
      </c>
      <c r="B92" s="106" t="s">
        <v>501</v>
      </c>
      <c r="C92" s="102">
        <v>7</v>
      </c>
      <c r="D92" s="108">
        <v>0.0041909350543806135</v>
      </c>
      <c r="E92" s="108">
        <v>1.4840624550927732</v>
      </c>
      <c r="F92" s="102" t="s">
        <v>645</v>
      </c>
      <c r="G92" s="102" t="b">
        <v>0</v>
      </c>
      <c r="H92" s="102" t="b">
        <v>0</v>
      </c>
      <c r="I92" s="102" t="b">
        <v>0</v>
      </c>
      <c r="J92" s="102" t="b">
        <v>0</v>
      </c>
      <c r="K92" s="102" t="b">
        <v>0</v>
      </c>
      <c r="L92" s="102" t="b">
        <v>0</v>
      </c>
    </row>
    <row r="93" spans="1:12" ht="15">
      <c r="A93" s="107" t="s">
        <v>523</v>
      </c>
      <c r="B93" s="106" t="s">
        <v>533</v>
      </c>
      <c r="C93" s="102">
        <v>5</v>
      </c>
      <c r="D93" s="108">
        <v>0.0033722913314255605</v>
      </c>
      <c r="E93" s="108">
        <v>2.563243701140398</v>
      </c>
      <c r="F93" s="102" t="s">
        <v>645</v>
      </c>
      <c r="G93" s="102" t="b">
        <v>0</v>
      </c>
      <c r="H93" s="102" t="b">
        <v>0</v>
      </c>
      <c r="I93" s="102" t="b">
        <v>0</v>
      </c>
      <c r="J93" s="102" t="b">
        <v>0</v>
      </c>
      <c r="K93" s="102" t="b">
        <v>0</v>
      </c>
      <c r="L93" s="102" t="b">
        <v>0</v>
      </c>
    </row>
    <row r="94" spans="1:12" ht="15">
      <c r="A94" s="107" t="s">
        <v>462</v>
      </c>
      <c r="B94" s="106" t="s">
        <v>519</v>
      </c>
      <c r="C94" s="102">
        <v>5</v>
      </c>
      <c r="D94" s="108">
        <v>0.0033722913314255605</v>
      </c>
      <c r="E94" s="108">
        <v>2.563243701140398</v>
      </c>
      <c r="F94" s="102" t="s">
        <v>645</v>
      </c>
      <c r="G94" s="102" t="b">
        <v>0</v>
      </c>
      <c r="H94" s="102" t="b">
        <v>0</v>
      </c>
      <c r="I94" s="102" t="b">
        <v>0</v>
      </c>
      <c r="J94" s="102" t="b">
        <v>0</v>
      </c>
      <c r="K94" s="102" t="b">
        <v>0</v>
      </c>
      <c r="L94" s="102" t="b">
        <v>0</v>
      </c>
    </row>
    <row r="95" spans="1:12" ht="15">
      <c r="A95" s="107" t="s">
        <v>519</v>
      </c>
      <c r="B95" s="106" t="s">
        <v>422</v>
      </c>
      <c r="C95" s="102">
        <v>5</v>
      </c>
      <c r="D95" s="108">
        <v>0.0033722913314255605</v>
      </c>
      <c r="E95" s="108">
        <v>1.4987857119134798</v>
      </c>
      <c r="F95" s="102" t="s">
        <v>645</v>
      </c>
      <c r="G95" s="102" t="b">
        <v>0</v>
      </c>
      <c r="H95" s="102" t="b">
        <v>0</v>
      </c>
      <c r="I95" s="102" t="b">
        <v>0</v>
      </c>
      <c r="J95" s="102" t="b">
        <v>0</v>
      </c>
      <c r="K95" s="102" t="b">
        <v>0</v>
      </c>
      <c r="L95" s="102" t="b">
        <v>0</v>
      </c>
    </row>
    <row r="96" spans="1:12" ht="15">
      <c r="A96" s="107" t="s">
        <v>428</v>
      </c>
      <c r="B96" s="106" t="s">
        <v>474</v>
      </c>
      <c r="C96" s="102">
        <v>5</v>
      </c>
      <c r="D96" s="108">
        <v>0.0033722913314255605</v>
      </c>
      <c r="E96" s="108">
        <v>1.4506386996058236</v>
      </c>
      <c r="F96" s="102" t="s">
        <v>645</v>
      </c>
      <c r="G96" s="102" t="b">
        <v>0</v>
      </c>
      <c r="H96" s="102" t="b">
        <v>0</v>
      </c>
      <c r="I96" s="102" t="b">
        <v>0</v>
      </c>
      <c r="J96" s="102" t="b">
        <v>0</v>
      </c>
      <c r="K96" s="102" t="b">
        <v>0</v>
      </c>
      <c r="L96" s="102" t="b">
        <v>0</v>
      </c>
    </row>
    <row r="97" spans="1:12" ht="15">
      <c r="A97" s="107" t="s">
        <v>530</v>
      </c>
      <c r="B97" s="106" t="s">
        <v>451</v>
      </c>
      <c r="C97" s="102">
        <v>5</v>
      </c>
      <c r="D97" s="108">
        <v>0.0033722913314255605</v>
      </c>
      <c r="E97" s="108">
        <v>1.9399944107424976</v>
      </c>
      <c r="F97" s="102" t="s">
        <v>645</v>
      </c>
      <c r="G97" s="102" t="b">
        <v>0</v>
      </c>
      <c r="H97" s="102" t="b">
        <v>0</v>
      </c>
      <c r="I97" s="102" t="b">
        <v>0</v>
      </c>
      <c r="J97" s="102" t="b">
        <v>0</v>
      </c>
      <c r="K97" s="102" t="b">
        <v>0</v>
      </c>
      <c r="L97" s="102" t="b">
        <v>0</v>
      </c>
    </row>
    <row r="98" spans="1:12" ht="15">
      <c r="A98" s="107" t="s">
        <v>526</v>
      </c>
      <c r="B98" s="106" t="s">
        <v>525</v>
      </c>
      <c r="C98" s="102">
        <v>5</v>
      </c>
      <c r="D98" s="108">
        <v>0.0033722913314255605</v>
      </c>
      <c r="E98" s="108">
        <v>2.563243701140398</v>
      </c>
      <c r="F98" s="102" t="s">
        <v>645</v>
      </c>
      <c r="G98" s="102" t="b">
        <v>0</v>
      </c>
      <c r="H98" s="102" t="b">
        <v>0</v>
      </c>
      <c r="I98" s="102" t="b">
        <v>0</v>
      </c>
      <c r="J98" s="102" t="b">
        <v>0</v>
      </c>
      <c r="K98" s="102" t="b">
        <v>0</v>
      </c>
      <c r="L98" s="102" t="b">
        <v>0</v>
      </c>
    </row>
    <row r="99" spans="1:12" ht="15">
      <c r="A99" s="107" t="s">
        <v>422</v>
      </c>
      <c r="B99" s="106" t="s">
        <v>421</v>
      </c>
      <c r="C99" s="102">
        <v>5</v>
      </c>
      <c r="D99" s="108">
        <v>0.0033722913314255605</v>
      </c>
      <c r="E99" s="108">
        <v>0.19180638373629708</v>
      </c>
      <c r="F99" s="102" t="s">
        <v>645</v>
      </c>
      <c r="G99" s="102" t="b">
        <v>0</v>
      </c>
      <c r="H99" s="102" t="b">
        <v>0</v>
      </c>
      <c r="I99" s="102" t="b">
        <v>0</v>
      </c>
      <c r="J99" s="102" t="b">
        <v>0</v>
      </c>
      <c r="K99" s="102" t="b">
        <v>0</v>
      </c>
      <c r="L99" s="102" t="b">
        <v>0</v>
      </c>
    </row>
    <row r="100" spans="1:12" ht="15">
      <c r="A100" s="107" t="s">
        <v>474</v>
      </c>
      <c r="B100" s="106" t="s">
        <v>462</v>
      </c>
      <c r="C100" s="102">
        <v>5</v>
      </c>
      <c r="D100" s="108">
        <v>0.0033722913314255605</v>
      </c>
      <c r="E100" s="108">
        <v>1.7059112047091296</v>
      </c>
      <c r="F100" s="102" t="s">
        <v>645</v>
      </c>
      <c r="G100" s="102" t="b">
        <v>0</v>
      </c>
      <c r="H100" s="102" t="b">
        <v>0</v>
      </c>
      <c r="I100" s="102" t="b">
        <v>0</v>
      </c>
      <c r="J100" s="102" t="b">
        <v>0</v>
      </c>
      <c r="K100" s="102" t="b">
        <v>0</v>
      </c>
      <c r="L100" s="102" t="b">
        <v>0</v>
      </c>
    </row>
    <row r="101" spans="1:12" ht="15">
      <c r="A101" s="107" t="s">
        <v>473</v>
      </c>
      <c r="B101" s="106" t="s">
        <v>421</v>
      </c>
      <c r="C101" s="102">
        <v>5</v>
      </c>
      <c r="D101" s="108">
        <v>0.0033722913314255605</v>
      </c>
      <c r="E101" s="108">
        <v>0.890776388072316</v>
      </c>
      <c r="F101" s="102" t="s">
        <v>645</v>
      </c>
      <c r="G101" s="102" t="b">
        <v>0</v>
      </c>
      <c r="H101" s="102" t="b">
        <v>0</v>
      </c>
      <c r="I101" s="102" t="b">
        <v>0</v>
      </c>
      <c r="J101" s="102" t="b">
        <v>0</v>
      </c>
      <c r="K101" s="102" t="b">
        <v>0</v>
      </c>
      <c r="L101" s="102" t="b">
        <v>0</v>
      </c>
    </row>
    <row r="102" spans="1:12" ht="15">
      <c r="A102" s="107" t="s">
        <v>529</v>
      </c>
      <c r="B102" s="106" t="s">
        <v>524</v>
      </c>
      <c r="C102" s="102">
        <v>5</v>
      </c>
      <c r="D102" s="108">
        <v>0.0033722913314255605</v>
      </c>
      <c r="E102" s="108">
        <v>2.563243701140398</v>
      </c>
      <c r="F102" s="102" t="s">
        <v>645</v>
      </c>
      <c r="G102" s="102" t="b">
        <v>0</v>
      </c>
      <c r="H102" s="102" t="b">
        <v>0</v>
      </c>
      <c r="I102" s="102" t="b">
        <v>0</v>
      </c>
      <c r="J102" s="102" t="b">
        <v>0</v>
      </c>
      <c r="K102" s="102" t="b">
        <v>0</v>
      </c>
      <c r="L102" s="102" t="b">
        <v>0</v>
      </c>
    </row>
    <row r="103" spans="1:12" ht="15">
      <c r="A103" s="107" t="s">
        <v>521</v>
      </c>
      <c r="B103" s="106" t="s">
        <v>523</v>
      </c>
      <c r="C103" s="102">
        <v>5</v>
      </c>
      <c r="D103" s="108">
        <v>0.0033722913314255605</v>
      </c>
      <c r="E103" s="108">
        <v>2.563243701140398</v>
      </c>
      <c r="F103" s="102" t="s">
        <v>645</v>
      </c>
      <c r="G103" s="102" t="b">
        <v>0</v>
      </c>
      <c r="H103" s="102" t="b">
        <v>0</v>
      </c>
      <c r="I103" s="102" t="b">
        <v>0</v>
      </c>
      <c r="J103" s="102" t="b">
        <v>0</v>
      </c>
      <c r="K103" s="102" t="b">
        <v>0</v>
      </c>
      <c r="L103" s="102" t="b">
        <v>0</v>
      </c>
    </row>
    <row r="104" spans="1:12" ht="15">
      <c r="A104" s="107" t="s">
        <v>533</v>
      </c>
      <c r="B104" s="106" t="s">
        <v>526</v>
      </c>
      <c r="C104" s="102">
        <v>5</v>
      </c>
      <c r="D104" s="108">
        <v>0.0033722913314255605</v>
      </c>
      <c r="E104" s="108">
        <v>2.563243701140398</v>
      </c>
      <c r="F104" s="102" t="s">
        <v>645</v>
      </c>
      <c r="G104" s="102" t="b">
        <v>0</v>
      </c>
      <c r="H104" s="102" t="b">
        <v>0</v>
      </c>
      <c r="I104" s="102" t="b">
        <v>0</v>
      </c>
      <c r="J104" s="102" t="b">
        <v>0</v>
      </c>
      <c r="K104" s="102" t="b">
        <v>0</v>
      </c>
      <c r="L104" s="102" t="b">
        <v>0</v>
      </c>
    </row>
    <row r="105" spans="1:12" ht="15">
      <c r="A105" s="107" t="s">
        <v>527</v>
      </c>
      <c r="B105" s="106" t="s">
        <v>472</v>
      </c>
      <c r="C105" s="102">
        <v>5</v>
      </c>
      <c r="D105" s="108">
        <v>0.0036234836927735554</v>
      </c>
      <c r="E105" s="108">
        <v>2.183032459428792</v>
      </c>
      <c r="F105" s="102" t="s">
        <v>645</v>
      </c>
      <c r="G105" s="102" t="b">
        <v>0</v>
      </c>
      <c r="H105" s="102" t="b">
        <v>1</v>
      </c>
      <c r="I105" s="102" t="b">
        <v>0</v>
      </c>
      <c r="J105" s="102" t="b">
        <v>0</v>
      </c>
      <c r="K105" s="102" t="b">
        <v>0</v>
      </c>
      <c r="L105" s="102" t="b">
        <v>0</v>
      </c>
    </row>
    <row r="106" spans="1:12" ht="15">
      <c r="A106" s="107" t="s">
        <v>534</v>
      </c>
      <c r="B106" s="106" t="s">
        <v>528</v>
      </c>
      <c r="C106" s="102">
        <v>5</v>
      </c>
      <c r="D106" s="108">
        <v>0.0033722913314255605</v>
      </c>
      <c r="E106" s="108">
        <v>2.563243701140398</v>
      </c>
      <c r="F106" s="102" t="s">
        <v>645</v>
      </c>
      <c r="G106" s="102" t="b">
        <v>0</v>
      </c>
      <c r="H106" s="102" t="b">
        <v>0</v>
      </c>
      <c r="I106" s="102" t="b">
        <v>0</v>
      </c>
      <c r="J106" s="102" t="b">
        <v>0</v>
      </c>
      <c r="K106" s="102" t="b">
        <v>0</v>
      </c>
      <c r="L106" s="102" t="b">
        <v>0</v>
      </c>
    </row>
    <row r="107" spans="1:12" ht="15">
      <c r="A107" s="107" t="s">
        <v>948</v>
      </c>
      <c r="B107" s="106" t="s">
        <v>521</v>
      </c>
      <c r="C107" s="102">
        <v>5</v>
      </c>
      <c r="D107" s="108">
        <v>0.0033722913314255605</v>
      </c>
      <c r="E107" s="108">
        <v>2.563243701140398</v>
      </c>
      <c r="F107" s="102" t="s">
        <v>645</v>
      </c>
      <c r="G107" s="102" t="b">
        <v>0</v>
      </c>
      <c r="H107" s="102" t="b">
        <v>0</v>
      </c>
      <c r="I107" s="102" t="b">
        <v>0</v>
      </c>
      <c r="J107" s="102" t="b">
        <v>0</v>
      </c>
      <c r="K107" s="102" t="b">
        <v>0</v>
      </c>
      <c r="L107" s="102" t="b">
        <v>0</v>
      </c>
    </row>
    <row r="108" spans="1:12" ht="15">
      <c r="A108" s="107" t="s">
        <v>525</v>
      </c>
      <c r="B108" s="106" t="s">
        <v>530</v>
      </c>
      <c r="C108" s="102">
        <v>5</v>
      </c>
      <c r="D108" s="108">
        <v>0.0033722913314255605</v>
      </c>
      <c r="E108" s="108">
        <v>2.563243701140398</v>
      </c>
      <c r="F108" s="102" t="s">
        <v>645</v>
      </c>
      <c r="G108" s="102" t="b">
        <v>0</v>
      </c>
      <c r="H108" s="102" t="b">
        <v>0</v>
      </c>
      <c r="I108" s="102" t="b">
        <v>0</v>
      </c>
      <c r="J108" s="102" t="b">
        <v>0</v>
      </c>
      <c r="K108" s="102" t="b">
        <v>0</v>
      </c>
      <c r="L108" s="102" t="b">
        <v>0</v>
      </c>
    </row>
    <row r="109" spans="1:12" ht="15">
      <c r="A109" s="107" t="s">
        <v>517</v>
      </c>
      <c r="B109" s="106" t="s">
        <v>529</v>
      </c>
      <c r="C109" s="102">
        <v>5</v>
      </c>
      <c r="D109" s="108">
        <v>0.0033722913314255605</v>
      </c>
      <c r="E109" s="108">
        <v>2.4840624550927735</v>
      </c>
      <c r="F109" s="102" t="s">
        <v>645</v>
      </c>
      <c r="G109" s="102" t="b">
        <v>0</v>
      </c>
      <c r="H109" s="102" t="b">
        <v>0</v>
      </c>
      <c r="I109" s="102" t="b">
        <v>0</v>
      </c>
      <c r="J109" s="102" t="b">
        <v>0</v>
      </c>
      <c r="K109" s="102" t="b">
        <v>0</v>
      </c>
      <c r="L109" s="102" t="b">
        <v>0</v>
      </c>
    </row>
    <row r="110" spans="1:12" ht="15">
      <c r="A110" s="107" t="s">
        <v>524</v>
      </c>
      <c r="B110" s="106" t="s">
        <v>534</v>
      </c>
      <c r="C110" s="102">
        <v>5</v>
      </c>
      <c r="D110" s="108">
        <v>0.0033722913314255605</v>
      </c>
      <c r="E110" s="108">
        <v>2.563243701140398</v>
      </c>
      <c r="F110" s="102" t="s">
        <v>645</v>
      </c>
      <c r="G110" s="102" t="b">
        <v>0</v>
      </c>
      <c r="H110" s="102" t="b">
        <v>0</v>
      </c>
      <c r="I110" s="102" t="b">
        <v>0</v>
      </c>
      <c r="J110" s="102" t="b">
        <v>0</v>
      </c>
      <c r="K110" s="102" t="b">
        <v>0</v>
      </c>
      <c r="L110" s="102" t="b">
        <v>0</v>
      </c>
    </row>
    <row r="111" spans="1:12" ht="15">
      <c r="A111" s="107" t="s">
        <v>531</v>
      </c>
      <c r="B111" s="106" t="s">
        <v>948</v>
      </c>
      <c r="C111" s="102">
        <v>5</v>
      </c>
      <c r="D111" s="108">
        <v>0.0033722913314255605</v>
      </c>
      <c r="E111" s="108">
        <v>2.563243701140398</v>
      </c>
      <c r="F111" s="102" t="s">
        <v>645</v>
      </c>
      <c r="G111" s="102" t="b">
        <v>0</v>
      </c>
      <c r="H111" s="102" t="b">
        <v>0</v>
      </c>
      <c r="I111" s="102" t="b">
        <v>0</v>
      </c>
      <c r="J111" s="102" t="b">
        <v>0</v>
      </c>
      <c r="K111" s="102" t="b">
        <v>0</v>
      </c>
      <c r="L111" s="102" t="b">
        <v>0</v>
      </c>
    </row>
    <row r="112" spans="1:12" ht="15">
      <c r="A112" s="107" t="s">
        <v>528</v>
      </c>
      <c r="B112" s="106" t="s">
        <v>531</v>
      </c>
      <c r="C112" s="102">
        <v>5</v>
      </c>
      <c r="D112" s="108">
        <v>0.0033722913314255605</v>
      </c>
      <c r="E112" s="108">
        <v>2.563243701140398</v>
      </c>
      <c r="F112" s="102" t="s">
        <v>645</v>
      </c>
      <c r="G112" s="102" t="b">
        <v>0</v>
      </c>
      <c r="H112" s="102" t="b">
        <v>0</v>
      </c>
      <c r="I112" s="102" t="b">
        <v>0</v>
      </c>
      <c r="J112" s="102" t="b">
        <v>0</v>
      </c>
      <c r="K112" s="102" t="b">
        <v>0</v>
      </c>
      <c r="L112" s="102" t="b">
        <v>0</v>
      </c>
    </row>
    <row r="113" spans="1:12" ht="15">
      <c r="A113" s="107" t="s">
        <v>451</v>
      </c>
      <c r="B113" s="106" t="s">
        <v>428</v>
      </c>
      <c r="C113" s="102">
        <v>5</v>
      </c>
      <c r="D113" s="108">
        <v>0.0033722913314255605</v>
      </c>
      <c r="E113" s="108">
        <v>1.191806383736297</v>
      </c>
      <c r="F113" s="102" t="s">
        <v>645</v>
      </c>
      <c r="G113" s="102" t="b">
        <v>0</v>
      </c>
      <c r="H113" s="102" t="b">
        <v>0</v>
      </c>
      <c r="I113" s="102" t="b">
        <v>0</v>
      </c>
      <c r="J113" s="102" t="b">
        <v>0</v>
      </c>
      <c r="K113" s="102" t="b">
        <v>0</v>
      </c>
      <c r="L113" s="102" t="b">
        <v>0</v>
      </c>
    </row>
    <row r="114" spans="1:12" ht="15">
      <c r="A114" s="107" t="s">
        <v>478</v>
      </c>
      <c r="B114" s="106" t="s">
        <v>541</v>
      </c>
      <c r="C114" s="102">
        <v>4</v>
      </c>
      <c r="D114" s="108">
        <v>0.0028987869542188445</v>
      </c>
      <c r="E114" s="108">
        <v>2.262213705476417</v>
      </c>
      <c r="F114" s="102" t="s">
        <v>645</v>
      </c>
      <c r="G114" s="102" t="b">
        <v>0</v>
      </c>
      <c r="H114" s="102" t="b">
        <v>0</v>
      </c>
      <c r="I114" s="102" t="b">
        <v>0</v>
      </c>
      <c r="J114" s="102" t="b">
        <v>0</v>
      </c>
      <c r="K114" s="102" t="b">
        <v>0</v>
      </c>
      <c r="L114" s="102" t="b">
        <v>0</v>
      </c>
    </row>
    <row r="115" spans="1:12" ht="15">
      <c r="A115" s="107" t="s">
        <v>198</v>
      </c>
      <c r="B115" s="106" t="s">
        <v>517</v>
      </c>
      <c r="C115" s="102">
        <v>4</v>
      </c>
      <c r="D115" s="108">
        <v>0.0028987869542188445</v>
      </c>
      <c r="E115" s="108">
        <v>1.6739419986340878</v>
      </c>
      <c r="F115" s="102" t="s">
        <v>645</v>
      </c>
      <c r="G115" s="102" t="b">
        <v>0</v>
      </c>
      <c r="H115" s="102" t="b">
        <v>0</v>
      </c>
      <c r="I115" s="102" t="b">
        <v>0</v>
      </c>
      <c r="J115" s="102" t="b">
        <v>0</v>
      </c>
      <c r="K115" s="102" t="b">
        <v>0</v>
      </c>
      <c r="L115" s="102" t="b">
        <v>0</v>
      </c>
    </row>
    <row r="116" spans="1:12" ht="15">
      <c r="A116" s="107" t="s">
        <v>879</v>
      </c>
      <c r="B116" s="106" t="s">
        <v>508</v>
      </c>
      <c r="C116" s="102">
        <v>4</v>
      </c>
      <c r="D116" s="108">
        <v>0.0028987869542188445</v>
      </c>
      <c r="E116" s="108">
        <v>2.3202056524541037</v>
      </c>
      <c r="F116" s="102" t="s">
        <v>645</v>
      </c>
      <c r="G116" s="102" t="b">
        <v>0</v>
      </c>
      <c r="H116" s="102" t="b">
        <v>0</v>
      </c>
      <c r="I116" s="102" t="b">
        <v>0</v>
      </c>
      <c r="J116" s="102" t="b">
        <v>0</v>
      </c>
      <c r="K116" s="102" t="b">
        <v>0</v>
      </c>
      <c r="L116" s="102" t="b">
        <v>0</v>
      </c>
    </row>
    <row r="117" spans="1:12" ht="15">
      <c r="A117" s="107" t="s">
        <v>555</v>
      </c>
      <c r="B117" s="106" t="s">
        <v>473</v>
      </c>
      <c r="C117" s="102">
        <v>4</v>
      </c>
      <c r="D117" s="108">
        <v>0.0028987869542188445</v>
      </c>
      <c r="E117" s="108">
        <v>2.183032459428792</v>
      </c>
      <c r="F117" s="102" t="s">
        <v>645</v>
      </c>
      <c r="G117" s="102" t="b">
        <v>0</v>
      </c>
      <c r="H117" s="102" t="b">
        <v>0</v>
      </c>
      <c r="I117" s="102" t="b">
        <v>0</v>
      </c>
      <c r="J117" s="102" t="b">
        <v>0</v>
      </c>
      <c r="K117" s="102" t="b">
        <v>0</v>
      </c>
      <c r="L117" s="102" t="b">
        <v>0</v>
      </c>
    </row>
    <row r="118" spans="1:12" ht="15">
      <c r="A118" s="107" t="s">
        <v>471</v>
      </c>
      <c r="B118" s="106" t="s">
        <v>540</v>
      </c>
      <c r="C118" s="102">
        <v>4</v>
      </c>
      <c r="D118" s="108">
        <v>0.0028987869542188445</v>
      </c>
      <c r="E118" s="108">
        <v>2.14827035316958</v>
      </c>
      <c r="F118" s="102" t="s">
        <v>645</v>
      </c>
      <c r="G118" s="102" t="b">
        <v>1</v>
      </c>
      <c r="H118" s="102" t="b">
        <v>0</v>
      </c>
      <c r="I118" s="102" t="b">
        <v>0</v>
      </c>
      <c r="J118" s="102" t="b">
        <v>0</v>
      </c>
      <c r="K118" s="102" t="b">
        <v>0</v>
      </c>
      <c r="L118" s="102" t="b">
        <v>0</v>
      </c>
    </row>
    <row r="119" spans="1:12" ht="15">
      <c r="A119" s="107" t="s">
        <v>492</v>
      </c>
      <c r="B119" s="106" t="s">
        <v>555</v>
      </c>
      <c r="C119" s="102">
        <v>4</v>
      </c>
      <c r="D119" s="108">
        <v>0.0028987869542188445</v>
      </c>
      <c r="E119" s="108">
        <v>2.41711566546216</v>
      </c>
      <c r="F119" s="102" t="s">
        <v>645</v>
      </c>
      <c r="G119" s="102" t="b">
        <v>0</v>
      </c>
      <c r="H119" s="102" t="b">
        <v>1</v>
      </c>
      <c r="I119" s="102" t="b">
        <v>0</v>
      </c>
      <c r="J119" s="102" t="b">
        <v>0</v>
      </c>
      <c r="K119" s="102" t="b">
        <v>0</v>
      </c>
      <c r="L119" s="102" t="b">
        <v>0</v>
      </c>
    </row>
    <row r="120" spans="1:12" ht="15">
      <c r="A120" s="107" t="s">
        <v>473</v>
      </c>
      <c r="B120" s="106" t="s">
        <v>463</v>
      </c>
      <c r="C120" s="102">
        <v>4</v>
      </c>
      <c r="D120" s="108">
        <v>0.0028987869542188445</v>
      </c>
      <c r="E120" s="108">
        <v>1.6090011917010731</v>
      </c>
      <c r="F120" s="102" t="s">
        <v>645</v>
      </c>
      <c r="G120" s="102" t="b">
        <v>0</v>
      </c>
      <c r="H120" s="102" t="b">
        <v>0</v>
      </c>
      <c r="I120" s="102" t="b">
        <v>0</v>
      </c>
      <c r="J120" s="102" t="b">
        <v>0</v>
      </c>
      <c r="K120" s="102" t="b">
        <v>0</v>
      </c>
      <c r="L120" s="102" t="b">
        <v>0</v>
      </c>
    </row>
    <row r="121" spans="1:12" ht="15">
      <c r="A121" s="107" t="s">
        <v>515</v>
      </c>
      <c r="B121" s="106" t="s">
        <v>492</v>
      </c>
      <c r="C121" s="102">
        <v>4</v>
      </c>
      <c r="D121" s="108">
        <v>0.0028987869542188445</v>
      </c>
      <c r="E121" s="108">
        <v>2.241024406406479</v>
      </c>
      <c r="F121" s="102" t="s">
        <v>645</v>
      </c>
      <c r="G121" s="102" t="b">
        <v>0</v>
      </c>
      <c r="H121" s="102" t="b">
        <v>0</v>
      </c>
      <c r="I121" s="102" t="b">
        <v>0</v>
      </c>
      <c r="J121" s="102" t="b">
        <v>0</v>
      </c>
      <c r="K121" s="102" t="b">
        <v>1</v>
      </c>
      <c r="L121" s="102" t="b">
        <v>0</v>
      </c>
    </row>
    <row r="122" spans="1:12" ht="15">
      <c r="A122" s="107" t="s">
        <v>541</v>
      </c>
      <c r="B122" s="106" t="s">
        <v>473</v>
      </c>
      <c r="C122" s="102">
        <v>4</v>
      </c>
      <c r="D122" s="108">
        <v>0.0028987869542188445</v>
      </c>
      <c r="E122" s="108">
        <v>2.183032459428792</v>
      </c>
      <c r="F122" s="102" t="s">
        <v>645</v>
      </c>
      <c r="G122" s="102" t="b">
        <v>0</v>
      </c>
      <c r="H122" s="102" t="b">
        <v>0</v>
      </c>
      <c r="I122" s="102" t="b">
        <v>0</v>
      </c>
      <c r="J122" s="102" t="b">
        <v>0</v>
      </c>
      <c r="K122" s="102" t="b">
        <v>0</v>
      </c>
      <c r="L122" s="102" t="b">
        <v>0</v>
      </c>
    </row>
    <row r="123" spans="1:12" ht="15">
      <c r="A123" s="107" t="s">
        <v>538</v>
      </c>
      <c r="B123" s="106" t="s">
        <v>527</v>
      </c>
      <c r="C123" s="102">
        <v>4</v>
      </c>
      <c r="D123" s="108">
        <v>0.0028987869542188445</v>
      </c>
      <c r="E123" s="108">
        <v>2.563243701140398</v>
      </c>
      <c r="F123" s="102" t="s">
        <v>645</v>
      </c>
      <c r="G123" s="102" t="b">
        <v>0</v>
      </c>
      <c r="H123" s="102" t="b">
        <v>0</v>
      </c>
      <c r="I123" s="102" t="b">
        <v>0</v>
      </c>
      <c r="J123" s="102" t="b">
        <v>0</v>
      </c>
      <c r="K123" s="102" t="b">
        <v>1</v>
      </c>
      <c r="L123" s="102" t="b">
        <v>0</v>
      </c>
    </row>
    <row r="124" spans="1:12" ht="15">
      <c r="A124" s="107" t="s">
        <v>532</v>
      </c>
      <c r="B124" s="106" t="s">
        <v>514</v>
      </c>
      <c r="C124" s="102">
        <v>4</v>
      </c>
      <c r="D124" s="108">
        <v>0.0028987869542188445</v>
      </c>
      <c r="E124" s="108">
        <v>2.3871524420847168</v>
      </c>
      <c r="F124" s="102" t="s">
        <v>645</v>
      </c>
      <c r="G124" s="102" t="b">
        <v>0</v>
      </c>
      <c r="H124" s="102" t="b">
        <v>0</v>
      </c>
      <c r="I124" s="102" t="b">
        <v>0</v>
      </c>
      <c r="J124" s="102" t="b">
        <v>0</v>
      </c>
      <c r="K124" s="102" t="b">
        <v>0</v>
      </c>
      <c r="L124" s="102" t="b">
        <v>0</v>
      </c>
    </row>
    <row r="125" spans="1:12" ht="15">
      <c r="A125" s="107" t="s">
        <v>498</v>
      </c>
      <c r="B125" s="106" t="s">
        <v>516</v>
      </c>
      <c r="C125" s="102">
        <v>4</v>
      </c>
      <c r="D125" s="108">
        <v>0.0028987869542188445</v>
      </c>
      <c r="E125" s="108">
        <v>2.241024406406479</v>
      </c>
      <c r="F125" s="102" t="s">
        <v>645</v>
      </c>
      <c r="G125" s="102" t="b">
        <v>0</v>
      </c>
      <c r="H125" s="102" t="b">
        <v>0</v>
      </c>
      <c r="I125" s="102" t="b">
        <v>0</v>
      </c>
      <c r="J125" s="102" t="b">
        <v>0</v>
      </c>
      <c r="K125" s="102" t="b">
        <v>0</v>
      </c>
      <c r="L125" s="102" t="b">
        <v>0</v>
      </c>
    </row>
    <row r="126" spans="1:12" ht="15">
      <c r="A126" s="107" t="s">
        <v>508</v>
      </c>
      <c r="B126" s="106" t="s">
        <v>466</v>
      </c>
      <c r="C126" s="102">
        <v>4</v>
      </c>
      <c r="D126" s="108">
        <v>0.0028987869542188445</v>
      </c>
      <c r="E126" s="108">
        <v>1.8730476211118845</v>
      </c>
      <c r="F126" s="102" t="s">
        <v>645</v>
      </c>
      <c r="G126" s="102" t="b">
        <v>0</v>
      </c>
      <c r="H126" s="102" t="b">
        <v>0</v>
      </c>
      <c r="I126" s="102" t="b">
        <v>0</v>
      </c>
      <c r="J126" s="102" t="b">
        <v>0</v>
      </c>
      <c r="K126" s="102" t="b">
        <v>0</v>
      </c>
      <c r="L126" s="102" t="b">
        <v>0</v>
      </c>
    </row>
    <row r="127" spans="1:12" ht="15">
      <c r="A127" s="107" t="s">
        <v>466</v>
      </c>
      <c r="B127" s="106" t="s">
        <v>469</v>
      </c>
      <c r="C127" s="102">
        <v>4</v>
      </c>
      <c r="D127" s="108">
        <v>0.0028987869542188445</v>
      </c>
      <c r="E127" s="108">
        <v>1.5720176254479032</v>
      </c>
      <c r="F127" s="102" t="s">
        <v>645</v>
      </c>
      <c r="G127" s="102" t="b">
        <v>0</v>
      </c>
      <c r="H127" s="102" t="b">
        <v>0</v>
      </c>
      <c r="I127" s="102" t="b">
        <v>0</v>
      </c>
      <c r="J127" s="102" t="b">
        <v>0</v>
      </c>
      <c r="K127" s="102" t="b">
        <v>0</v>
      </c>
      <c r="L127" s="102" t="b">
        <v>0</v>
      </c>
    </row>
    <row r="128" spans="1:12" ht="15">
      <c r="A128" s="107" t="s">
        <v>421</v>
      </c>
      <c r="B128" s="106" t="s">
        <v>512</v>
      </c>
      <c r="C128" s="102">
        <v>4</v>
      </c>
      <c r="D128" s="108">
        <v>0.0028987869542188445</v>
      </c>
      <c r="E128" s="108">
        <v>1.1670443540446618</v>
      </c>
      <c r="F128" s="102" t="s">
        <v>645</v>
      </c>
      <c r="G128" s="102" t="b">
        <v>0</v>
      </c>
      <c r="H128" s="102" t="b">
        <v>0</v>
      </c>
      <c r="I128" s="102" t="b">
        <v>0</v>
      </c>
      <c r="J128" s="102" t="b">
        <v>0</v>
      </c>
      <c r="K128" s="102" t="b">
        <v>0</v>
      </c>
      <c r="L128" s="102" t="b">
        <v>0</v>
      </c>
    </row>
    <row r="129" spans="1:12" ht="15">
      <c r="A129" s="107" t="s">
        <v>463</v>
      </c>
      <c r="B129" s="106" t="s">
        <v>421</v>
      </c>
      <c r="C129" s="102">
        <v>4</v>
      </c>
      <c r="D129" s="108">
        <v>0.0028987869542188445</v>
      </c>
      <c r="E129" s="108">
        <v>0.696956362056203</v>
      </c>
      <c r="F129" s="102" t="s">
        <v>645</v>
      </c>
      <c r="G129" s="102" t="b">
        <v>0</v>
      </c>
      <c r="H129" s="102" t="b">
        <v>0</v>
      </c>
      <c r="I129" s="102" t="b">
        <v>0</v>
      </c>
      <c r="J129" s="102" t="b">
        <v>0</v>
      </c>
      <c r="K129" s="102" t="b">
        <v>0</v>
      </c>
      <c r="L129" s="102" t="b">
        <v>0</v>
      </c>
    </row>
    <row r="130" spans="1:12" ht="15">
      <c r="A130" s="107" t="s">
        <v>494</v>
      </c>
      <c r="B130" s="106" t="s">
        <v>577</v>
      </c>
      <c r="C130" s="102">
        <v>3</v>
      </c>
      <c r="D130" s="108">
        <v>0.0023683961823955484</v>
      </c>
      <c r="E130" s="108">
        <v>2.41711566546216</v>
      </c>
      <c r="F130" s="102" t="s">
        <v>645</v>
      </c>
      <c r="G130" s="102" t="b">
        <v>0</v>
      </c>
      <c r="H130" s="102" t="b">
        <v>0</v>
      </c>
      <c r="I130" s="102" t="b">
        <v>0</v>
      </c>
      <c r="J130" s="102" t="b">
        <v>0</v>
      </c>
      <c r="K130" s="102" t="b">
        <v>0</v>
      </c>
      <c r="L130" s="102" t="b">
        <v>0</v>
      </c>
    </row>
    <row r="131" spans="1:12" ht="15">
      <c r="A131" s="107" t="s">
        <v>576</v>
      </c>
      <c r="B131" s="106" t="s">
        <v>580</v>
      </c>
      <c r="C131" s="102">
        <v>3</v>
      </c>
      <c r="D131" s="108">
        <v>0.0023683961823955484</v>
      </c>
      <c r="E131" s="108">
        <v>2.7850924507567543</v>
      </c>
      <c r="F131" s="102" t="s">
        <v>645</v>
      </c>
      <c r="G131" s="102" t="b">
        <v>0</v>
      </c>
      <c r="H131" s="102" t="b">
        <v>1</v>
      </c>
      <c r="I131" s="102" t="b">
        <v>0</v>
      </c>
      <c r="J131" s="102" t="b">
        <v>0</v>
      </c>
      <c r="K131" s="102" t="b">
        <v>1</v>
      </c>
      <c r="L131" s="102" t="b">
        <v>0</v>
      </c>
    </row>
    <row r="132" spans="1:12" ht="15">
      <c r="A132" s="107" t="s">
        <v>548</v>
      </c>
      <c r="B132" s="106" t="s">
        <v>471</v>
      </c>
      <c r="C132" s="102">
        <v>3</v>
      </c>
      <c r="D132" s="108">
        <v>0.0023683961823955484</v>
      </c>
      <c r="E132" s="108">
        <v>2.02333161656128</v>
      </c>
      <c r="F132" s="102" t="s">
        <v>645</v>
      </c>
      <c r="G132" s="102" t="b">
        <v>0</v>
      </c>
      <c r="H132" s="102" t="b">
        <v>0</v>
      </c>
      <c r="I132" s="102" t="b">
        <v>0</v>
      </c>
      <c r="J132" s="102" t="b">
        <v>1</v>
      </c>
      <c r="K132" s="102" t="b">
        <v>0</v>
      </c>
      <c r="L132" s="102" t="b">
        <v>0</v>
      </c>
    </row>
    <row r="133" spans="1:12" ht="15">
      <c r="A133" s="107" t="s">
        <v>537</v>
      </c>
      <c r="B133" s="106" t="s">
        <v>584</v>
      </c>
      <c r="C133" s="102">
        <v>3</v>
      </c>
      <c r="D133" s="108">
        <v>0.0023683961823955484</v>
      </c>
      <c r="E133" s="108">
        <v>2.6601537141484544</v>
      </c>
      <c r="F133" s="102" t="s">
        <v>645</v>
      </c>
      <c r="G133" s="102" t="b">
        <v>0</v>
      </c>
      <c r="H133" s="102" t="b">
        <v>0</v>
      </c>
      <c r="I133" s="102" t="b">
        <v>0</v>
      </c>
      <c r="J133" s="102" t="b">
        <v>0</v>
      </c>
      <c r="K133" s="102" t="b">
        <v>1</v>
      </c>
      <c r="L133" s="102" t="b">
        <v>0</v>
      </c>
    </row>
    <row r="134" spans="1:12" ht="15">
      <c r="A134" s="107" t="s">
        <v>518</v>
      </c>
      <c r="B134" s="106" t="s">
        <v>604</v>
      </c>
      <c r="C134" s="102">
        <v>3</v>
      </c>
      <c r="D134" s="108">
        <v>0.0023683961823955484</v>
      </c>
      <c r="E134" s="108">
        <v>2.563243701140398</v>
      </c>
      <c r="F134" s="102" t="s">
        <v>645</v>
      </c>
      <c r="G134" s="102" t="b">
        <v>0</v>
      </c>
      <c r="H134" s="102" t="b">
        <v>0</v>
      </c>
      <c r="I134" s="102" t="b">
        <v>0</v>
      </c>
      <c r="J134" s="102" t="b">
        <v>0</v>
      </c>
      <c r="K134" s="102" t="b">
        <v>0</v>
      </c>
      <c r="L134" s="102" t="b">
        <v>0</v>
      </c>
    </row>
    <row r="135" spans="1:12" ht="15">
      <c r="A135" s="107" t="s">
        <v>535</v>
      </c>
      <c r="B135" s="106" t="s">
        <v>548</v>
      </c>
      <c r="C135" s="102">
        <v>3</v>
      </c>
      <c r="D135" s="108">
        <v>0.0023683961823955484</v>
      </c>
      <c r="E135" s="108">
        <v>2.5352149775401545</v>
      </c>
      <c r="F135" s="102" t="s">
        <v>645</v>
      </c>
      <c r="G135" s="102" t="b">
        <v>0</v>
      </c>
      <c r="H135" s="102" t="b">
        <v>0</v>
      </c>
      <c r="I135" s="102" t="b">
        <v>0</v>
      </c>
      <c r="J135" s="102" t="b">
        <v>0</v>
      </c>
      <c r="K135" s="102" t="b">
        <v>0</v>
      </c>
      <c r="L135" s="102" t="b">
        <v>0</v>
      </c>
    </row>
    <row r="136" spans="1:12" ht="15">
      <c r="A136" s="107" t="s">
        <v>508</v>
      </c>
      <c r="B136" s="106" t="s">
        <v>561</v>
      </c>
      <c r="C136" s="102">
        <v>3</v>
      </c>
      <c r="D136" s="108">
        <v>0.0023683961823955484</v>
      </c>
      <c r="E136" s="108">
        <v>2.41711566546216</v>
      </c>
      <c r="F136" s="102" t="s">
        <v>645</v>
      </c>
      <c r="G136" s="102" t="b">
        <v>0</v>
      </c>
      <c r="H136" s="102" t="b">
        <v>0</v>
      </c>
      <c r="I136" s="102" t="b">
        <v>0</v>
      </c>
      <c r="J136" s="102" t="b">
        <v>0</v>
      </c>
      <c r="K136" s="102" t="b">
        <v>0</v>
      </c>
      <c r="L136" s="102" t="b">
        <v>0</v>
      </c>
    </row>
    <row r="137" spans="1:12" ht="15">
      <c r="A137" s="107" t="s">
        <v>557</v>
      </c>
      <c r="B137" s="106" t="s">
        <v>594</v>
      </c>
      <c r="C137" s="102">
        <v>3</v>
      </c>
      <c r="D137" s="108">
        <v>0.0023683961823955484</v>
      </c>
      <c r="E137" s="108">
        <v>2.7850924507567543</v>
      </c>
      <c r="F137" s="102" t="s">
        <v>645</v>
      </c>
      <c r="G137" s="102" t="b">
        <v>0</v>
      </c>
      <c r="H137" s="102" t="b">
        <v>0</v>
      </c>
      <c r="I137" s="102" t="b">
        <v>0</v>
      </c>
      <c r="J137" s="102" t="b">
        <v>0</v>
      </c>
      <c r="K137" s="102" t="b">
        <v>0</v>
      </c>
      <c r="L137" s="102" t="b">
        <v>0</v>
      </c>
    </row>
    <row r="138" spans="1:12" ht="15">
      <c r="A138" s="107" t="s">
        <v>594</v>
      </c>
      <c r="B138" s="106" t="s">
        <v>601</v>
      </c>
      <c r="C138" s="102">
        <v>3</v>
      </c>
      <c r="D138" s="108">
        <v>0.0023683961823955484</v>
      </c>
      <c r="E138" s="108">
        <v>2.7850924507567543</v>
      </c>
      <c r="F138" s="102" t="s">
        <v>645</v>
      </c>
      <c r="G138" s="102" t="b">
        <v>0</v>
      </c>
      <c r="H138" s="102" t="b">
        <v>0</v>
      </c>
      <c r="I138" s="102" t="b">
        <v>0</v>
      </c>
      <c r="J138" s="102" t="b">
        <v>0</v>
      </c>
      <c r="K138" s="102" t="b">
        <v>0</v>
      </c>
      <c r="L138" s="102" t="b">
        <v>0</v>
      </c>
    </row>
    <row r="139" spans="1:12" ht="15">
      <c r="A139" s="107" t="s">
        <v>544</v>
      </c>
      <c r="B139" s="106" t="s">
        <v>552</v>
      </c>
      <c r="C139" s="102">
        <v>3</v>
      </c>
      <c r="D139" s="108">
        <v>0.0023683961823955484</v>
      </c>
      <c r="E139" s="108">
        <v>2.5352149775401545</v>
      </c>
      <c r="F139" s="102" t="s">
        <v>645</v>
      </c>
      <c r="G139" s="102" t="b">
        <v>0</v>
      </c>
      <c r="H139" s="102" t="b">
        <v>0</v>
      </c>
      <c r="I139" s="102" t="b">
        <v>0</v>
      </c>
      <c r="J139" s="102" t="b">
        <v>0</v>
      </c>
      <c r="K139" s="102" t="b">
        <v>0</v>
      </c>
      <c r="L139" s="102" t="b">
        <v>0</v>
      </c>
    </row>
    <row r="140" spans="1:12" ht="15">
      <c r="A140" s="107" t="s">
        <v>597</v>
      </c>
      <c r="B140" s="106" t="s">
        <v>570</v>
      </c>
      <c r="C140" s="102">
        <v>3</v>
      </c>
      <c r="D140" s="108">
        <v>0.0023683961823955484</v>
      </c>
      <c r="E140" s="108">
        <v>2.7850924507567543</v>
      </c>
      <c r="F140" s="102" t="s">
        <v>645</v>
      </c>
      <c r="G140" s="102" t="b">
        <v>0</v>
      </c>
      <c r="H140" s="102" t="b">
        <v>0</v>
      </c>
      <c r="I140" s="102" t="b">
        <v>0</v>
      </c>
      <c r="J140" s="102" t="b">
        <v>0</v>
      </c>
      <c r="K140" s="102" t="b">
        <v>0</v>
      </c>
      <c r="L140" s="102" t="b">
        <v>0</v>
      </c>
    </row>
    <row r="141" spans="1:12" ht="15">
      <c r="A141" s="107" t="s">
        <v>513</v>
      </c>
      <c r="B141" s="106" t="s">
        <v>905</v>
      </c>
      <c r="C141" s="102">
        <v>3</v>
      </c>
      <c r="D141" s="108">
        <v>0.0023683961823955484</v>
      </c>
      <c r="E141" s="108">
        <v>2.484062455092773</v>
      </c>
      <c r="F141" s="102" t="s">
        <v>645</v>
      </c>
      <c r="G141" s="102" t="b">
        <v>0</v>
      </c>
      <c r="H141" s="102" t="b">
        <v>0</v>
      </c>
      <c r="I141" s="102" t="b">
        <v>0</v>
      </c>
      <c r="J141" s="102" t="b">
        <v>0</v>
      </c>
      <c r="K141" s="102" t="b">
        <v>0</v>
      </c>
      <c r="L141" s="102" t="b">
        <v>0</v>
      </c>
    </row>
    <row r="142" spans="1:12" ht="15">
      <c r="A142" s="107" t="s">
        <v>467</v>
      </c>
      <c r="B142" s="106" t="s">
        <v>579</v>
      </c>
      <c r="C142" s="102">
        <v>3</v>
      </c>
      <c r="D142" s="108">
        <v>0.0023683961823955484</v>
      </c>
      <c r="E142" s="108">
        <v>2.1160856697981787</v>
      </c>
      <c r="F142" s="102" t="s">
        <v>645</v>
      </c>
      <c r="G142" s="102" t="b">
        <v>0</v>
      </c>
      <c r="H142" s="102" t="b">
        <v>0</v>
      </c>
      <c r="I142" s="102" t="b">
        <v>0</v>
      </c>
      <c r="J142" s="102" t="b">
        <v>0</v>
      </c>
      <c r="K142" s="102" t="b">
        <v>0</v>
      </c>
      <c r="L142" s="102" t="b">
        <v>0</v>
      </c>
    </row>
    <row r="143" spans="1:12" ht="15">
      <c r="A143" s="107" t="s">
        <v>522</v>
      </c>
      <c r="B143" s="106" t="s">
        <v>562</v>
      </c>
      <c r="C143" s="102">
        <v>3</v>
      </c>
      <c r="D143" s="108">
        <v>0.0023683961823955484</v>
      </c>
      <c r="E143" s="108">
        <v>2.563243701140398</v>
      </c>
      <c r="F143" s="102" t="s">
        <v>645</v>
      </c>
      <c r="G143" s="102" t="b">
        <v>0</v>
      </c>
      <c r="H143" s="102" t="b">
        <v>0</v>
      </c>
      <c r="I143" s="102" t="b">
        <v>0</v>
      </c>
      <c r="J143" s="102" t="b">
        <v>0</v>
      </c>
      <c r="K143" s="102" t="b">
        <v>0</v>
      </c>
      <c r="L143" s="102" t="b">
        <v>0</v>
      </c>
    </row>
    <row r="144" spans="1:12" ht="15">
      <c r="A144" s="107" t="s">
        <v>539</v>
      </c>
      <c r="B144" s="106" t="s">
        <v>598</v>
      </c>
      <c r="C144" s="102">
        <v>3</v>
      </c>
      <c r="D144" s="108">
        <v>0.0023683961823955484</v>
      </c>
      <c r="E144" s="108">
        <v>2.6601537141484544</v>
      </c>
      <c r="F144" s="102" t="s">
        <v>645</v>
      </c>
      <c r="G144" s="102" t="b">
        <v>0</v>
      </c>
      <c r="H144" s="102" t="b">
        <v>0</v>
      </c>
      <c r="I144" s="102" t="b">
        <v>0</v>
      </c>
      <c r="J144" s="102" t="b">
        <v>0</v>
      </c>
      <c r="K144" s="102" t="b">
        <v>0</v>
      </c>
      <c r="L144" s="102" t="b">
        <v>0</v>
      </c>
    </row>
    <row r="145" spans="1:12" ht="15">
      <c r="A145" s="107" t="s">
        <v>577</v>
      </c>
      <c r="B145" s="106" t="s">
        <v>592</v>
      </c>
      <c r="C145" s="102">
        <v>3</v>
      </c>
      <c r="D145" s="108">
        <v>0.0023683961823955484</v>
      </c>
      <c r="E145" s="108">
        <v>2.7850924507567543</v>
      </c>
      <c r="F145" s="102" t="s">
        <v>645</v>
      </c>
      <c r="G145" s="102" t="b">
        <v>0</v>
      </c>
      <c r="H145" s="102" t="b">
        <v>0</v>
      </c>
      <c r="I145" s="102" t="b">
        <v>0</v>
      </c>
      <c r="J145" s="102" t="b">
        <v>0</v>
      </c>
      <c r="K145" s="102" t="b">
        <v>0</v>
      </c>
      <c r="L145" s="102" t="b">
        <v>0</v>
      </c>
    </row>
    <row r="146" spans="1:12" ht="15">
      <c r="A146" s="107" t="s">
        <v>601</v>
      </c>
      <c r="B146" s="106" t="s">
        <v>573</v>
      </c>
      <c r="C146" s="102">
        <v>3</v>
      </c>
      <c r="D146" s="108">
        <v>0.0023683961823955484</v>
      </c>
      <c r="E146" s="108">
        <v>2.7850924507567543</v>
      </c>
      <c r="F146" s="102" t="s">
        <v>645</v>
      </c>
      <c r="G146" s="102" t="b">
        <v>0</v>
      </c>
      <c r="H146" s="102" t="b">
        <v>0</v>
      </c>
      <c r="I146" s="102" t="b">
        <v>0</v>
      </c>
      <c r="J146" s="102" t="b">
        <v>0</v>
      </c>
      <c r="K146" s="102" t="b">
        <v>0</v>
      </c>
      <c r="L146" s="102" t="b">
        <v>0</v>
      </c>
    </row>
    <row r="147" spans="1:12" ht="15">
      <c r="A147" s="107" t="s">
        <v>574</v>
      </c>
      <c r="B147" s="106" t="s">
        <v>486</v>
      </c>
      <c r="C147" s="102">
        <v>3</v>
      </c>
      <c r="D147" s="108">
        <v>0.0023683961823955484</v>
      </c>
      <c r="E147" s="108">
        <v>2.307971196037092</v>
      </c>
      <c r="F147" s="102" t="s">
        <v>645</v>
      </c>
      <c r="G147" s="102" t="b">
        <v>1</v>
      </c>
      <c r="H147" s="102" t="b">
        <v>0</v>
      </c>
      <c r="I147" s="102" t="b">
        <v>0</v>
      </c>
      <c r="J147" s="102" t="b">
        <v>0</v>
      </c>
      <c r="K147" s="102" t="b">
        <v>0</v>
      </c>
      <c r="L147" s="102" t="b">
        <v>0</v>
      </c>
    </row>
    <row r="148" spans="1:12" ht="15">
      <c r="A148" s="107" t="s">
        <v>562</v>
      </c>
      <c r="B148" s="106" t="s">
        <v>472</v>
      </c>
      <c r="C148" s="102">
        <v>3</v>
      </c>
      <c r="D148" s="108">
        <v>0.0023683961823955484</v>
      </c>
      <c r="E148" s="108">
        <v>2.183032459428792</v>
      </c>
      <c r="F148" s="102" t="s">
        <v>645</v>
      </c>
      <c r="G148" s="102" t="b">
        <v>0</v>
      </c>
      <c r="H148" s="102" t="b">
        <v>0</v>
      </c>
      <c r="I148" s="102" t="b">
        <v>0</v>
      </c>
      <c r="J148" s="102" t="b">
        <v>0</v>
      </c>
      <c r="K148" s="102" t="b">
        <v>0</v>
      </c>
      <c r="L148" s="102" t="b">
        <v>0</v>
      </c>
    </row>
    <row r="149" spans="1:12" ht="15">
      <c r="A149" s="107" t="s">
        <v>591</v>
      </c>
      <c r="B149" s="106" t="s">
        <v>602</v>
      </c>
      <c r="C149" s="102">
        <v>3</v>
      </c>
      <c r="D149" s="108">
        <v>0.0023683961823955484</v>
      </c>
      <c r="E149" s="108">
        <v>2.7850924507567543</v>
      </c>
      <c r="F149" s="102" t="s">
        <v>645</v>
      </c>
      <c r="G149" s="102" t="b">
        <v>0</v>
      </c>
      <c r="H149" s="102" t="b">
        <v>0</v>
      </c>
      <c r="I149" s="102" t="b">
        <v>0</v>
      </c>
      <c r="J149" s="102" t="b">
        <v>0</v>
      </c>
      <c r="K149" s="102" t="b">
        <v>0</v>
      </c>
      <c r="L149" s="102" t="b">
        <v>0</v>
      </c>
    </row>
    <row r="150" spans="1:12" ht="15">
      <c r="A150" s="107" t="s">
        <v>600</v>
      </c>
      <c r="B150" s="106" t="s">
        <v>513</v>
      </c>
      <c r="C150" s="102">
        <v>3</v>
      </c>
      <c r="D150" s="108">
        <v>0.0023683961823955484</v>
      </c>
      <c r="E150" s="108">
        <v>2.484062455092773</v>
      </c>
      <c r="F150" s="102" t="s">
        <v>645</v>
      </c>
      <c r="G150" s="102" t="b">
        <v>1</v>
      </c>
      <c r="H150" s="102" t="b">
        <v>0</v>
      </c>
      <c r="I150" s="102" t="b">
        <v>0</v>
      </c>
      <c r="J150" s="102" t="b">
        <v>0</v>
      </c>
      <c r="K150" s="102" t="b">
        <v>0</v>
      </c>
      <c r="L150" s="102" t="b">
        <v>0</v>
      </c>
    </row>
    <row r="151" spans="1:12" ht="15">
      <c r="A151" s="107" t="s">
        <v>542</v>
      </c>
      <c r="B151" s="106" t="s">
        <v>421</v>
      </c>
      <c r="C151" s="102">
        <v>3</v>
      </c>
      <c r="D151" s="108">
        <v>0.0023683961823955484</v>
      </c>
      <c r="E151" s="108">
        <v>1.146048893175622</v>
      </c>
      <c r="F151" s="102" t="s">
        <v>645</v>
      </c>
      <c r="G151" s="102" t="b">
        <v>0</v>
      </c>
      <c r="H151" s="102" t="b">
        <v>0</v>
      </c>
      <c r="I151" s="102" t="b">
        <v>0</v>
      </c>
      <c r="J151" s="102" t="b">
        <v>0</v>
      </c>
      <c r="K151" s="102" t="b">
        <v>0</v>
      </c>
      <c r="L151" s="102" t="b">
        <v>0</v>
      </c>
    </row>
    <row r="152" spans="1:12" ht="15">
      <c r="A152" s="107" t="s">
        <v>488</v>
      </c>
      <c r="B152" s="106" t="s">
        <v>553</v>
      </c>
      <c r="C152" s="102">
        <v>3</v>
      </c>
      <c r="D152" s="108">
        <v>0.002642255061175768</v>
      </c>
      <c r="E152" s="108">
        <v>2.234184981876173</v>
      </c>
      <c r="F152" s="102" t="s">
        <v>645</v>
      </c>
      <c r="G152" s="102" t="b">
        <v>0</v>
      </c>
      <c r="H152" s="102" t="b">
        <v>0</v>
      </c>
      <c r="I152" s="102" t="b">
        <v>0</v>
      </c>
      <c r="J152" s="102" t="b">
        <v>0</v>
      </c>
      <c r="K152" s="102" t="b">
        <v>0</v>
      </c>
      <c r="L152" s="102" t="b">
        <v>0</v>
      </c>
    </row>
    <row r="153" spans="1:12" ht="15">
      <c r="A153" s="107" t="s">
        <v>556</v>
      </c>
      <c r="B153" s="106" t="s">
        <v>508</v>
      </c>
      <c r="C153" s="102">
        <v>3</v>
      </c>
      <c r="D153" s="108">
        <v>0.0023683961823955484</v>
      </c>
      <c r="E153" s="108">
        <v>2.41711566546216</v>
      </c>
      <c r="F153" s="102" t="s">
        <v>645</v>
      </c>
      <c r="G153" s="102" t="b">
        <v>0</v>
      </c>
      <c r="H153" s="102" t="b">
        <v>0</v>
      </c>
      <c r="I153" s="102" t="b">
        <v>0</v>
      </c>
      <c r="J153" s="102" t="b">
        <v>0</v>
      </c>
      <c r="K153" s="102" t="b">
        <v>0</v>
      </c>
      <c r="L153" s="102" t="b">
        <v>0</v>
      </c>
    </row>
    <row r="154" spans="1:12" ht="15">
      <c r="A154" s="107" t="s">
        <v>549</v>
      </c>
      <c r="B154" s="106" t="s">
        <v>591</v>
      </c>
      <c r="C154" s="102">
        <v>3</v>
      </c>
      <c r="D154" s="108">
        <v>0.0023683961823955484</v>
      </c>
      <c r="E154" s="108">
        <v>2.6601537141484544</v>
      </c>
      <c r="F154" s="102" t="s">
        <v>645</v>
      </c>
      <c r="G154" s="102" t="b">
        <v>0</v>
      </c>
      <c r="H154" s="102" t="b">
        <v>0</v>
      </c>
      <c r="I154" s="102" t="b">
        <v>0</v>
      </c>
      <c r="J154" s="102" t="b">
        <v>0</v>
      </c>
      <c r="K154" s="102" t="b">
        <v>0</v>
      </c>
      <c r="L154" s="102" t="b">
        <v>0</v>
      </c>
    </row>
    <row r="155" spans="1:12" ht="15">
      <c r="A155" s="107" t="s">
        <v>430</v>
      </c>
      <c r="B155" s="106" t="s">
        <v>600</v>
      </c>
      <c r="C155" s="102">
        <v>3</v>
      </c>
      <c r="D155" s="108">
        <v>0.0023683961823955484</v>
      </c>
      <c r="E155" s="108">
        <v>1.847240357505599</v>
      </c>
      <c r="F155" s="102" t="s">
        <v>645</v>
      </c>
      <c r="G155" s="102" t="b">
        <v>1</v>
      </c>
      <c r="H155" s="102" t="b">
        <v>0</v>
      </c>
      <c r="I155" s="102" t="b">
        <v>0</v>
      </c>
      <c r="J155" s="102" t="b">
        <v>1</v>
      </c>
      <c r="K155" s="102" t="b">
        <v>0</v>
      </c>
      <c r="L155" s="102" t="b">
        <v>0</v>
      </c>
    </row>
    <row r="156" spans="1:12" ht="15">
      <c r="A156" s="107" t="s">
        <v>472</v>
      </c>
      <c r="B156" s="106" t="s">
        <v>557</v>
      </c>
      <c r="C156" s="102">
        <v>3</v>
      </c>
      <c r="D156" s="108">
        <v>0.0023683961823955484</v>
      </c>
      <c r="E156" s="108">
        <v>2.183032459428792</v>
      </c>
      <c r="F156" s="102" t="s">
        <v>645</v>
      </c>
      <c r="G156" s="102" t="b">
        <v>0</v>
      </c>
      <c r="H156" s="102" t="b">
        <v>0</v>
      </c>
      <c r="I156" s="102" t="b">
        <v>0</v>
      </c>
      <c r="J156" s="102" t="b">
        <v>0</v>
      </c>
      <c r="K156" s="102" t="b">
        <v>0</v>
      </c>
      <c r="L156" s="102" t="b">
        <v>0</v>
      </c>
    </row>
    <row r="157" spans="1:12" ht="15">
      <c r="A157" s="107" t="s">
        <v>421</v>
      </c>
      <c r="B157" s="106" t="s">
        <v>551</v>
      </c>
      <c r="C157" s="102">
        <v>3</v>
      </c>
      <c r="D157" s="108">
        <v>0.0023683961823955484</v>
      </c>
      <c r="E157" s="108">
        <v>1.218196876492043</v>
      </c>
      <c r="F157" s="102" t="s">
        <v>645</v>
      </c>
      <c r="G157" s="102" t="b">
        <v>0</v>
      </c>
      <c r="H157" s="102" t="b">
        <v>0</v>
      </c>
      <c r="I157" s="102" t="b">
        <v>0</v>
      </c>
      <c r="J157" s="102" t="b">
        <v>0</v>
      </c>
      <c r="K157" s="102" t="b">
        <v>0</v>
      </c>
      <c r="L157" s="102" t="b">
        <v>0</v>
      </c>
    </row>
    <row r="158" spans="1:12" ht="15">
      <c r="A158" s="107" t="s">
        <v>578</v>
      </c>
      <c r="B158" s="106" t="s">
        <v>539</v>
      </c>
      <c r="C158" s="102">
        <v>3</v>
      </c>
      <c r="D158" s="108">
        <v>0.0023683961823955484</v>
      </c>
      <c r="E158" s="108">
        <v>2.6601537141484544</v>
      </c>
      <c r="F158" s="102" t="s">
        <v>645</v>
      </c>
      <c r="G158" s="102" t="b">
        <v>0</v>
      </c>
      <c r="H158" s="102" t="b">
        <v>0</v>
      </c>
      <c r="I158" s="102" t="b">
        <v>0</v>
      </c>
      <c r="J158" s="102" t="b">
        <v>0</v>
      </c>
      <c r="K158" s="102" t="b">
        <v>0</v>
      </c>
      <c r="L158" s="102" t="b">
        <v>0</v>
      </c>
    </row>
    <row r="159" spans="1:12" ht="15">
      <c r="A159" s="107" t="s">
        <v>492</v>
      </c>
      <c r="B159" s="106" t="s">
        <v>515</v>
      </c>
      <c r="C159" s="102">
        <v>3</v>
      </c>
      <c r="D159" s="108">
        <v>0.0023683961823955484</v>
      </c>
      <c r="E159" s="108">
        <v>2.1160856697981787</v>
      </c>
      <c r="F159" s="102" t="s">
        <v>645</v>
      </c>
      <c r="G159" s="102" t="b">
        <v>0</v>
      </c>
      <c r="H159" s="102" t="b">
        <v>1</v>
      </c>
      <c r="I159" s="102" t="b">
        <v>0</v>
      </c>
      <c r="J159" s="102" t="b">
        <v>0</v>
      </c>
      <c r="K159" s="102" t="b">
        <v>0</v>
      </c>
      <c r="L159" s="102" t="b">
        <v>0</v>
      </c>
    </row>
    <row r="160" spans="1:12" ht="15">
      <c r="A160" s="107" t="s">
        <v>486</v>
      </c>
      <c r="B160" s="106" t="s">
        <v>595</v>
      </c>
      <c r="C160" s="102">
        <v>3</v>
      </c>
      <c r="D160" s="108">
        <v>0.0023683961823955484</v>
      </c>
      <c r="E160" s="108">
        <v>2.307971196037092</v>
      </c>
      <c r="F160" s="102" t="s">
        <v>645</v>
      </c>
      <c r="G160" s="102" t="b">
        <v>0</v>
      </c>
      <c r="H160" s="102" t="b">
        <v>0</v>
      </c>
      <c r="I160" s="102" t="b">
        <v>0</v>
      </c>
      <c r="J160" s="102" t="b">
        <v>0</v>
      </c>
      <c r="K160" s="102" t="b">
        <v>0</v>
      </c>
      <c r="L160" s="102" t="b">
        <v>0</v>
      </c>
    </row>
    <row r="161" spans="1:12" ht="15">
      <c r="A161" s="107" t="s">
        <v>563</v>
      </c>
      <c r="B161" s="106" t="s">
        <v>542</v>
      </c>
      <c r="C161" s="102">
        <v>3</v>
      </c>
      <c r="D161" s="108">
        <v>0.0023683961823955484</v>
      </c>
      <c r="E161" s="108">
        <v>2.6601537141484544</v>
      </c>
      <c r="F161" s="102" t="s">
        <v>645</v>
      </c>
      <c r="G161" s="102" t="b">
        <v>0</v>
      </c>
      <c r="H161" s="102" t="b">
        <v>0</v>
      </c>
      <c r="I161" s="102" t="b">
        <v>0</v>
      </c>
      <c r="J161" s="102" t="b">
        <v>0</v>
      </c>
      <c r="K161" s="102" t="b">
        <v>0</v>
      </c>
      <c r="L161" s="102" t="b">
        <v>0</v>
      </c>
    </row>
    <row r="162" spans="1:12" ht="15">
      <c r="A162" s="107" t="s">
        <v>565</v>
      </c>
      <c r="B162" s="106" t="s">
        <v>550</v>
      </c>
      <c r="C162" s="102">
        <v>3</v>
      </c>
      <c r="D162" s="108">
        <v>0.0023683961823955484</v>
      </c>
      <c r="E162" s="108">
        <v>2.6601537141484544</v>
      </c>
      <c r="F162" s="102" t="s">
        <v>645</v>
      </c>
      <c r="G162" s="102" t="b">
        <v>0</v>
      </c>
      <c r="H162" s="102" t="b">
        <v>0</v>
      </c>
      <c r="I162" s="102" t="b">
        <v>0</v>
      </c>
      <c r="J162" s="102" t="b">
        <v>0</v>
      </c>
      <c r="K162" s="102" t="b">
        <v>0</v>
      </c>
      <c r="L162" s="102" t="b">
        <v>0</v>
      </c>
    </row>
    <row r="163" spans="1:12" ht="15">
      <c r="A163" s="107" t="s">
        <v>421</v>
      </c>
      <c r="B163" s="106" t="s">
        <v>545</v>
      </c>
      <c r="C163" s="102">
        <v>3</v>
      </c>
      <c r="D163" s="108">
        <v>0.0023683961823955484</v>
      </c>
      <c r="E163" s="108">
        <v>1.218196876492043</v>
      </c>
      <c r="F163" s="102" t="s">
        <v>645</v>
      </c>
      <c r="G163" s="102" t="b">
        <v>0</v>
      </c>
      <c r="H163" s="102" t="b">
        <v>0</v>
      </c>
      <c r="I163" s="102" t="b">
        <v>0</v>
      </c>
      <c r="J163" s="102" t="b">
        <v>0</v>
      </c>
      <c r="K163" s="102" t="b">
        <v>0</v>
      </c>
      <c r="L163" s="102" t="b">
        <v>0</v>
      </c>
    </row>
    <row r="164" spans="1:12" ht="15">
      <c r="A164" s="107" t="s">
        <v>498</v>
      </c>
      <c r="B164" s="106" t="s">
        <v>599</v>
      </c>
      <c r="C164" s="102">
        <v>3</v>
      </c>
      <c r="D164" s="108">
        <v>0.0023683961823955484</v>
      </c>
      <c r="E164" s="108">
        <v>2.41711566546216</v>
      </c>
      <c r="F164" s="102" t="s">
        <v>645</v>
      </c>
      <c r="G164" s="102" t="b">
        <v>0</v>
      </c>
      <c r="H164" s="102" t="b">
        <v>0</v>
      </c>
      <c r="I164" s="102" t="b">
        <v>0</v>
      </c>
      <c r="J164" s="102" t="b">
        <v>0</v>
      </c>
      <c r="K164" s="102" t="b">
        <v>0</v>
      </c>
      <c r="L164" s="102" t="b">
        <v>0</v>
      </c>
    </row>
    <row r="165" spans="1:12" ht="15">
      <c r="A165" s="107" t="s">
        <v>426</v>
      </c>
      <c r="B165" s="106" t="s">
        <v>588</v>
      </c>
      <c r="C165" s="102">
        <v>3</v>
      </c>
      <c r="D165" s="108">
        <v>0.002642255061175768</v>
      </c>
      <c r="E165" s="108">
        <v>1.7181456611261412</v>
      </c>
      <c r="F165" s="102" t="s">
        <v>645</v>
      </c>
      <c r="G165" s="102" t="b">
        <v>0</v>
      </c>
      <c r="H165" s="102" t="b">
        <v>0</v>
      </c>
      <c r="I165" s="102" t="b">
        <v>0</v>
      </c>
      <c r="J165" s="102" t="b">
        <v>0</v>
      </c>
      <c r="K165" s="102" t="b">
        <v>0</v>
      </c>
      <c r="L165" s="102" t="b">
        <v>0</v>
      </c>
    </row>
    <row r="166" spans="1:12" ht="15">
      <c r="A166" s="107" t="s">
        <v>545</v>
      </c>
      <c r="B166" s="106" t="s">
        <v>494</v>
      </c>
      <c r="C166" s="102">
        <v>3</v>
      </c>
      <c r="D166" s="108">
        <v>0.0023683961823955484</v>
      </c>
      <c r="E166" s="108">
        <v>2.29217692885386</v>
      </c>
      <c r="F166" s="102" t="s">
        <v>645</v>
      </c>
      <c r="G166" s="102" t="b">
        <v>0</v>
      </c>
      <c r="H166" s="102" t="b">
        <v>0</v>
      </c>
      <c r="I166" s="102" t="b">
        <v>0</v>
      </c>
      <c r="J166" s="102" t="b">
        <v>0</v>
      </c>
      <c r="K166" s="102" t="b">
        <v>0</v>
      </c>
      <c r="L166" s="102" t="b">
        <v>0</v>
      </c>
    </row>
    <row r="167" spans="1:12" ht="15">
      <c r="A167" s="107" t="s">
        <v>559</v>
      </c>
      <c r="B167" s="106" t="s">
        <v>467</v>
      </c>
      <c r="C167" s="102">
        <v>3</v>
      </c>
      <c r="D167" s="108">
        <v>0.0023683961823955484</v>
      </c>
      <c r="E167" s="108">
        <v>2.1160856697981787</v>
      </c>
      <c r="F167" s="102" t="s">
        <v>645</v>
      </c>
      <c r="G167" s="102" t="b">
        <v>0</v>
      </c>
      <c r="H167" s="102" t="b">
        <v>0</v>
      </c>
      <c r="I167" s="102" t="b">
        <v>0</v>
      </c>
      <c r="J167" s="102" t="b">
        <v>0</v>
      </c>
      <c r="K167" s="102" t="b">
        <v>0</v>
      </c>
      <c r="L167" s="102" t="b">
        <v>0</v>
      </c>
    </row>
    <row r="168" spans="1:12" ht="15">
      <c r="A168" s="107" t="s">
        <v>486</v>
      </c>
      <c r="B168" s="106" t="s">
        <v>536</v>
      </c>
      <c r="C168" s="102">
        <v>3</v>
      </c>
      <c r="D168" s="108">
        <v>0.0023683961823955484</v>
      </c>
      <c r="E168" s="108">
        <v>2.183032459428792</v>
      </c>
      <c r="F168" s="102" t="s">
        <v>645</v>
      </c>
      <c r="G168" s="102" t="b">
        <v>0</v>
      </c>
      <c r="H168" s="102" t="b">
        <v>0</v>
      </c>
      <c r="I168" s="102" t="b">
        <v>0</v>
      </c>
      <c r="J168" s="102" t="b">
        <v>0</v>
      </c>
      <c r="K168" s="102" t="b">
        <v>0</v>
      </c>
      <c r="L168" s="102" t="b">
        <v>0</v>
      </c>
    </row>
    <row r="169" spans="1:12" ht="15">
      <c r="A169" s="107" t="s">
        <v>513</v>
      </c>
      <c r="B169" s="106" t="s">
        <v>494</v>
      </c>
      <c r="C169" s="102">
        <v>3</v>
      </c>
      <c r="D169" s="108">
        <v>0.0023683961823955484</v>
      </c>
      <c r="E169" s="108">
        <v>2.1160856697981787</v>
      </c>
      <c r="F169" s="102" t="s">
        <v>645</v>
      </c>
      <c r="G169" s="102" t="b">
        <v>0</v>
      </c>
      <c r="H169" s="102" t="b">
        <v>0</v>
      </c>
      <c r="I169" s="102" t="b">
        <v>0</v>
      </c>
      <c r="J169" s="102" t="b">
        <v>0</v>
      </c>
      <c r="K169" s="102" t="b">
        <v>0</v>
      </c>
      <c r="L169" s="102" t="b">
        <v>0</v>
      </c>
    </row>
    <row r="170" spans="1:12" ht="15">
      <c r="A170" s="107" t="s">
        <v>589</v>
      </c>
      <c r="B170" s="106" t="s">
        <v>538</v>
      </c>
      <c r="C170" s="102">
        <v>3</v>
      </c>
      <c r="D170" s="108">
        <v>0.0023683961823955484</v>
      </c>
      <c r="E170" s="108">
        <v>2.6601537141484544</v>
      </c>
      <c r="F170" s="102" t="s">
        <v>645</v>
      </c>
      <c r="G170" s="102" t="b">
        <v>0</v>
      </c>
      <c r="H170" s="102" t="b">
        <v>0</v>
      </c>
      <c r="I170" s="102" t="b">
        <v>0</v>
      </c>
      <c r="J170" s="102" t="b">
        <v>0</v>
      </c>
      <c r="K170" s="102" t="b">
        <v>0</v>
      </c>
      <c r="L170" s="102" t="b">
        <v>0</v>
      </c>
    </row>
    <row r="171" spans="1:12" ht="15">
      <c r="A171" s="107" t="s">
        <v>596</v>
      </c>
      <c r="B171" s="106" t="s">
        <v>518</v>
      </c>
      <c r="C171" s="102">
        <v>3</v>
      </c>
      <c r="D171" s="108">
        <v>0.0023683961823955484</v>
      </c>
      <c r="E171" s="108">
        <v>2.563243701140398</v>
      </c>
      <c r="F171" s="102" t="s">
        <v>645</v>
      </c>
      <c r="G171" s="102" t="b">
        <v>0</v>
      </c>
      <c r="H171" s="102" t="b">
        <v>0</v>
      </c>
      <c r="I171" s="102" t="b">
        <v>0</v>
      </c>
      <c r="J171" s="102" t="b">
        <v>0</v>
      </c>
      <c r="K171" s="102" t="b">
        <v>0</v>
      </c>
      <c r="L171" s="102" t="b">
        <v>0</v>
      </c>
    </row>
    <row r="172" spans="1:12" ht="15">
      <c r="A172" s="107" t="s">
        <v>478</v>
      </c>
      <c r="B172" s="106" t="s">
        <v>471</v>
      </c>
      <c r="C172" s="102">
        <v>3</v>
      </c>
      <c r="D172" s="108">
        <v>0.0023683961823955484</v>
      </c>
      <c r="E172" s="108">
        <v>1.6253916078892425</v>
      </c>
      <c r="F172" s="102" t="s">
        <v>645</v>
      </c>
      <c r="G172" s="102" t="b">
        <v>0</v>
      </c>
      <c r="H172" s="102" t="b">
        <v>0</v>
      </c>
      <c r="I172" s="102" t="b">
        <v>0</v>
      </c>
      <c r="J172" s="102" t="b">
        <v>1</v>
      </c>
      <c r="K172" s="102" t="b">
        <v>0</v>
      </c>
      <c r="L172" s="102" t="b">
        <v>0</v>
      </c>
    </row>
    <row r="173" spans="1:12" ht="15">
      <c r="A173" s="107" t="s">
        <v>604</v>
      </c>
      <c r="B173" s="106" t="s">
        <v>581</v>
      </c>
      <c r="C173" s="102">
        <v>3</v>
      </c>
      <c r="D173" s="108">
        <v>0.0023683961823955484</v>
      </c>
      <c r="E173" s="108">
        <v>2.7850924507567543</v>
      </c>
      <c r="F173" s="102" t="s">
        <v>645</v>
      </c>
      <c r="G173" s="102" t="b">
        <v>0</v>
      </c>
      <c r="H173" s="102" t="b">
        <v>0</v>
      </c>
      <c r="I173" s="102" t="b">
        <v>0</v>
      </c>
      <c r="J173" s="102" t="b">
        <v>0</v>
      </c>
      <c r="K173" s="102" t="b">
        <v>0</v>
      </c>
      <c r="L173" s="102" t="b">
        <v>0</v>
      </c>
    </row>
    <row r="174" spans="1:12" ht="15">
      <c r="A174" s="107" t="s">
        <v>584</v>
      </c>
      <c r="B174" s="106" t="s">
        <v>576</v>
      </c>
      <c r="C174" s="102">
        <v>3</v>
      </c>
      <c r="D174" s="108">
        <v>0.0023683961823955484</v>
      </c>
      <c r="E174" s="108">
        <v>2.7850924507567543</v>
      </c>
      <c r="F174" s="102" t="s">
        <v>645</v>
      </c>
      <c r="G174" s="102" t="b">
        <v>0</v>
      </c>
      <c r="H174" s="102" t="b">
        <v>1</v>
      </c>
      <c r="I174" s="102" t="b">
        <v>0</v>
      </c>
      <c r="J174" s="102" t="b">
        <v>0</v>
      </c>
      <c r="K174" s="102" t="b">
        <v>1</v>
      </c>
      <c r="L174" s="102" t="b">
        <v>0</v>
      </c>
    </row>
    <row r="175" spans="1:12" ht="15">
      <c r="A175" s="107" t="s">
        <v>587</v>
      </c>
      <c r="B175" s="106" t="s">
        <v>607</v>
      </c>
      <c r="C175" s="102">
        <v>3</v>
      </c>
      <c r="D175" s="108">
        <v>0.0023683961823955484</v>
      </c>
      <c r="E175" s="108">
        <v>2.7850924507567543</v>
      </c>
      <c r="F175" s="102" t="s">
        <v>645</v>
      </c>
      <c r="G175" s="102" t="b">
        <v>0</v>
      </c>
      <c r="H175" s="102" t="b">
        <v>0</v>
      </c>
      <c r="I175" s="102" t="b">
        <v>0</v>
      </c>
      <c r="J175" s="102" t="b">
        <v>0</v>
      </c>
      <c r="K175" s="102" t="b">
        <v>0</v>
      </c>
      <c r="L175" s="102" t="b">
        <v>0</v>
      </c>
    </row>
    <row r="176" spans="1:12" ht="15">
      <c r="A176" s="107" t="s">
        <v>905</v>
      </c>
      <c r="B176" s="106" t="s">
        <v>486</v>
      </c>
      <c r="C176" s="102">
        <v>3</v>
      </c>
      <c r="D176" s="108">
        <v>0.0023683961823955484</v>
      </c>
      <c r="E176" s="108">
        <v>2.307971196037092</v>
      </c>
      <c r="F176" s="102" t="s">
        <v>645</v>
      </c>
      <c r="G176" s="102" t="b">
        <v>0</v>
      </c>
      <c r="H176" s="102" t="b">
        <v>0</v>
      </c>
      <c r="I176" s="102" t="b">
        <v>0</v>
      </c>
      <c r="J176" s="102" t="b">
        <v>0</v>
      </c>
      <c r="K176" s="102" t="b">
        <v>0</v>
      </c>
      <c r="L176" s="102" t="b">
        <v>0</v>
      </c>
    </row>
    <row r="177" spans="1:12" ht="15">
      <c r="A177" s="107" t="s">
        <v>566</v>
      </c>
      <c r="B177" s="106" t="s">
        <v>590</v>
      </c>
      <c r="C177" s="102">
        <v>3</v>
      </c>
      <c r="D177" s="108">
        <v>0.0023683961823955484</v>
      </c>
      <c r="E177" s="108">
        <v>2.7850924507567543</v>
      </c>
      <c r="F177" s="102" t="s">
        <v>645</v>
      </c>
      <c r="G177" s="102" t="b">
        <v>0</v>
      </c>
      <c r="H177" s="102" t="b">
        <v>0</v>
      </c>
      <c r="I177" s="102" t="b">
        <v>0</v>
      </c>
      <c r="J177" s="102" t="b">
        <v>0</v>
      </c>
      <c r="K177" s="102" t="b">
        <v>0</v>
      </c>
      <c r="L177" s="102" t="b">
        <v>0</v>
      </c>
    </row>
    <row r="178" spans="1:12" ht="15">
      <c r="A178" s="107" t="s">
        <v>561</v>
      </c>
      <c r="B178" s="106" t="s">
        <v>575</v>
      </c>
      <c r="C178" s="102">
        <v>3</v>
      </c>
      <c r="D178" s="108">
        <v>0.0023683961823955484</v>
      </c>
      <c r="E178" s="108">
        <v>2.7850924507567543</v>
      </c>
      <c r="F178" s="102" t="s">
        <v>645</v>
      </c>
      <c r="G178" s="102" t="b">
        <v>0</v>
      </c>
      <c r="H178" s="102" t="b">
        <v>0</v>
      </c>
      <c r="I178" s="102" t="b">
        <v>0</v>
      </c>
      <c r="J178" s="102" t="b">
        <v>0</v>
      </c>
      <c r="K178" s="102" t="b">
        <v>0</v>
      </c>
      <c r="L178" s="102" t="b">
        <v>0</v>
      </c>
    </row>
    <row r="179" spans="1:12" ht="15">
      <c r="A179" s="107" t="s">
        <v>598</v>
      </c>
      <c r="B179" s="106" t="s">
        <v>549</v>
      </c>
      <c r="C179" s="102">
        <v>3</v>
      </c>
      <c r="D179" s="108">
        <v>0.0023683961823955484</v>
      </c>
      <c r="E179" s="108">
        <v>2.6601537141484544</v>
      </c>
      <c r="F179" s="102" t="s">
        <v>645</v>
      </c>
      <c r="G179" s="102" t="b">
        <v>0</v>
      </c>
      <c r="H179" s="102" t="b">
        <v>0</v>
      </c>
      <c r="I179" s="102" t="b">
        <v>0</v>
      </c>
      <c r="J179" s="102" t="b">
        <v>0</v>
      </c>
      <c r="K179" s="102" t="b">
        <v>0</v>
      </c>
      <c r="L179" s="102" t="b">
        <v>0</v>
      </c>
    </row>
    <row r="180" spans="1:12" ht="15">
      <c r="A180" s="107" t="s">
        <v>581</v>
      </c>
      <c r="B180" s="106" t="s">
        <v>522</v>
      </c>
      <c r="C180" s="102">
        <v>3</v>
      </c>
      <c r="D180" s="108">
        <v>0.0023683961823955484</v>
      </c>
      <c r="E180" s="108">
        <v>2.563243701140398</v>
      </c>
      <c r="F180" s="102" t="s">
        <v>645</v>
      </c>
      <c r="G180" s="102" t="b">
        <v>0</v>
      </c>
      <c r="H180" s="102" t="b">
        <v>0</v>
      </c>
      <c r="I180" s="102" t="b">
        <v>0</v>
      </c>
      <c r="J180" s="102" t="b">
        <v>0</v>
      </c>
      <c r="K180" s="102" t="b">
        <v>0</v>
      </c>
      <c r="L180" s="102" t="b">
        <v>0</v>
      </c>
    </row>
    <row r="181" spans="1:12" ht="15">
      <c r="A181" s="107" t="s">
        <v>579</v>
      </c>
      <c r="B181" s="106" t="s">
        <v>574</v>
      </c>
      <c r="C181" s="102">
        <v>3</v>
      </c>
      <c r="D181" s="108">
        <v>0.0023683961823955484</v>
      </c>
      <c r="E181" s="108">
        <v>2.7850924507567543</v>
      </c>
      <c r="F181" s="102" t="s">
        <v>645</v>
      </c>
      <c r="G181" s="102" t="b">
        <v>0</v>
      </c>
      <c r="H181" s="102" t="b">
        <v>0</v>
      </c>
      <c r="I181" s="102" t="b">
        <v>0</v>
      </c>
      <c r="J181" s="102" t="b">
        <v>1</v>
      </c>
      <c r="K181" s="102" t="b">
        <v>0</v>
      </c>
      <c r="L181" s="102" t="b">
        <v>0</v>
      </c>
    </row>
    <row r="182" spans="1:12" ht="15">
      <c r="A182" s="107" t="s">
        <v>564</v>
      </c>
      <c r="B182" s="106" t="s">
        <v>560</v>
      </c>
      <c r="C182" s="102">
        <v>3</v>
      </c>
      <c r="D182" s="108">
        <v>0.0023683961823955484</v>
      </c>
      <c r="E182" s="108">
        <v>2.7850924507567543</v>
      </c>
      <c r="F182" s="102" t="s">
        <v>645</v>
      </c>
      <c r="G182" s="102" t="b">
        <v>0</v>
      </c>
      <c r="H182" s="102" t="b">
        <v>0</v>
      </c>
      <c r="I182" s="102" t="b">
        <v>0</v>
      </c>
      <c r="J182" s="102" t="b">
        <v>0</v>
      </c>
      <c r="K182" s="102" t="b">
        <v>0</v>
      </c>
      <c r="L182" s="102" t="b">
        <v>0</v>
      </c>
    </row>
    <row r="183" spans="1:12" ht="15">
      <c r="A183" s="107" t="s">
        <v>602</v>
      </c>
      <c r="B183" s="106" t="s">
        <v>566</v>
      </c>
      <c r="C183" s="102">
        <v>3</v>
      </c>
      <c r="D183" s="108">
        <v>0.0023683961823955484</v>
      </c>
      <c r="E183" s="108">
        <v>2.7850924507567543</v>
      </c>
      <c r="F183" s="102" t="s">
        <v>645</v>
      </c>
      <c r="G183" s="102" t="b">
        <v>0</v>
      </c>
      <c r="H183" s="102" t="b">
        <v>0</v>
      </c>
      <c r="I183" s="102" t="b">
        <v>0</v>
      </c>
      <c r="J183" s="102" t="b">
        <v>0</v>
      </c>
      <c r="K183" s="102" t="b">
        <v>0</v>
      </c>
      <c r="L183" s="102" t="b">
        <v>0</v>
      </c>
    </row>
    <row r="184" spans="1:12" ht="15">
      <c r="A184" s="107" t="s">
        <v>536</v>
      </c>
      <c r="B184" s="106" t="s">
        <v>492</v>
      </c>
      <c r="C184" s="102">
        <v>3</v>
      </c>
      <c r="D184" s="108">
        <v>0.0023683961823955484</v>
      </c>
      <c r="E184" s="108">
        <v>2.29217692885386</v>
      </c>
      <c r="F184" s="102" t="s">
        <v>645</v>
      </c>
      <c r="G184" s="102" t="b">
        <v>0</v>
      </c>
      <c r="H184" s="102" t="b">
        <v>0</v>
      </c>
      <c r="I184" s="102" t="b">
        <v>0</v>
      </c>
      <c r="J184" s="102" t="b">
        <v>0</v>
      </c>
      <c r="K184" s="102" t="b">
        <v>1</v>
      </c>
      <c r="L184" s="102" t="b">
        <v>0</v>
      </c>
    </row>
    <row r="185" spans="1:12" ht="15">
      <c r="A185" s="107" t="s">
        <v>560</v>
      </c>
      <c r="B185" s="106" t="s">
        <v>513</v>
      </c>
      <c r="C185" s="102">
        <v>3</v>
      </c>
      <c r="D185" s="108">
        <v>0.0023683961823955484</v>
      </c>
      <c r="E185" s="108">
        <v>2.484062455092773</v>
      </c>
      <c r="F185" s="102" t="s">
        <v>645</v>
      </c>
      <c r="G185" s="102" t="b">
        <v>0</v>
      </c>
      <c r="H185" s="102" t="b">
        <v>0</v>
      </c>
      <c r="I185" s="102" t="b">
        <v>0</v>
      </c>
      <c r="J185" s="102" t="b">
        <v>0</v>
      </c>
      <c r="K185" s="102" t="b">
        <v>0</v>
      </c>
      <c r="L185" s="102" t="b">
        <v>0</v>
      </c>
    </row>
    <row r="186" spans="1:12" ht="15">
      <c r="A186" s="107" t="s">
        <v>552</v>
      </c>
      <c r="B186" s="106" t="s">
        <v>537</v>
      </c>
      <c r="C186" s="102">
        <v>3</v>
      </c>
      <c r="D186" s="108">
        <v>0.0023683961823955484</v>
      </c>
      <c r="E186" s="108">
        <v>2.5352149775401545</v>
      </c>
      <c r="F186" s="102" t="s">
        <v>645</v>
      </c>
      <c r="G186" s="102" t="b">
        <v>0</v>
      </c>
      <c r="H186" s="102" t="b">
        <v>0</v>
      </c>
      <c r="I186" s="102" t="b">
        <v>0</v>
      </c>
      <c r="J186" s="102" t="b">
        <v>0</v>
      </c>
      <c r="K186" s="102" t="b">
        <v>0</v>
      </c>
      <c r="L186" s="102" t="b">
        <v>0</v>
      </c>
    </row>
    <row r="187" spans="1:12" ht="15">
      <c r="A187" s="107" t="s">
        <v>471</v>
      </c>
      <c r="B187" s="106" t="s">
        <v>486</v>
      </c>
      <c r="C187" s="102">
        <v>3</v>
      </c>
      <c r="D187" s="108">
        <v>0.0023683961823955484</v>
      </c>
      <c r="E187" s="108">
        <v>1.6711490984499178</v>
      </c>
      <c r="F187" s="102" t="s">
        <v>645</v>
      </c>
      <c r="G187" s="102" t="b">
        <v>1</v>
      </c>
      <c r="H187" s="102" t="b">
        <v>0</v>
      </c>
      <c r="I187" s="102" t="b">
        <v>0</v>
      </c>
      <c r="J187" s="102" t="b">
        <v>0</v>
      </c>
      <c r="K187" s="102" t="b">
        <v>0</v>
      </c>
      <c r="L187" s="102" t="b">
        <v>0</v>
      </c>
    </row>
    <row r="188" spans="1:12" ht="15">
      <c r="A188" s="107" t="s">
        <v>540</v>
      </c>
      <c r="B188" s="106" t="s">
        <v>589</v>
      </c>
      <c r="C188" s="102">
        <v>3</v>
      </c>
      <c r="D188" s="108">
        <v>0.0023683961823955484</v>
      </c>
      <c r="E188" s="108">
        <v>2.6601537141484544</v>
      </c>
      <c r="F188" s="102" t="s">
        <v>645</v>
      </c>
      <c r="G188" s="102" t="b">
        <v>0</v>
      </c>
      <c r="H188" s="102" t="b">
        <v>0</v>
      </c>
      <c r="I188" s="102" t="b">
        <v>0</v>
      </c>
      <c r="J188" s="102" t="b">
        <v>0</v>
      </c>
      <c r="K188" s="102" t="b">
        <v>0</v>
      </c>
      <c r="L188" s="102" t="b">
        <v>0</v>
      </c>
    </row>
    <row r="189" spans="1:12" ht="15">
      <c r="A189" s="107" t="s">
        <v>421</v>
      </c>
      <c r="B189" s="106" t="s">
        <v>578</v>
      </c>
      <c r="C189" s="102">
        <v>3</v>
      </c>
      <c r="D189" s="108">
        <v>0.0023683961823955484</v>
      </c>
      <c r="E189" s="108">
        <v>1.343135613100343</v>
      </c>
      <c r="F189" s="102" t="s">
        <v>645</v>
      </c>
      <c r="G189" s="102" t="b">
        <v>0</v>
      </c>
      <c r="H189" s="102" t="b">
        <v>0</v>
      </c>
      <c r="I189" s="102" t="b">
        <v>0</v>
      </c>
      <c r="J189" s="102" t="b">
        <v>0</v>
      </c>
      <c r="K189" s="102" t="b">
        <v>0</v>
      </c>
      <c r="L189" s="102" t="b">
        <v>0</v>
      </c>
    </row>
    <row r="190" spans="1:12" ht="15">
      <c r="A190" s="107" t="s">
        <v>595</v>
      </c>
      <c r="B190" s="106" t="s">
        <v>596</v>
      </c>
      <c r="C190" s="102">
        <v>3</v>
      </c>
      <c r="D190" s="108">
        <v>0.0023683961823955484</v>
      </c>
      <c r="E190" s="108">
        <v>2.7850924507567543</v>
      </c>
      <c r="F190" s="102" t="s">
        <v>645</v>
      </c>
      <c r="G190" s="102" t="b">
        <v>0</v>
      </c>
      <c r="H190" s="102" t="b">
        <v>0</v>
      </c>
      <c r="I190" s="102" t="b">
        <v>0</v>
      </c>
      <c r="J190" s="102" t="b">
        <v>0</v>
      </c>
      <c r="K190" s="102" t="b">
        <v>0</v>
      </c>
      <c r="L190" s="102" t="b">
        <v>0</v>
      </c>
    </row>
    <row r="191" spans="1:12" ht="15">
      <c r="A191" s="107" t="s">
        <v>514</v>
      </c>
      <c r="B191" s="106" t="s">
        <v>563</v>
      </c>
      <c r="C191" s="102">
        <v>3</v>
      </c>
      <c r="D191" s="108">
        <v>0.0023683961823955484</v>
      </c>
      <c r="E191" s="108">
        <v>2.484062455092773</v>
      </c>
      <c r="F191" s="102" t="s">
        <v>645</v>
      </c>
      <c r="G191" s="102" t="b">
        <v>0</v>
      </c>
      <c r="H191" s="102" t="b">
        <v>0</v>
      </c>
      <c r="I191" s="102" t="b">
        <v>0</v>
      </c>
      <c r="J191" s="102" t="b">
        <v>0</v>
      </c>
      <c r="K191" s="102" t="b">
        <v>0</v>
      </c>
      <c r="L191" s="102" t="b">
        <v>0</v>
      </c>
    </row>
    <row r="192" spans="1:12" ht="15">
      <c r="A192" s="107" t="s">
        <v>550</v>
      </c>
      <c r="B192" s="106" t="s">
        <v>532</v>
      </c>
      <c r="C192" s="102">
        <v>3</v>
      </c>
      <c r="D192" s="108">
        <v>0.0023683961823955484</v>
      </c>
      <c r="E192" s="108">
        <v>2.438304964532098</v>
      </c>
      <c r="F192" s="102" t="s">
        <v>645</v>
      </c>
      <c r="G192" s="102" t="b">
        <v>0</v>
      </c>
      <c r="H192" s="102" t="b">
        <v>0</v>
      </c>
      <c r="I192" s="102" t="b">
        <v>0</v>
      </c>
      <c r="J192" s="102" t="b">
        <v>0</v>
      </c>
      <c r="K192" s="102" t="b">
        <v>0</v>
      </c>
      <c r="L192" s="102" t="b">
        <v>0</v>
      </c>
    </row>
    <row r="193" spans="1:12" ht="15">
      <c r="A193" s="107" t="s">
        <v>486</v>
      </c>
      <c r="B193" s="106" t="s">
        <v>488</v>
      </c>
      <c r="C193" s="102">
        <v>3</v>
      </c>
      <c r="D193" s="108">
        <v>0.0023683961823955484</v>
      </c>
      <c r="E193" s="108">
        <v>1.8820024637648107</v>
      </c>
      <c r="F193" s="102" t="s">
        <v>645</v>
      </c>
      <c r="G193" s="102" t="b">
        <v>0</v>
      </c>
      <c r="H193" s="102" t="b">
        <v>0</v>
      </c>
      <c r="I193" s="102" t="b">
        <v>0</v>
      </c>
      <c r="J193" s="102" t="b">
        <v>0</v>
      </c>
      <c r="K193" s="102" t="b">
        <v>0</v>
      </c>
      <c r="L193" s="102" t="b">
        <v>0</v>
      </c>
    </row>
    <row r="194" spans="1:12" ht="15">
      <c r="A194" s="107" t="s">
        <v>593</v>
      </c>
      <c r="B194" s="106" t="s">
        <v>421</v>
      </c>
      <c r="C194" s="102">
        <v>3</v>
      </c>
      <c r="D194" s="108">
        <v>0.0023683961823955484</v>
      </c>
      <c r="E194" s="108">
        <v>1.270987629783922</v>
      </c>
      <c r="F194" s="102" t="s">
        <v>645</v>
      </c>
      <c r="G194" s="102" t="b">
        <v>0</v>
      </c>
      <c r="H194" s="102" t="b">
        <v>0</v>
      </c>
      <c r="I194" s="102" t="b">
        <v>0</v>
      </c>
      <c r="J194" s="102" t="b">
        <v>0</v>
      </c>
      <c r="K194" s="102" t="b">
        <v>0</v>
      </c>
      <c r="L194" s="102" t="b">
        <v>0</v>
      </c>
    </row>
    <row r="195" spans="1:12" ht="15">
      <c r="A195" s="107" t="s">
        <v>592</v>
      </c>
      <c r="B195" s="106" t="s">
        <v>593</v>
      </c>
      <c r="C195" s="102">
        <v>3</v>
      </c>
      <c r="D195" s="108">
        <v>0.0023683961823955484</v>
      </c>
      <c r="E195" s="108">
        <v>2.7850924507567543</v>
      </c>
      <c r="F195" s="102" t="s">
        <v>645</v>
      </c>
      <c r="G195" s="102" t="b">
        <v>0</v>
      </c>
      <c r="H195" s="102" t="b">
        <v>0</v>
      </c>
      <c r="I195" s="102" t="b">
        <v>0</v>
      </c>
      <c r="J195" s="102" t="b">
        <v>0</v>
      </c>
      <c r="K195" s="102" t="b">
        <v>0</v>
      </c>
      <c r="L195" s="102" t="b">
        <v>0</v>
      </c>
    </row>
    <row r="196" spans="1:12" ht="15">
      <c r="A196" s="107" t="s">
        <v>453</v>
      </c>
      <c r="B196" s="106" t="s">
        <v>476</v>
      </c>
      <c r="C196" s="102">
        <v>3</v>
      </c>
      <c r="D196" s="108">
        <v>0.0023683961823955484</v>
      </c>
      <c r="E196" s="108">
        <v>1.4938222923819295</v>
      </c>
      <c r="F196" s="102" t="s">
        <v>645</v>
      </c>
      <c r="G196" s="102" t="b">
        <v>0</v>
      </c>
      <c r="H196" s="102" t="b">
        <v>0</v>
      </c>
      <c r="I196" s="102" t="b">
        <v>0</v>
      </c>
      <c r="J196" s="102" t="b">
        <v>1</v>
      </c>
      <c r="K196" s="102" t="b">
        <v>0</v>
      </c>
      <c r="L196" s="102" t="b">
        <v>0</v>
      </c>
    </row>
    <row r="197" spans="1:12" ht="15">
      <c r="A197" s="107" t="s">
        <v>469</v>
      </c>
      <c r="B197" s="106" t="s">
        <v>421</v>
      </c>
      <c r="C197" s="102">
        <v>3</v>
      </c>
      <c r="D197" s="108">
        <v>0.0023683961823955484</v>
      </c>
      <c r="E197" s="108">
        <v>0.6019808488253464</v>
      </c>
      <c r="F197" s="102" t="s">
        <v>645</v>
      </c>
      <c r="G197" s="102" t="b">
        <v>0</v>
      </c>
      <c r="H197" s="102" t="b">
        <v>0</v>
      </c>
      <c r="I197" s="102" t="b">
        <v>0</v>
      </c>
      <c r="J197" s="102" t="b">
        <v>0</v>
      </c>
      <c r="K197" s="102" t="b">
        <v>0</v>
      </c>
      <c r="L197" s="102" t="b">
        <v>0</v>
      </c>
    </row>
    <row r="198" spans="1:12" ht="15">
      <c r="A198" s="107" t="s">
        <v>599</v>
      </c>
      <c r="B198" s="106" t="s">
        <v>556</v>
      </c>
      <c r="C198" s="102">
        <v>3</v>
      </c>
      <c r="D198" s="108">
        <v>0.0023683961823955484</v>
      </c>
      <c r="E198" s="108">
        <v>2.7850924507567543</v>
      </c>
      <c r="F198" s="102" t="s">
        <v>645</v>
      </c>
      <c r="G198" s="102" t="b">
        <v>0</v>
      </c>
      <c r="H198" s="102" t="b">
        <v>0</v>
      </c>
      <c r="I198" s="102" t="b">
        <v>0</v>
      </c>
      <c r="J198" s="102" t="b">
        <v>0</v>
      </c>
      <c r="K198" s="102" t="b">
        <v>0</v>
      </c>
      <c r="L198" s="102" t="b">
        <v>0</v>
      </c>
    </row>
    <row r="199" spans="1:12" ht="15">
      <c r="A199" s="107" t="s">
        <v>546</v>
      </c>
      <c r="B199" s="106" t="s">
        <v>559</v>
      </c>
      <c r="C199" s="102">
        <v>3</v>
      </c>
      <c r="D199" s="108">
        <v>0.0023683961823955484</v>
      </c>
      <c r="E199" s="108">
        <v>2.6601537141484544</v>
      </c>
      <c r="F199" s="102" t="s">
        <v>645</v>
      </c>
      <c r="G199" s="102" t="b">
        <v>0</v>
      </c>
      <c r="H199" s="102" t="b">
        <v>0</v>
      </c>
      <c r="I199" s="102" t="b">
        <v>0</v>
      </c>
      <c r="J199" s="102" t="b">
        <v>0</v>
      </c>
      <c r="K199" s="102" t="b">
        <v>0</v>
      </c>
      <c r="L199" s="102" t="b">
        <v>0</v>
      </c>
    </row>
    <row r="200" spans="1:12" ht="15">
      <c r="A200" s="107" t="s">
        <v>573</v>
      </c>
      <c r="B200" s="106" t="s">
        <v>565</v>
      </c>
      <c r="C200" s="102">
        <v>3</v>
      </c>
      <c r="D200" s="108">
        <v>0.0023683961823955484</v>
      </c>
      <c r="E200" s="108">
        <v>2.7850924507567543</v>
      </c>
      <c r="F200" s="102" t="s">
        <v>645</v>
      </c>
      <c r="G200" s="102" t="b">
        <v>0</v>
      </c>
      <c r="H200" s="102" t="b">
        <v>0</v>
      </c>
      <c r="I200" s="102" t="b">
        <v>0</v>
      </c>
      <c r="J200" s="102" t="b">
        <v>0</v>
      </c>
      <c r="K200" s="102" t="b">
        <v>0</v>
      </c>
      <c r="L200" s="102" t="b">
        <v>0</v>
      </c>
    </row>
    <row r="201" spans="1:12" ht="15">
      <c r="A201" s="107" t="s">
        <v>476</v>
      </c>
      <c r="B201" s="106" t="s">
        <v>467</v>
      </c>
      <c r="C201" s="102">
        <v>3</v>
      </c>
      <c r="D201" s="108">
        <v>0.0023683961823955484</v>
      </c>
      <c r="E201" s="108">
        <v>1.5518142393596162</v>
      </c>
      <c r="F201" s="102" t="s">
        <v>645</v>
      </c>
      <c r="G201" s="102" t="b">
        <v>1</v>
      </c>
      <c r="H201" s="102" t="b">
        <v>0</v>
      </c>
      <c r="I201" s="102" t="b">
        <v>0</v>
      </c>
      <c r="J201" s="102" t="b">
        <v>0</v>
      </c>
      <c r="K201" s="102" t="b">
        <v>0</v>
      </c>
      <c r="L201" s="102" t="b">
        <v>0</v>
      </c>
    </row>
    <row r="202" spans="1:12" ht="15">
      <c r="A202" s="107" t="s">
        <v>467</v>
      </c>
      <c r="B202" s="106" t="s">
        <v>587</v>
      </c>
      <c r="C202" s="102">
        <v>3</v>
      </c>
      <c r="D202" s="108">
        <v>0.0023683961823955484</v>
      </c>
      <c r="E202" s="108">
        <v>2.1160856697981787</v>
      </c>
      <c r="F202" s="102" t="s">
        <v>645</v>
      </c>
      <c r="G202" s="102" t="b">
        <v>0</v>
      </c>
      <c r="H202" s="102" t="b">
        <v>0</v>
      </c>
      <c r="I202" s="102" t="b">
        <v>0</v>
      </c>
      <c r="J202" s="102" t="b">
        <v>0</v>
      </c>
      <c r="K202" s="102" t="b">
        <v>0</v>
      </c>
      <c r="L202" s="102" t="b">
        <v>0</v>
      </c>
    </row>
    <row r="203" spans="1:12" ht="15">
      <c r="A203" s="107" t="s">
        <v>516</v>
      </c>
      <c r="B203" s="106" t="s">
        <v>564</v>
      </c>
      <c r="C203" s="102">
        <v>3</v>
      </c>
      <c r="D203" s="108">
        <v>0.0023683961823955484</v>
      </c>
      <c r="E203" s="108">
        <v>2.6601537141484544</v>
      </c>
      <c r="F203" s="102" t="s">
        <v>645</v>
      </c>
      <c r="G203" s="102" t="b">
        <v>0</v>
      </c>
      <c r="H203" s="102" t="b">
        <v>0</v>
      </c>
      <c r="I203" s="102" t="b">
        <v>0</v>
      </c>
      <c r="J203" s="102" t="b">
        <v>0</v>
      </c>
      <c r="K203" s="102" t="b">
        <v>0</v>
      </c>
      <c r="L203" s="102" t="b">
        <v>0</v>
      </c>
    </row>
    <row r="204" spans="1:12" ht="15">
      <c r="A204" s="107" t="s">
        <v>488</v>
      </c>
      <c r="B204" s="106" t="s">
        <v>535</v>
      </c>
      <c r="C204" s="102">
        <v>3</v>
      </c>
      <c r="D204" s="108">
        <v>0.0023683961823955484</v>
      </c>
      <c r="E204" s="108">
        <v>2.234184981876173</v>
      </c>
      <c r="F204" s="102" t="s">
        <v>645</v>
      </c>
      <c r="G204" s="102" t="b">
        <v>0</v>
      </c>
      <c r="H204" s="102" t="b">
        <v>0</v>
      </c>
      <c r="I204" s="102" t="b">
        <v>0</v>
      </c>
      <c r="J204" s="102" t="b">
        <v>0</v>
      </c>
      <c r="K204" s="102" t="b">
        <v>0</v>
      </c>
      <c r="L204" s="102" t="b">
        <v>0</v>
      </c>
    </row>
    <row r="205" spans="1:12" ht="15">
      <c r="A205" s="107" t="s">
        <v>570</v>
      </c>
      <c r="B205" s="106" t="s">
        <v>546</v>
      </c>
      <c r="C205" s="102">
        <v>3</v>
      </c>
      <c r="D205" s="108">
        <v>0.0023683961823955484</v>
      </c>
      <c r="E205" s="108">
        <v>2.6601537141484544</v>
      </c>
      <c r="F205" s="102" t="s">
        <v>645</v>
      </c>
      <c r="G205" s="102" t="b">
        <v>0</v>
      </c>
      <c r="H205" s="102" t="b">
        <v>0</v>
      </c>
      <c r="I205" s="102" t="b">
        <v>0</v>
      </c>
      <c r="J205" s="102" t="b">
        <v>0</v>
      </c>
      <c r="K205" s="102" t="b">
        <v>0</v>
      </c>
      <c r="L205" s="102" t="b">
        <v>0</v>
      </c>
    </row>
    <row r="206" spans="1:12" ht="15">
      <c r="A206" s="107" t="s">
        <v>580</v>
      </c>
      <c r="B206" s="106" t="s">
        <v>472</v>
      </c>
      <c r="C206" s="102">
        <v>3</v>
      </c>
      <c r="D206" s="108">
        <v>0.0023683961823955484</v>
      </c>
      <c r="E206" s="108">
        <v>2.183032459428792</v>
      </c>
      <c r="F206" s="102" t="s">
        <v>645</v>
      </c>
      <c r="G206" s="102" t="b">
        <v>0</v>
      </c>
      <c r="H206" s="102" t="b">
        <v>1</v>
      </c>
      <c r="I206" s="102" t="b">
        <v>0</v>
      </c>
      <c r="J206" s="102" t="b">
        <v>0</v>
      </c>
      <c r="K206" s="102" t="b">
        <v>0</v>
      </c>
      <c r="L206" s="102" t="b">
        <v>0</v>
      </c>
    </row>
    <row r="207" spans="1:12" ht="15">
      <c r="A207" s="107" t="s">
        <v>575</v>
      </c>
      <c r="B207" s="106" t="s">
        <v>498</v>
      </c>
      <c r="C207" s="102">
        <v>3</v>
      </c>
      <c r="D207" s="108">
        <v>0.0023683961823955484</v>
      </c>
      <c r="E207" s="108">
        <v>2.6601537141484544</v>
      </c>
      <c r="F207" s="102" t="s">
        <v>645</v>
      </c>
      <c r="G207" s="102" t="b">
        <v>0</v>
      </c>
      <c r="H207" s="102" t="b">
        <v>0</v>
      </c>
      <c r="I207" s="102" t="b">
        <v>0</v>
      </c>
      <c r="J207" s="102" t="b">
        <v>0</v>
      </c>
      <c r="K207" s="102" t="b">
        <v>0</v>
      </c>
      <c r="L207" s="102" t="b">
        <v>0</v>
      </c>
    </row>
    <row r="208" spans="1:12" ht="15">
      <c r="A208" s="107" t="s">
        <v>494</v>
      </c>
      <c r="B208" s="106" t="s">
        <v>572</v>
      </c>
      <c r="C208" s="102">
        <v>3</v>
      </c>
      <c r="D208" s="108">
        <v>0.0023683961823955484</v>
      </c>
      <c r="E208" s="108">
        <v>2.41711566546216</v>
      </c>
      <c r="F208" s="102" t="s">
        <v>645</v>
      </c>
      <c r="G208" s="102" t="b">
        <v>0</v>
      </c>
      <c r="H208" s="102" t="b">
        <v>0</v>
      </c>
      <c r="I208" s="102" t="b">
        <v>0</v>
      </c>
      <c r="J208" s="102" t="b">
        <v>0</v>
      </c>
      <c r="K208" s="102" t="b">
        <v>0</v>
      </c>
      <c r="L208" s="102" t="b">
        <v>0</v>
      </c>
    </row>
    <row r="209" spans="1:12" ht="15">
      <c r="A209" s="107" t="s">
        <v>590</v>
      </c>
      <c r="B209" s="106" t="s">
        <v>597</v>
      </c>
      <c r="C209" s="102">
        <v>3</v>
      </c>
      <c r="D209" s="108">
        <v>0.0023683961823955484</v>
      </c>
      <c r="E209" s="108">
        <v>2.7850924507567543</v>
      </c>
      <c r="F209" s="102" t="s">
        <v>645</v>
      </c>
      <c r="G209" s="102" t="b">
        <v>0</v>
      </c>
      <c r="H209" s="102" t="b">
        <v>0</v>
      </c>
      <c r="I209" s="102" t="b">
        <v>0</v>
      </c>
      <c r="J209" s="102" t="b">
        <v>0</v>
      </c>
      <c r="K209" s="102" t="b">
        <v>0</v>
      </c>
      <c r="L209" s="102" t="b">
        <v>0</v>
      </c>
    </row>
    <row r="210" spans="1:12" ht="15">
      <c r="A210" s="107" t="s">
        <v>188</v>
      </c>
      <c r="B210" s="106" t="s">
        <v>544</v>
      </c>
      <c r="C210" s="102">
        <v>2</v>
      </c>
      <c r="D210" s="108">
        <v>0.0017615033741171786</v>
      </c>
      <c r="E210" s="108">
        <v>1.8642736968043792</v>
      </c>
      <c r="F210" s="102" t="s">
        <v>645</v>
      </c>
      <c r="G210" s="102" t="b">
        <v>0</v>
      </c>
      <c r="H210" s="102" t="b">
        <v>0</v>
      </c>
      <c r="I210" s="102" t="b">
        <v>0</v>
      </c>
      <c r="J210" s="102" t="b">
        <v>0</v>
      </c>
      <c r="K210" s="102" t="b">
        <v>0</v>
      </c>
      <c r="L210" s="102" t="b">
        <v>0</v>
      </c>
    </row>
    <row r="211" spans="1:12" ht="15">
      <c r="A211" s="107" t="s">
        <v>626</v>
      </c>
      <c r="B211" s="106" t="s">
        <v>633</v>
      </c>
      <c r="C211" s="102">
        <v>2</v>
      </c>
      <c r="D211" s="108">
        <v>0.0017615033741171786</v>
      </c>
      <c r="E211" s="108">
        <v>2.9611837098124356</v>
      </c>
      <c r="F211" s="102" t="s">
        <v>645</v>
      </c>
      <c r="G211" s="102" t="b">
        <v>0</v>
      </c>
      <c r="H211" s="102" t="b">
        <v>0</v>
      </c>
      <c r="I211" s="102" t="b">
        <v>0</v>
      </c>
      <c r="J211" s="102" t="b">
        <v>0</v>
      </c>
      <c r="K211" s="102" t="b">
        <v>0</v>
      </c>
      <c r="L211" s="102" t="b">
        <v>0</v>
      </c>
    </row>
    <row r="212" spans="1:12" ht="15">
      <c r="A212" s="107" t="s">
        <v>633</v>
      </c>
      <c r="B212" s="106" t="s">
        <v>879</v>
      </c>
      <c r="C212" s="102">
        <v>2</v>
      </c>
      <c r="D212" s="108">
        <v>0.0017615033741171786</v>
      </c>
      <c r="E212" s="108">
        <v>2.563243701140398</v>
      </c>
      <c r="F212" s="102" t="s">
        <v>645</v>
      </c>
      <c r="G212" s="102" t="b">
        <v>0</v>
      </c>
      <c r="H212" s="102" t="b">
        <v>0</v>
      </c>
      <c r="I212" s="102" t="b">
        <v>0</v>
      </c>
      <c r="J212" s="102" t="b">
        <v>0</v>
      </c>
      <c r="K212" s="102" t="b">
        <v>0</v>
      </c>
      <c r="L212" s="102" t="b">
        <v>0</v>
      </c>
    </row>
    <row r="213" spans="1:12" ht="15">
      <c r="A213" s="107" t="s">
        <v>553</v>
      </c>
      <c r="B213" s="106" t="s">
        <v>635</v>
      </c>
      <c r="C213" s="102">
        <v>2</v>
      </c>
      <c r="D213" s="108">
        <v>0.0017615033741171786</v>
      </c>
      <c r="E213" s="108">
        <v>2.6601537141484544</v>
      </c>
      <c r="F213" s="102" t="s">
        <v>645</v>
      </c>
      <c r="G213" s="102" t="b">
        <v>0</v>
      </c>
      <c r="H213" s="102" t="b">
        <v>0</v>
      </c>
      <c r="I213" s="102" t="b">
        <v>0</v>
      </c>
      <c r="J213" s="102" t="b">
        <v>0</v>
      </c>
      <c r="K213" s="102" t="b">
        <v>0</v>
      </c>
      <c r="L213" s="102" t="b">
        <v>0</v>
      </c>
    </row>
    <row r="214" spans="1:12" ht="15">
      <c r="A214" s="107" t="s">
        <v>471</v>
      </c>
      <c r="B214" s="106" t="s">
        <v>475</v>
      </c>
      <c r="C214" s="102">
        <v>2</v>
      </c>
      <c r="D214" s="108">
        <v>0.0017615033741171786</v>
      </c>
      <c r="E214" s="108">
        <v>1.4079076636753363</v>
      </c>
      <c r="F214" s="102" t="s">
        <v>645</v>
      </c>
      <c r="G214" s="102" t="b">
        <v>1</v>
      </c>
      <c r="H214" s="102" t="b">
        <v>0</v>
      </c>
      <c r="I214" s="102" t="b">
        <v>0</v>
      </c>
      <c r="J214" s="102" t="b">
        <v>0</v>
      </c>
      <c r="K214" s="102" t="b">
        <v>0</v>
      </c>
      <c r="L214" s="102" t="b">
        <v>0</v>
      </c>
    </row>
    <row r="215" spans="1:12" ht="15">
      <c r="A215" s="107" t="s">
        <v>520</v>
      </c>
      <c r="B215" s="106" t="s">
        <v>611</v>
      </c>
      <c r="C215" s="102">
        <v>2</v>
      </c>
      <c r="D215" s="108">
        <v>0.0017615033741171786</v>
      </c>
      <c r="E215" s="108">
        <v>2.7850924507567543</v>
      </c>
      <c r="F215" s="102" t="s">
        <v>645</v>
      </c>
      <c r="G215" s="102" t="b">
        <v>0</v>
      </c>
      <c r="H215" s="102" t="b">
        <v>0</v>
      </c>
      <c r="I215" s="102" t="b">
        <v>0</v>
      </c>
      <c r="J215" s="102" t="b">
        <v>0</v>
      </c>
      <c r="K215" s="102" t="b">
        <v>0</v>
      </c>
      <c r="L215" s="102" t="b">
        <v>0</v>
      </c>
    </row>
    <row r="216" spans="1:12" ht="15">
      <c r="A216" s="107" t="s">
        <v>428</v>
      </c>
      <c r="B216" s="106" t="s">
        <v>631</v>
      </c>
      <c r="C216" s="102">
        <v>2</v>
      </c>
      <c r="D216" s="108">
        <v>0.0017615033741171786</v>
      </c>
      <c r="E216" s="108">
        <v>1.8308499413174295</v>
      </c>
      <c r="F216" s="102" t="s">
        <v>645</v>
      </c>
      <c r="G216" s="102" t="b">
        <v>0</v>
      </c>
      <c r="H216" s="102" t="b">
        <v>0</v>
      </c>
      <c r="I216" s="102" t="b">
        <v>0</v>
      </c>
      <c r="J216" s="102" t="b">
        <v>0</v>
      </c>
      <c r="K216" s="102" t="b">
        <v>0</v>
      </c>
      <c r="L216" s="102" t="b">
        <v>0</v>
      </c>
    </row>
    <row r="217" spans="1:12" ht="15">
      <c r="A217" s="107" t="s">
        <v>473</v>
      </c>
      <c r="B217" s="106" t="s">
        <v>620</v>
      </c>
      <c r="C217" s="102">
        <v>2</v>
      </c>
      <c r="D217" s="108">
        <v>0.0017615033741171786</v>
      </c>
      <c r="E217" s="108">
        <v>2.183032459428792</v>
      </c>
      <c r="F217" s="102" t="s">
        <v>645</v>
      </c>
      <c r="G217" s="102" t="b">
        <v>0</v>
      </c>
      <c r="H217" s="102" t="b">
        <v>0</v>
      </c>
      <c r="I217" s="102" t="b">
        <v>0</v>
      </c>
      <c r="J217" s="102" t="b">
        <v>0</v>
      </c>
      <c r="K217" s="102" t="b">
        <v>0</v>
      </c>
      <c r="L217" s="102" t="b">
        <v>0</v>
      </c>
    </row>
    <row r="218" spans="1:12" ht="15">
      <c r="A218" s="107" t="s">
        <v>605</v>
      </c>
      <c r="B218" s="106" t="s">
        <v>488</v>
      </c>
      <c r="C218" s="102">
        <v>2</v>
      </c>
      <c r="D218" s="108">
        <v>0.0017615033741171786</v>
      </c>
      <c r="E218" s="108">
        <v>2.183032459428792</v>
      </c>
      <c r="F218" s="102" t="s">
        <v>645</v>
      </c>
      <c r="G218" s="102" t="b">
        <v>0</v>
      </c>
      <c r="H218" s="102" t="b">
        <v>0</v>
      </c>
      <c r="I218" s="102" t="b">
        <v>0</v>
      </c>
      <c r="J218" s="102" t="b">
        <v>0</v>
      </c>
      <c r="K218" s="102" t="b">
        <v>0</v>
      </c>
      <c r="L218" s="102" t="b">
        <v>0</v>
      </c>
    </row>
    <row r="219" spans="1:12" ht="15">
      <c r="A219" s="107" t="s">
        <v>631</v>
      </c>
      <c r="B219" s="106" t="s">
        <v>520</v>
      </c>
      <c r="C219" s="102">
        <v>2</v>
      </c>
      <c r="D219" s="108">
        <v>0.0017615033741171786</v>
      </c>
      <c r="E219" s="108">
        <v>2.563243701140398</v>
      </c>
      <c r="F219" s="102" t="s">
        <v>645</v>
      </c>
      <c r="G219" s="102" t="b">
        <v>0</v>
      </c>
      <c r="H219" s="102" t="b">
        <v>0</v>
      </c>
      <c r="I219" s="102" t="b">
        <v>0</v>
      </c>
      <c r="J219" s="102" t="b">
        <v>0</v>
      </c>
      <c r="K219" s="102" t="b">
        <v>0</v>
      </c>
      <c r="L219" s="102" t="b">
        <v>0</v>
      </c>
    </row>
    <row r="220" spans="1:12" ht="15">
      <c r="A220" s="107" t="s">
        <v>453</v>
      </c>
      <c r="B220" s="106" t="s">
        <v>421</v>
      </c>
      <c r="C220" s="102">
        <v>2</v>
      </c>
      <c r="D220" s="108">
        <v>0.0017615033741171786</v>
      </c>
      <c r="E220" s="108">
        <v>0.3678976427919784</v>
      </c>
      <c r="F220" s="102" t="s">
        <v>645</v>
      </c>
      <c r="G220" s="102" t="b">
        <v>0</v>
      </c>
      <c r="H220" s="102" t="b">
        <v>0</v>
      </c>
      <c r="I220" s="102" t="b">
        <v>0</v>
      </c>
      <c r="J220" s="102" t="b">
        <v>0</v>
      </c>
      <c r="K220" s="102" t="b">
        <v>0</v>
      </c>
      <c r="L220" s="102" t="b">
        <v>0</v>
      </c>
    </row>
    <row r="221" spans="1:12" ht="15">
      <c r="A221" s="107" t="s">
        <v>613</v>
      </c>
      <c r="B221" s="106" t="s">
        <v>522</v>
      </c>
      <c r="C221" s="102">
        <v>2</v>
      </c>
      <c r="D221" s="108">
        <v>0.0017615033741171786</v>
      </c>
      <c r="E221" s="108">
        <v>2.563243701140398</v>
      </c>
      <c r="F221" s="102" t="s">
        <v>645</v>
      </c>
      <c r="G221" s="102" t="b">
        <v>0</v>
      </c>
      <c r="H221" s="102" t="b">
        <v>0</v>
      </c>
      <c r="I221" s="102" t="b">
        <v>0</v>
      </c>
      <c r="J221" s="102" t="b">
        <v>0</v>
      </c>
      <c r="K221" s="102" t="b">
        <v>0</v>
      </c>
      <c r="L221" s="102" t="b">
        <v>0</v>
      </c>
    </row>
    <row r="222" spans="1:12" ht="15">
      <c r="A222" s="107" t="s">
        <v>488</v>
      </c>
      <c r="B222" s="106" t="s">
        <v>453</v>
      </c>
      <c r="C222" s="102">
        <v>2</v>
      </c>
      <c r="D222" s="108">
        <v>0.0017615033741171786</v>
      </c>
      <c r="E222" s="108">
        <v>1.5809724681008297</v>
      </c>
      <c r="F222" s="102" t="s">
        <v>645</v>
      </c>
      <c r="G222" s="102" t="b">
        <v>0</v>
      </c>
      <c r="H222" s="102" t="b">
        <v>0</v>
      </c>
      <c r="I222" s="102" t="b">
        <v>0</v>
      </c>
      <c r="J222" s="102" t="b">
        <v>0</v>
      </c>
      <c r="K222" s="102" t="b">
        <v>0</v>
      </c>
      <c r="L222" s="102" t="b">
        <v>0</v>
      </c>
    </row>
    <row r="223" spans="1:12" ht="15">
      <c r="A223" s="107" t="s">
        <v>619</v>
      </c>
      <c r="B223" s="106" t="s">
        <v>637</v>
      </c>
      <c r="C223" s="102">
        <v>2</v>
      </c>
      <c r="D223" s="108">
        <v>0.002073613271124935</v>
      </c>
      <c r="E223" s="108">
        <v>2.9611837098124356</v>
      </c>
      <c r="F223" s="102" t="s">
        <v>645</v>
      </c>
      <c r="G223" s="102" t="b">
        <v>0</v>
      </c>
      <c r="H223" s="102" t="b">
        <v>0</v>
      </c>
      <c r="I223" s="102" t="b">
        <v>0</v>
      </c>
      <c r="J223" s="102" t="b">
        <v>0</v>
      </c>
      <c r="K223" s="102" t="b">
        <v>0</v>
      </c>
      <c r="L223" s="102" t="b">
        <v>0</v>
      </c>
    </row>
    <row r="224" spans="1:12" ht="15">
      <c r="A224" s="107" t="s">
        <v>628</v>
      </c>
      <c r="B224" s="106" t="s">
        <v>636</v>
      </c>
      <c r="C224" s="102">
        <v>2</v>
      </c>
      <c r="D224" s="108">
        <v>0.0017615033741171786</v>
      </c>
      <c r="E224" s="108">
        <v>2.9611837098124356</v>
      </c>
      <c r="F224" s="102" t="s">
        <v>645</v>
      </c>
      <c r="G224" s="102" t="b">
        <v>0</v>
      </c>
      <c r="H224" s="102" t="b">
        <v>0</v>
      </c>
      <c r="I224" s="102" t="b">
        <v>0</v>
      </c>
      <c r="J224" s="102" t="b">
        <v>0</v>
      </c>
      <c r="K224" s="102" t="b">
        <v>0</v>
      </c>
      <c r="L224" s="102" t="b">
        <v>0</v>
      </c>
    </row>
    <row r="225" spans="1:12" ht="15">
      <c r="A225" s="107" t="s">
        <v>635</v>
      </c>
      <c r="B225" s="106" t="s">
        <v>471</v>
      </c>
      <c r="C225" s="102">
        <v>2</v>
      </c>
      <c r="D225" s="108">
        <v>0.0017615033741171786</v>
      </c>
      <c r="E225" s="108">
        <v>2.14827035316958</v>
      </c>
      <c r="F225" s="102" t="s">
        <v>645</v>
      </c>
      <c r="G225" s="102" t="b">
        <v>0</v>
      </c>
      <c r="H225" s="102" t="b">
        <v>0</v>
      </c>
      <c r="I225" s="102" t="b">
        <v>0</v>
      </c>
      <c r="J225" s="102" t="b">
        <v>1</v>
      </c>
      <c r="K225" s="102" t="b">
        <v>0</v>
      </c>
      <c r="L225" s="102" t="b">
        <v>0</v>
      </c>
    </row>
    <row r="226" spans="1:12" ht="15">
      <c r="A226" s="107" t="s">
        <v>421</v>
      </c>
      <c r="B226" s="106" t="s">
        <v>488</v>
      </c>
      <c r="C226" s="102">
        <v>2</v>
      </c>
      <c r="D226" s="108">
        <v>0.0017615033741171786</v>
      </c>
      <c r="E226" s="108">
        <v>0.7410756217723805</v>
      </c>
      <c r="F226" s="102" t="s">
        <v>645</v>
      </c>
      <c r="G226" s="102" t="b">
        <v>0</v>
      </c>
      <c r="H226" s="102" t="b">
        <v>0</v>
      </c>
      <c r="I226" s="102" t="b">
        <v>0</v>
      </c>
      <c r="J226" s="102" t="b">
        <v>0</v>
      </c>
      <c r="K226" s="102" t="b">
        <v>0</v>
      </c>
      <c r="L226" s="102" t="b">
        <v>0</v>
      </c>
    </row>
    <row r="227" spans="1:12" ht="15">
      <c r="A227" s="107" t="s">
        <v>636</v>
      </c>
      <c r="B227" s="106" t="s">
        <v>421</v>
      </c>
      <c r="C227" s="102">
        <v>2</v>
      </c>
      <c r="D227" s="108">
        <v>0.0017615033741171786</v>
      </c>
      <c r="E227" s="108">
        <v>1.270987629783922</v>
      </c>
      <c r="F227" s="102" t="s">
        <v>645</v>
      </c>
      <c r="G227" s="102" t="b">
        <v>0</v>
      </c>
      <c r="H227" s="102" t="b">
        <v>0</v>
      </c>
      <c r="I227" s="102" t="b">
        <v>0</v>
      </c>
      <c r="J227" s="102" t="b">
        <v>0</v>
      </c>
      <c r="K227" s="102" t="b">
        <v>0</v>
      </c>
      <c r="L227" s="102" t="b">
        <v>0</v>
      </c>
    </row>
    <row r="228" spans="1:12" ht="15">
      <c r="A228" s="107" t="s">
        <v>189</v>
      </c>
      <c r="B228" s="106" t="s">
        <v>430</v>
      </c>
      <c r="C228" s="102">
        <v>2</v>
      </c>
      <c r="D228" s="108">
        <v>0.0017615033741171786</v>
      </c>
      <c r="E228" s="108">
        <v>1.8642736968043792</v>
      </c>
      <c r="F228" s="102" t="s">
        <v>645</v>
      </c>
      <c r="G228" s="102" t="b">
        <v>0</v>
      </c>
      <c r="H228" s="102" t="b">
        <v>0</v>
      </c>
      <c r="I228" s="102" t="b">
        <v>0</v>
      </c>
      <c r="J228" s="102" t="b">
        <v>1</v>
      </c>
      <c r="K228" s="102" t="b">
        <v>0</v>
      </c>
      <c r="L228" s="102" t="b">
        <v>0</v>
      </c>
    </row>
    <row r="229" spans="1:12" ht="15">
      <c r="A229" s="107" t="s">
        <v>638</v>
      </c>
      <c r="B229" s="106" t="s">
        <v>426</v>
      </c>
      <c r="C229" s="102">
        <v>2</v>
      </c>
      <c r="D229" s="108">
        <v>0.002073613271124935</v>
      </c>
      <c r="E229" s="108">
        <v>1.7181456611261412</v>
      </c>
      <c r="F229" s="102" t="s">
        <v>645</v>
      </c>
      <c r="G229" s="102" t="b">
        <v>0</v>
      </c>
      <c r="H229" s="102" t="b">
        <v>0</v>
      </c>
      <c r="I229" s="102" t="b">
        <v>0</v>
      </c>
      <c r="J229" s="102" t="b">
        <v>0</v>
      </c>
      <c r="K229" s="102" t="b">
        <v>0</v>
      </c>
      <c r="L229" s="102" t="b">
        <v>0</v>
      </c>
    </row>
    <row r="230" spans="1:12" ht="15">
      <c r="A230" s="107" t="s">
        <v>618</v>
      </c>
      <c r="B230" s="106" t="s">
        <v>518</v>
      </c>
      <c r="C230" s="102">
        <v>2</v>
      </c>
      <c r="D230" s="108">
        <v>0.0017615033741171786</v>
      </c>
      <c r="E230" s="108">
        <v>2.563243701140398</v>
      </c>
      <c r="F230" s="102" t="s">
        <v>645</v>
      </c>
      <c r="G230" s="102" t="b">
        <v>0</v>
      </c>
      <c r="H230" s="102" t="b">
        <v>0</v>
      </c>
      <c r="I230" s="102" t="b">
        <v>0</v>
      </c>
      <c r="J230" s="102" t="b">
        <v>0</v>
      </c>
      <c r="K230" s="102" t="b">
        <v>0</v>
      </c>
      <c r="L230" s="102" t="b">
        <v>0</v>
      </c>
    </row>
    <row r="231" spans="1:12" ht="15">
      <c r="A231" s="107" t="s">
        <v>586</v>
      </c>
      <c r="B231" s="106" t="s">
        <v>428</v>
      </c>
      <c r="C231" s="102">
        <v>2</v>
      </c>
      <c r="D231" s="108">
        <v>0.0017615033741171786</v>
      </c>
      <c r="E231" s="108">
        <v>1.6389644150785165</v>
      </c>
      <c r="F231" s="102" t="s">
        <v>645</v>
      </c>
      <c r="G231" s="102" t="b">
        <v>0</v>
      </c>
      <c r="H231" s="102" t="b">
        <v>0</v>
      </c>
      <c r="I231" s="102" t="b">
        <v>0</v>
      </c>
      <c r="J231" s="102" t="b">
        <v>0</v>
      </c>
      <c r="K231" s="102" t="b">
        <v>0</v>
      </c>
      <c r="L231" s="102" t="b">
        <v>0</v>
      </c>
    </row>
    <row r="232" spans="1:12" ht="15">
      <c r="A232" s="107" t="s">
        <v>620</v>
      </c>
      <c r="B232" s="106" t="s">
        <v>568</v>
      </c>
      <c r="C232" s="102">
        <v>2</v>
      </c>
      <c r="D232" s="108">
        <v>0.0017615033741171786</v>
      </c>
      <c r="E232" s="108">
        <v>2.7850924507567543</v>
      </c>
      <c r="F232" s="102" t="s">
        <v>645</v>
      </c>
      <c r="G232" s="102" t="b">
        <v>0</v>
      </c>
      <c r="H232" s="102" t="b">
        <v>0</v>
      </c>
      <c r="I232" s="102" t="b">
        <v>0</v>
      </c>
      <c r="J232" s="102" t="b">
        <v>0</v>
      </c>
      <c r="K232" s="102" t="b">
        <v>0</v>
      </c>
      <c r="L232" s="102" t="b">
        <v>0</v>
      </c>
    </row>
    <row r="233" spans="1:12" ht="15">
      <c r="A233" s="107" t="s">
        <v>197</v>
      </c>
      <c r="B233" s="106" t="s">
        <v>422</v>
      </c>
      <c r="C233" s="102">
        <v>2</v>
      </c>
      <c r="D233" s="108">
        <v>0.0017615033741171786</v>
      </c>
      <c r="E233" s="108">
        <v>1.4987857119134795</v>
      </c>
      <c r="F233" s="102" t="s">
        <v>645</v>
      </c>
      <c r="G233" s="102" t="b">
        <v>0</v>
      </c>
      <c r="H233" s="102" t="b">
        <v>0</v>
      </c>
      <c r="I233" s="102" t="b">
        <v>0</v>
      </c>
      <c r="J233" s="102" t="b">
        <v>0</v>
      </c>
      <c r="K233" s="102" t="b">
        <v>0</v>
      </c>
      <c r="L233" s="102" t="b">
        <v>0</v>
      </c>
    </row>
    <row r="234" spans="1:12" ht="15">
      <c r="A234" s="107" t="s">
        <v>611</v>
      </c>
      <c r="B234" s="106" t="s">
        <v>516</v>
      </c>
      <c r="C234" s="102">
        <v>2</v>
      </c>
      <c r="D234" s="108">
        <v>0.0017615033741171786</v>
      </c>
      <c r="E234" s="108">
        <v>2.4840624550927735</v>
      </c>
      <c r="F234" s="102" t="s">
        <v>645</v>
      </c>
      <c r="G234" s="102" t="b">
        <v>0</v>
      </c>
      <c r="H234" s="102" t="b">
        <v>0</v>
      </c>
      <c r="I234" s="102" t="b">
        <v>0</v>
      </c>
      <c r="J234" s="102" t="b">
        <v>0</v>
      </c>
      <c r="K234" s="102" t="b">
        <v>0</v>
      </c>
      <c r="L234" s="102" t="b">
        <v>0</v>
      </c>
    </row>
    <row r="235" spans="1:12" ht="15">
      <c r="A235" s="107" t="s">
        <v>551</v>
      </c>
      <c r="B235" s="106" t="s">
        <v>586</v>
      </c>
      <c r="C235" s="102">
        <v>2</v>
      </c>
      <c r="D235" s="108">
        <v>0.0017615033741171786</v>
      </c>
      <c r="E235" s="108">
        <v>2.4840624550927735</v>
      </c>
      <c r="F235" s="102" t="s">
        <v>645</v>
      </c>
      <c r="G235" s="102" t="b">
        <v>0</v>
      </c>
      <c r="H235" s="102" t="b">
        <v>0</v>
      </c>
      <c r="I235" s="102" t="b">
        <v>0</v>
      </c>
      <c r="J235" s="102" t="b">
        <v>0</v>
      </c>
      <c r="K235" s="102" t="b">
        <v>0</v>
      </c>
      <c r="L235" s="102" t="b">
        <v>0</v>
      </c>
    </row>
    <row r="236" spans="1:12" ht="15">
      <c r="A236" s="107" t="s">
        <v>553</v>
      </c>
      <c r="B236" s="106" t="s">
        <v>610</v>
      </c>
      <c r="C236" s="102">
        <v>2</v>
      </c>
      <c r="D236" s="108">
        <v>0.0017615033741171786</v>
      </c>
      <c r="E236" s="108">
        <v>2.6601537141484544</v>
      </c>
      <c r="F236" s="102" t="s">
        <v>645</v>
      </c>
      <c r="G236" s="102" t="b">
        <v>0</v>
      </c>
      <c r="H236" s="102" t="b">
        <v>0</v>
      </c>
      <c r="I236" s="102" t="b">
        <v>0</v>
      </c>
      <c r="J236" s="102" t="b">
        <v>0</v>
      </c>
      <c r="K236" s="102" t="b">
        <v>0</v>
      </c>
      <c r="L236" s="102" t="b">
        <v>0</v>
      </c>
    </row>
    <row r="237" spans="1:12" ht="15">
      <c r="A237" s="107" t="s">
        <v>547</v>
      </c>
      <c r="B237" s="106" t="s">
        <v>879</v>
      </c>
      <c r="C237" s="102">
        <v>2</v>
      </c>
      <c r="D237" s="108">
        <v>0.0017615033741171786</v>
      </c>
      <c r="E237" s="108">
        <v>2.262213705476417</v>
      </c>
      <c r="F237" s="102" t="s">
        <v>645</v>
      </c>
      <c r="G237" s="102" t="b">
        <v>0</v>
      </c>
      <c r="H237" s="102" t="b">
        <v>0</v>
      </c>
      <c r="I237" s="102" t="b">
        <v>0</v>
      </c>
      <c r="J237" s="102" t="b">
        <v>0</v>
      </c>
      <c r="K237" s="102" t="b">
        <v>0</v>
      </c>
      <c r="L237" s="102" t="b">
        <v>0</v>
      </c>
    </row>
    <row r="238" spans="1:12" ht="15">
      <c r="A238" s="107" t="s">
        <v>610</v>
      </c>
      <c r="B238" s="106" t="s">
        <v>473</v>
      </c>
      <c r="C238" s="102">
        <v>2</v>
      </c>
      <c r="D238" s="108">
        <v>0.0017615033741171786</v>
      </c>
      <c r="E238" s="108">
        <v>2.183032459428792</v>
      </c>
      <c r="F238" s="102" t="s">
        <v>645</v>
      </c>
      <c r="G238" s="102" t="b">
        <v>0</v>
      </c>
      <c r="H238" s="102" t="b">
        <v>0</v>
      </c>
      <c r="I238" s="102" t="b">
        <v>0</v>
      </c>
      <c r="J238" s="102" t="b">
        <v>0</v>
      </c>
      <c r="K238" s="102" t="b">
        <v>0</v>
      </c>
      <c r="L238" s="102" t="b">
        <v>0</v>
      </c>
    </row>
    <row r="239" spans="1:12" ht="15">
      <c r="A239" s="107" t="s">
        <v>515</v>
      </c>
      <c r="B239" s="106" t="s">
        <v>583</v>
      </c>
      <c r="C239" s="102">
        <v>2</v>
      </c>
      <c r="D239" s="108">
        <v>0.0017615033741171786</v>
      </c>
      <c r="E239" s="108">
        <v>2.307971196037092</v>
      </c>
      <c r="F239" s="102" t="s">
        <v>645</v>
      </c>
      <c r="G239" s="102" t="b">
        <v>0</v>
      </c>
      <c r="H239" s="102" t="b">
        <v>0</v>
      </c>
      <c r="I239" s="102" t="b">
        <v>0</v>
      </c>
      <c r="J239" s="102" t="b">
        <v>0</v>
      </c>
      <c r="K239" s="102" t="b">
        <v>0</v>
      </c>
      <c r="L239" s="102" t="b">
        <v>0</v>
      </c>
    </row>
    <row r="240" spans="1:12" ht="15">
      <c r="A240" s="107" t="s">
        <v>614</v>
      </c>
      <c r="B240" s="106" t="s">
        <v>605</v>
      </c>
      <c r="C240" s="102">
        <v>2</v>
      </c>
      <c r="D240" s="108">
        <v>0.0017615033741171786</v>
      </c>
      <c r="E240" s="108">
        <v>2.7850924507567543</v>
      </c>
      <c r="F240" s="102" t="s">
        <v>645</v>
      </c>
      <c r="G240" s="102" t="b">
        <v>0</v>
      </c>
      <c r="H240" s="102" t="b">
        <v>0</v>
      </c>
      <c r="I240" s="102" t="b">
        <v>0</v>
      </c>
      <c r="J240" s="102" t="b">
        <v>0</v>
      </c>
      <c r="K240" s="102" t="b">
        <v>0</v>
      </c>
      <c r="L240" s="102" t="b">
        <v>0</v>
      </c>
    </row>
    <row r="241" spans="1:12" ht="15">
      <c r="A241" s="107" t="s">
        <v>588</v>
      </c>
      <c r="B241" s="106" t="s">
        <v>618</v>
      </c>
      <c r="C241" s="102">
        <v>2</v>
      </c>
      <c r="D241" s="108">
        <v>0.0017615033741171786</v>
      </c>
      <c r="E241" s="108">
        <v>2.7850924507567543</v>
      </c>
      <c r="F241" s="102" t="s">
        <v>645</v>
      </c>
      <c r="G241" s="102" t="b">
        <v>0</v>
      </c>
      <c r="H241" s="102" t="b">
        <v>0</v>
      </c>
      <c r="I241" s="102" t="b">
        <v>0</v>
      </c>
      <c r="J241" s="102" t="b">
        <v>0</v>
      </c>
      <c r="K241" s="102" t="b">
        <v>0</v>
      </c>
      <c r="L241" s="102" t="b">
        <v>0</v>
      </c>
    </row>
    <row r="242" spans="1:12" ht="15">
      <c r="A242" s="107" t="s">
        <v>518</v>
      </c>
      <c r="B242" s="106" t="s">
        <v>615</v>
      </c>
      <c r="C242" s="102">
        <v>2</v>
      </c>
      <c r="D242" s="108">
        <v>0.0017615033741171786</v>
      </c>
      <c r="E242" s="108">
        <v>2.563243701140398</v>
      </c>
      <c r="F242" s="102" t="s">
        <v>645</v>
      </c>
      <c r="G242" s="102" t="b">
        <v>0</v>
      </c>
      <c r="H242" s="102" t="b">
        <v>0</v>
      </c>
      <c r="I242" s="102" t="b">
        <v>0</v>
      </c>
      <c r="J242" s="102" t="b">
        <v>0</v>
      </c>
      <c r="K242" s="102" t="b">
        <v>0</v>
      </c>
      <c r="L242" s="102" t="b">
        <v>0</v>
      </c>
    </row>
    <row r="243" spans="1:12" ht="15">
      <c r="A243" s="107" t="s">
        <v>421</v>
      </c>
      <c r="B243" s="106" t="s">
        <v>444</v>
      </c>
      <c r="C243" s="102">
        <v>9</v>
      </c>
      <c r="D243" s="108">
        <v>0.008097256376060395</v>
      </c>
      <c r="E243" s="108">
        <v>1.2582780152430313</v>
      </c>
      <c r="F243" s="102" t="s">
        <v>403</v>
      </c>
      <c r="G243" s="102" t="b">
        <v>0</v>
      </c>
      <c r="H243" s="102" t="b">
        <v>0</v>
      </c>
      <c r="I243" s="102" t="b">
        <v>0</v>
      </c>
      <c r="J243" s="102" t="b">
        <v>0</v>
      </c>
      <c r="K243" s="102" t="b">
        <v>0</v>
      </c>
      <c r="L243" s="102" t="b">
        <v>0</v>
      </c>
    </row>
    <row r="244" spans="1:12" ht="15">
      <c r="A244" s="107" t="s">
        <v>438</v>
      </c>
      <c r="B244" s="106" t="s">
        <v>441</v>
      </c>
      <c r="C244" s="102">
        <v>9</v>
      </c>
      <c r="D244" s="108">
        <v>0.008097256376060395</v>
      </c>
      <c r="E244" s="108">
        <v>1.508155488459631</v>
      </c>
      <c r="F244" s="102" t="s">
        <v>403</v>
      </c>
      <c r="G244" s="102" t="b">
        <v>1</v>
      </c>
      <c r="H244" s="102" t="b">
        <v>0</v>
      </c>
      <c r="I244" s="102" t="b">
        <v>0</v>
      </c>
      <c r="J244" s="102" t="b">
        <v>0</v>
      </c>
      <c r="K244" s="102" t="b">
        <v>0</v>
      </c>
      <c r="L244" s="102" t="b">
        <v>0</v>
      </c>
    </row>
    <row r="245" spans="1:12" ht="15">
      <c r="A245" s="107" t="s">
        <v>448</v>
      </c>
      <c r="B245" s="106" t="s">
        <v>439</v>
      </c>
      <c r="C245" s="102">
        <v>9</v>
      </c>
      <c r="D245" s="108">
        <v>0.008097256376060395</v>
      </c>
      <c r="E245" s="108">
        <v>1.508155488459631</v>
      </c>
      <c r="F245" s="102" t="s">
        <v>403</v>
      </c>
      <c r="G245" s="102" t="b">
        <v>0</v>
      </c>
      <c r="H245" s="102" t="b">
        <v>0</v>
      </c>
      <c r="I245" s="102" t="b">
        <v>0</v>
      </c>
      <c r="J245" s="102" t="b">
        <v>0</v>
      </c>
      <c r="K245" s="102" t="b">
        <v>0</v>
      </c>
      <c r="L245" s="102" t="b">
        <v>0</v>
      </c>
    </row>
    <row r="246" spans="1:12" ht="15">
      <c r="A246" s="107" t="s">
        <v>440</v>
      </c>
      <c r="B246" s="106" t="s">
        <v>427</v>
      </c>
      <c r="C246" s="102">
        <v>9</v>
      </c>
      <c r="D246" s="108">
        <v>0.008097256376060395</v>
      </c>
      <c r="E246" s="108">
        <v>1.508155488459631</v>
      </c>
      <c r="F246" s="102" t="s">
        <v>403</v>
      </c>
      <c r="G246" s="102" t="b">
        <v>0</v>
      </c>
      <c r="H246" s="102" t="b">
        <v>0</v>
      </c>
      <c r="I246" s="102" t="b">
        <v>0</v>
      </c>
      <c r="J246" s="102" t="b">
        <v>0</v>
      </c>
      <c r="K246" s="102" t="b">
        <v>0</v>
      </c>
      <c r="L246" s="102" t="b">
        <v>0</v>
      </c>
    </row>
    <row r="247" spans="1:12" ht="15">
      <c r="A247" s="107" t="s">
        <v>427</v>
      </c>
      <c r="B247" s="106" t="s">
        <v>426</v>
      </c>
      <c r="C247" s="102">
        <v>9</v>
      </c>
      <c r="D247" s="108">
        <v>0.008097256376060395</v>
      </c>
      <c r="E247" s="108">
        <v>1.462397997898956</v>
      </c>
      <c r="F247" s="102" t="s">
        <v>403</v>
      </c>
      <c r="G247" s="102" t="b">
        <v>0</v>
      </c>
      <c r="H247" s="102" t="b">
        <v>0</v>
      </c>
      <c r="I247" s="102" t="b">
        <v>0</v>
      </c>
      <c r="J247" s="102" t="b">
        <v>0</v>
      </c>
      <c r="K247" s="102" t="b">
        <v>0</v>
      </c>
      <c r="L247" s="102" t="b">
        <v>0</v>
      </c>
    </row>
    <row r="248" spans="1:12" ht="15">
      <c r="A248" s="107" t="s">
        <v>439</v>
      </c>
      <c r="B248" s="106" t="s">
        <v>438</v>
      </c>
      <c r="C248" s="102">
        <v>9</v>
      </c>
      <c r="D248" s="108">
        <v>0.008097256376060395</v>
      </c>
      <c r="E248" s="108">
        <v>1.508155488459631</v>
      </c>
      <c r="F248" s="102" t="s">
        <v>403</v>
      </c>
      <c r="G248" s="102" t="b">
        <v>0</v>
      </c>
      <c r="H248" s="102" t="b">
        <v>0</v>
      </c>
      <c r="I248" s="102" t="b">
        <v>0</v>
      </c>
      <c r="J248" s="102" t="b">
        <v>1</v>
      </c>
      <c r="K248" s="102" t="b">
        <v>0</v>
      </c>
      <c r="L248" s="102" t="b">
        <v>0</v>
      </c>
    </row>
    <row r="249" spans="1:12" ht="15">
      <c r="A249" s="107" t="s">
        <v>426</v>
      </c>
      <c r="B249" s="106" t="s">
        <v>436</v>
      </c>
      <c r="C249" s="102">
        <v>9</v>
      </c>
      <c r="D249" s="108">
        <v>0.008097256376060395</v>
      </c>
      <c r="E249" s="108">
        <v>1.462397997898956</v>
      </c>
      <c r="F249" s="102" t="s">
        <v>403</v>
      </c>
      <c r="G249" s="102" t="b">
        <v>0</v>
      </c>
      <c r="H249" s="102" t="b">
        <v>0</v>
      </c>
      <c r="I249" s="102" t="b">
        <v>0</v>
      </c>
      <c r="J249" s="102" t="b">
        <v>0</v>
      </c>
      <c r="K249" s="102" t="b">
        <v>0</v>
      </c>
      <c r="L249" s="102" t="b">
        <v>0</v>
      </c>
    </row>
    <row r="250" spans="1:12" ht="15">
      <c r="A250" s="107" t="s">
        <v>441</v>
      </c>
      <c r="B250" s="106" t="s">
        <v>421</v>
      </c>
      <c r="C250" s="102">
        <v>9</v>
      </c>
      <c r="D250" s="108">
        <v>0.008097256376060395</v>
      </c>
      <c r="E250" s="108">
        <v>1.2319490765206822</v>
      </c>
      <c r="F250" s="102" t="s">
        <v>403</v>
      </c>
      <c r="G250" s="102" t="b">
        <v>0</v>
      </c>
      <c r="H250" s="102" t="b">
        <v>0</v>
      </c>
      <c r="I250" s="102" t="b">
        <v>0</v>
      </c>
      <c r="J250" s="102" t="b">
        <v>0</v>
      </c>
      <c r="K250" s="102" t="b">
        <v>0</v>
      </c>
      <c r="L250" s="102" t="b">
        <v>0</v>
      </c>
    </row>
    <row r="251" spans="1:12" ht="15">
      <c r="A251" s="107" t="s">
        <v>422</v>
      </c>
      <c r="B251" s="106" t="s">
        <v>447</v>
      </c>
      <c r="C251" s="102">
        <v>9</v>
      </c>
      <c r="D251" s="108">
        <v>0.008097256376060395</v>
      </c>
      <c r="E251" s="108">
        <v>1.2582780152430313</v>
      </c>
      <c r="F251" s="102" t="s">
        <v>403</v>
      </c>
      <c r="G251" s="102" t="b">
        <v>0</v>
      </c>
      <c r="H251" s="102" t="b">
        <v>0</v>
      </c>
      <c r="I251" s="102" t="b">
        <v>0</v>
      </c>
      <c r="J251" s="102" t="b">
        <v>0</v>
      </c>
      <c r="K251" s="102" t="b">
        <v>0</v>
      </c>
      <c r="L251" s="102" t="b">
        <v>0</v>
      </c>
    </row>
    <row r="252" spans="1:12" ht="15">
      <c r="A252" s="107" t="s">
        <v>449</v>
      </c>
      <c r="B252" s="106" t="s">
        <v>442</v>
      </c>
      <c r="C252" s="102">
        <v>9</v>
      </c>
      <c r="D252" s="108">
        <v>0.008097256376060395</v>
      </c>
      <c r="E252" s="108">
        <v>1.508155488459631</v>
      </c>
      <c r="F252" s="102" t="s">
        <v>403</v>
      </c>
      <c r="G252" s="102" t="b">
        <v>0</v>
      </c>
      <c r="H252" s="102" t="b">
        <v>0</v>
      </c>
      <c r="I252" s="102" t="b">
        <v>0</v>
      </c>
      <c r="J252" s="102" t="b">
        <v>0</v>
      </c>
      <c r="K252" s="102" t="b">
        <v>0</v>
      </c>
      <c r="L252" s="102" t="b">
        <v>0</v>
      </c>
    </row>
    <row r="253" spans="1:12" ht="15">
      <c r="A253" s="107" t="s">
        <v>444</v>
      </c>
      <c r="B253" s="106" t="s">
        <v>423</v>
      </c>
      <c r="C253" s="102">
        <v>9</v>
      </c>
      <c r="D253" s="108">
        <v>0.008097256376060395</v>
      </c>
      <c r="E253" s="108">
        <v>1.3484546455921194</v>
      </c>
      <c r="F253" s="102" t="s">
        <v>403</v>
      </c>
      <c r="G253" s="102" t="b">
        <v>0</v>
      </c>
      <c r="H253" s="102" t="b">
        <v>0</v>
      </c>
      <c r="I253" s="102" t="b">
        <v>0</v>
      </c>
      <c r="J253" s="102" t="b">
        <v>0</v>
      </c>
      <c r="K253" s="102" t="b">
        <v>0</v>
      </c>
      <c r="L253" s="102" t="b">
        <v>0</v>
      </c>
    </row>
    <row r="254" spans="1:12" ht="15">
      <c r="A254" s="107" t="s">
        <v>446</v>
      </c>
      <c r="B254" s="106" t="s">
        <v>449</v>
      </c>
      <c r="C254" s="102">
        <v>9</v>
      </c>
      <c r="D254" s="108">
        <v>0.008097256376060395</v>
      </c>
      <c r="E254" s="108">
        <v>1.508155488459631</v>
      </c>
      <c r="F254" s="102" t="s">
        <v>403</v>
      </c>
      <c r="G254" s="102" t="b">
        <v>0</v>
      </c>
      <c r="H254" s="102" t="b">
        <v>0</v>
      </c>
      <c r="I254" s="102" t="b">
        <v>0</v>
      </c>
      <c r="J254" s="102" t="b">
        <v>0</v>
      </c>
      <c r="K254" s="102" t="b">
        <v>0</v>
      </c>
      <c r="L254" s="102" t="b">
        <v>0</v>
      </c>
    </row>
    <row r="255" spans="1:12" ht="15">
      <c r="A255" s="107" t="s">
        <v>447</v>
      </c>
      <c r="B255" s="106" t="s">
        <v>448</v>
      </c>
      <c r="C255" s="102">
        <v>9</v>
      </c>
      <c r="D255" s="108">
        <v>0.008097256376060395</v>
      </c>
      <c r="E255" s="108">
        <v>1.508155488459631</v>
      </c>
      <c r="F255" s="102" t="s">
        <v>403</v>
      </c>
      <c r="G255" s="102" t="b">
        <v>0</v>
      </c>
      <c r="H255" s="102" t="b">
        <v>0</v>
      </c>
      <c r="I255" s="102" t="b">
        <v>0</v>
      </c>
      <c r="J255" s="102" t="b">
        <v>0</v>
      </c>
      <c r="K255" s="102" t="b">
        <v>0</v>
      </c>
      <c r="L255" s="102" t="b">
        <v>0</v>
      </c>
    </row>
    <row r="256" spans="1:12" ht="15">
      <c r="A256" s="107" t="s">
        <v>436</v>
      </c>
      <c r="B256" s="106" t="s">
        <v>446</v>
      </c>
      <c r="C256" s="102">
        <v>9</v>
      </c>
      <c r="D256" s="108">
        <v>0.008097256376060395</v>
      </c>
      <c r="E256" s="108">
        <v>1.508155488459631</v>
      </c>
      <c r="F256" s="102" t="s">
        <v>403</v>
      </c>
      <c r="G256" s="102" t="b">
        <v>0</v>
      </c>
      <c r="H256" s="102" t="b">
        <v>0</v>
      </c>
      <c r="I256" s="102" t="b">
        <v>0</v>
      </c>
      <c r="J256" s="102" t="b">
        <v>0</v>
      </c>
      <c r="K256" s="102" t="b">
        <v>0</v>
      </c>
      <c r="L256" s="102" t="b">
        <v>0</v>
      </c>
    </row>
    <row r="257" spans="1:12" ht="15">
      <c r="A257" s="107" t="s">
        <v>423</v>
      </c>
      <c r="B257" s="106" t="s">
        <v>440</v>
      </c>
      <c r="C257" s="102">
        <v>9</v>
      </c>
      <c r="D257" s="108">
        <v>0.008097256376060395</v>
      </c>
      <c r="E257" s="108">
        <v>1.3484546455921194</v>
      </c>
      <c r="F257" s="102" t="s">
        <v>403</v>
      </c>
      <c r="G257" s="102" t="b">
        <v>0</v>
      </c>
      <c r="H257" s="102" t="b">
        <v>0</v>
      </c>
      <c r="I257" s="102" t="b">
        <v>0</v>
      </c>
      <c r="J257" s="102" t="b">
        <v>0</v>
      </c>
      <c r="K257" s="102" t="b">
        <v>0</v>
      </c>
      <c r="L257" s="102" t="b">
        <v>0</v>
      </c>
    </row>
    <row r="258" spans="1:12" ht="15">
      <c r="A258" s="107" t="s">
        <v>198</v>
      </c>
      <c r="B258" s="106" t="s">
        <v>422</v>
      </c>
      <c r="C258" s="102">
        <v>8</v>
      </c>
      <c r="D258" s="108">
        <v>0.008530525977493951</v>
      </c>
      <c r="E258" s="108">
        <v>1.2863067388432747</v>
      </c>
      <c r="F258" s="102" t="s">
        <v>403</v>
      </c>
      <c r="G258" s="102" t="b">
        <v>0</v>
      </c>
      <c r="H258" s="102" t="b">
        <v>0</v>
      </c>
      <c r="I258" s="102" t="b">
        <v>0</v>
      </c>
      <c r="J258" s="102" t="b">
        <v>0</v>
      </c>
      <c r="K258" s="102" t="b">
        <v>0</v>
      </c>
      <c r="L258" s="102" t="b">
        <v>0</v>
      </c>
    </row>
    <row r="259" spans="1:12" ht="15">
      <c r="A259" s="107" t="s">
        <v>465</v>
      </c>
      <c r="B259" s="106" t="s">
        <v>464</v>
      </c>
      <c r="C259" s="102">
        <v>4</v>
      </c>
      <c r="D259" s="108">
        <v>0.012109692843182968</v>
      </c>
      <c r="E259" s="108">
        <v>1.8603380065709938</v>
      </c>
      <c r="F259" s="102" t="s">
        <v>403</v>
      </c>
      <c r="G259" s="102" t="b">
        <v>0</v>
      </c>
      <c r="H259" s="102" t="b">
        <v>0</v>
      </c>
      <c r="I259" s="102" t="b">
        <v>0</v>
      </c>
      <c r="J259" s="102" t="b">
        <v>0</v>
      </c>
      <c r="K259" s="102" t="b">
        <v>0</v>
      </c>
      <c r="L259" s="102" t="b">
        <v>0</v>
      </c>
    </row>
    <row r="260" spans="1:12" ht="15">
      <c r="A260" s="107" t="s">
        <v>433</v>
      </c>
      <c r="B260" s="106" t="s">
        <v>435</v>
      </c>
      <c r="C260" s="102">
        <v>4</v>
      </c>
      <c r="D260" s="108">
        <v>0.00818747791596497</v>
      </c>
      <c r="E260" s="108">
        <v>1.8603380065709938</v>
      </c>
      <c r="F260" s="102" t="s">
        <v>403</v>
      </c>
      <c r="G260" s="102" t="b">
        <v>0</v>
      </c>
      <c r="H260" s="102" t="b">
        <v>0</v>
      </c>
      <c r="I260" s="102" t="b">
        <v>0</v>
      </c>
      <c r="J260" s="102" t="b">
        <v>0</v>
      </c>
      <c r="K260" s="102" t="b">
        <v>0</v>
      </c>
      <c r="L260" s="102" t="b">
        <v>0</v>
      </c>
    </row>
    <row r="261" spans="1:12" ht="15">
      <c r="A261" s="107" t="s">
        <v>422</v>
      </c>
      <c r="B261" s="106" t="s">
        <v>432</v>
      </c>
      <c r="C261" s="102">
        <v>4</v>
      </c>
      <c r="D261" s="108">
        <v>0.00818747791596497</v>
      </c>
      <c r="E261" s="108">
        <v>1.2582780152430313</v>
      </c>
      <c r="F261" s="102" t="s">
        <v>403</v>
      </c>
      <c r="G261" s="102" t="b">
        <v>0</v>
      </c>
      <c r="H261" s="102" t="b">
        <v>0</v>
      </c>
      <c r="I261" s="102" t="b">
        <v>0</v>
      </c>
      <c r="J261" s="102" t="b">
        <v>0</v>
      </c>
      <c r="K261" s="102" t="b">
        <v>0</v>
      </c>
      <c r="L261" s="102" t="b">
        <v>0</v>
      </c>
    </row>
    <row r="262" spans="1:12" ht="15">
      <c r="A262" s="107" t="s">
        <v>434</v>
      </c>
      <c r="B262" s="106" t="s">
        <v>422</v>
      </c>
      <c r="C262" s="102">
        <v>4</v>
      </c>
      <c r="D262" s="108">
        <v>0.00818747791596497</v>
      </c>
      <c r="E262" s="108">
        <v>1.2863067388432747</v>
      </c>
      <c r="F262" s="102" t="s">
        <v>403</v>
      </c>
      <c r="G262" s="102" t="b">
        <v>0</v>
      </c>
      <c r="H262" s="102" t="b">
        <v>0</v>
      </c>
      <c r="I262" s="102" t="b">
        <v>0</v>
      </c>
      <c r="J262" s="102" t="b">
        <v>0</v>
      </c>
      <c r="K262" s="102" t="b">
        <v>0</v>
      </c>
      <c r="L262" s="102" t="b">
        <v>0</v>
      </c>
    </row>
    <row r="263" spans="1:12" ht="15">
      <c r="A263" s="107" t="s">
        <v>458</v>
      </c>
      <c r="B263" s="106" t="s">
        <v>456</v>
      </c>
      <c r="C263" s="102">
        <v>3</v>
      </c>
      <c r="D263" s="108">
        <v>0.00736150814324376</v>
      </c>
      <c r="E263" s="108">
        <v>1.9852767431792937</v>
      </c>
      <c r="F263" s="102" t="s">
        <v>403</v>
      </c>
      <c r="G263" s="102" t="b">
        <v>0</v>
      </c>
      <c r="H263" s="102" t="b">
        <v>0</v>
      </c>
      <c r="I263" s="102" t="b">
        <v>0</v>
      </c>
      <c r="J263" s="102" t="b">
        <v>0</v>
      </c>
      <c r="K263" s="102" t="b">
        <v>0</v>
      </c>
      <c r="L263" s="102" t="b">
        <v>0</v>
      </c>
    </row>
    <row r="264" spans="1:12" ht="15">
      <c r="A264" s="107" t="s">
        <v>423</v>
      </c>
      <c r="B264" s="106" t="s">
        <v>421</v>
      </c>
      <c r="C264" s="102">
        <v>3</v>
      </c>
      <c r="D264" s="108">
        <v>0.00736150814324376</v>
      </c>
      <c r="E264" s="108">
        <v>0.5951269789335079</v>
      </c>
      <c r="F264" s="102" t="s">
        <v>403</v>
      </c>
      <c r="G264" s="102" t="b">
        <v>0</v>
      </c>
      <c r="H264" s="102" t="b">
        <v>0</v>
      </c>
      <c r="I264" s="102" t="b">
        <v>0</v>
      </c>
      <c r="J264" s="102" t="b">
        <v>0</v>
      </c>
      <c r="K264" s="102" t="b">
        <v>0</v>
      </c>
      <c r="L264" s="102" t="b">
        <v>0</v>
      </c>
    </row>
    <row r="265" spans="1:12" ht="15">
      <c r="A265" s="107" t="s">
        <v>454</v>
      </c>
      <c r="B265" s="106" t="s">
        <v>461</v>
      </c>
      <c r="C265" s="102">
        <v>3</v>
      </c>
      <c r="D265" s="108">
        <v>0.00736150814324376</v>
      </c>
      <c r="E265" s="108">
        <v>1.9852767431792937</v>
      </c>
      <c r="F265" s="102" t="s">
        <v>403</v>
      </c>
      <c r="G265" s="102" t="b">
        <v>0</v>
      </c>
      <c r="H265" s="102" t="b">
        <v>1</v>
      </c>
      <c r="I265" s="102" t="b">
        <v>0</v>
      </c>
      <c r="J265" s="102" t="b">
        <v>0</v>
      </c>
      <c r="K265" s="102" t="b">
        <v>0</v>
      </c>
      <c r="L265" s="102" t="b">
        <v>0</v>
      </c>
    </row>
    <row r="266" spans="1:12" ht="15">
      <c r="A266" s="107" t="s">
        <v>435</v>
      </c>
      <c r="B266" s="106" t="s">
        <v>434</v>
      </c>
      <c r="C266" s="102">
        <v>3</v>
      </c>
      <c r="D266" s="108">
        <v>0.00736150814324376</v>
      </c>
      <c r="E266" s="108">
        <v>1.7353992699626937</v>
      </c>
      <c r="F266" s="102" t="s">
        <v>403</v>
      </c>
      <c r="G266" s="102" t="b">
        <v>0</v>
      </c>
      <c r="H266" s="102" t="b">
        <v>0</v>
      </c>
      <c r="I266" s="102" t="b">
        <v>0</v>
      </c>
      <c r="J266" s="102" t="b">
        <v>0</v>
      </c>
      <c r="K266" s="102" t="b">
        <v>0</v>
      </c>
      <c r="L266" s="102" t="b">
        <v>0</v>
      </c>
    </row>
    <row r="267" spans="1:12" ht="15">
      <c r="A267" s="107" t="s">
        <v>421</v>
      </c>
      <c r="B267" s="106" t="s">
        <v>457</v>
      </c>
      <c r="C267" s="102">
        <v>3</v>
      </c>
      <c r="D267" s="108">
        <v>0.00736150814324376</v>
      </c>
      <c r="E267" s="108">
        <v>1.2582780152430313</v>
      </c>
      <c r="F267" s="102" t="s">
        <v>403</v>
      </c>
      <c r="G267" s="102" t="b">
        <v>0</v>
      </c>
      <c r="H267" s="102" t="b">
        <v>0</v>
      </c>
      <c r="I267" s="102" t="b">
        <v>0</v>
      </c>
      <c r="J267" s="102" t="b">
        <v>0</v>
      </c>
      <c r="K267" s="102" t="b">
        <v>0</v>
      </c>
      <c r="L267" s="102" t="b">
        <v>0</v>
      </c>
    </row>
    <row r="268" spans="1:12" ht="15">
      <c r="A268" s="107" t="s">
        <v>430</v>
      </c>
      <c r="B268" s="106" t="s">
        <v>455</v>
      </c>
      <c r="C268" s="102">
        <v>3</v>
      </c>
      <c r="D268" s="108">
        <v>0.00736150814324376</v>
      </c>
      <c r="E268" s="108">
        <v>1.9852767431792937</v>
      </c>
      <c r="F268" s="102" t="s">
        <v>403</v>
      </c>
      <c r="G268" s="102" t="b">
        <v>1</v>
      </c>
      <c r="H268" s="102" t="b">
        <v>0</v>
      </c>
      <c r="I268" s="102" t="b">
        <v>0</v>
      </c>
      <c r="J268" s="102" t="b">
        <v>0</v>
      </c>
      <c r="K268" s="102" t="b">
        <v>0</v>
      </c>
      <c r="L268" s="102" t="b">
        <v>0</v>
      </c>
    </row>
    <row r="269" spans="1:12" ht="15">
      <c r="A269" s="107" t="s">
        <v>200</v>
      </c>
      <c r="B269" s="106" t="s">
        <v>460</v>
      </c>
      <c r="C269" s="102">
        <v>3</v>
      </c>
      <c r="D269" s="108">
        <v>0.00736150814324376</v>
      </c>
      <c r="E269" s="108">
        <v>1.8603380065709938</v>
      </c>
      <c r="F269" s="102" t="s">
        <v>403</v>
      </c>
      <c r="G269" s="102" t="b">
        <v>0</v>
      </c>
      <c r="H269" s="102" t="b">
        <v>0</v>
      </c>
      <c r="I269" s="102" t="b">
        <v>0</v>
      </c>
      <c r="J269" s="102" t="b">
        <v>0</v>
      </c>
      <c r="K269" s="102" t="b">
        <v>0</v>
      </c>
      <c r="L269" s="102" t="b">
        <v>0</v>
      </c>
    </row>
    <row r="270" spans="1:12" ht="15">
      <c r="A270" s="107" t="s">
        <v>451</v>
      </c>
      <c r="B270" s="106" t="s">
        <v>458</v>
      </c>
      <c r="C270" s="102">
        <v>3</v>
      </c>
      <c r="D270" s="108">
        <v>0.00736150814324376</v>
      </c>
      <c r="E270" s="108">
        <v>1.8603380065709938</v>
      </c>
      <c r="F270" s="102" t="s">
        <v>403</v>
      </c>
      <c r="G270" s="102" t="b">
        <v>0</v>
      </c>
      <c r="H270" s="102" t="b">
        <v>0</v>
      </c>
      <c r="I270" s="102" t="b">
        <v>0</v>
      </c>
      <c r="J270" s="102" t="b">
        <v>0</v>
      </c>
      <c r="K270" s="102" t="b">
        <v>0</v>
      </c>
      <c r="L270" s="102" t="b">
        <v>0</v>
      </c>
    </row>
    <row r="271" spans="1:12" ht="15">
      <c r="A271" s="107" t="s">
        <v>457</v>
      </c>
      <c r="B271" s="106" t="s">
        <v>430</v>
      </c>
      <c r="C271" s="102">
        <v>3</v>
      </c>
      <c r="D271" s="108">
        <v>0.00736150814324376</v>
      </c>
      <c r="E271" s="108">
        <v>1.9852767431792937</v>
      </c>
      <c r="F271" s="102" t="s">
        <v>403</v>
      </c>
      <c r="G271" s="102" t="b">
        <v>0</v>
      </c>
      <c r="H271" s="102" t="b">
        <v>0</v>
      </c>
      <c r="I271" s="102" t="b">
        <v>0</v>
      </c>
      <c r="J271" s="102" t="b">
        <v>1</v>
      </c>
      <c r="K271" s="102" t="b">
        <v>0</v>
      </c>
      <c r="L271" s="102" t="b">
        <v>0</v>
      </c>
    </row>
    <row r="272" spans="1:12" ht="15">
      <c r="A272" s="107" t="s">
        <v>459</v>
      </c>
      <c r="B272" s="106" t="s">
        <v>423</v>
      </c>
      <c r="C272" s="102">
        <v>3</v>
      </c>
      <c r="D272" s="108">
        <v>0.00736150814324376</v>
      </c>
      <c r="E272" s="108">
        <v>1.3484546455921194</v>
      </c>
      <c r="F272" s="102" t="s">
        <v>403</v>
      </c>
      <c r="G272" s="102" t="b">
        <v>0</v>
      </c>
      <c r="H272" s="102" t="b">
        <v>0</v>
      </c>
      <c r="I272" s="102" t="b">
        <v>0</v>
      </c>
      <c r="J272" s="102" t="b">
        <v>0</v>
      </c>
      <c r="K272" s="102" t="b">
        <v>0</v>
      </c>
      <c r="L272" s="102" t="b">
        <v>0</v>
      </c>
    </row>
    <row r="273" spans="1:12" ht="15">
      <c r="A273" s="107" t="s">
        <v>456</v>
      </c>
      <c r="B273" s="106" t="s">
        <v>433</v>
      </c>
      <c r="C273" s="102">
        <v>3</v>
      </c>
      <c r="D273" s="108">
        <v>0.00736150814324376</v>
      </c>
      <c r="E273" s="108">
        <v>1.8603380065709938</v>
      </c>
      <c r="F273" s="102" t="s">
        <v>403</v>
      </c>
      <c r="G273" s="102" t="b">
        <v>0</v>
      </c>
      <c r="H273" s="102" t="b">
        <v>0</v>
      </c>
      <c r="I273" s="102" t="b">
        <v>0</v>
      </c>
      <c r="J273" s="102" t="b">
        <v>0</v>
      </c>
      <c r="K273" s="102" t="b">
        <v>0</v>
      </c>
      <c r="L273" s="102" t="b">
        <v>0</v>
      </c>
    </row>
    <row r="274" spans="1:12" ht="15">
      <c r="A274" s="107" t="s">
        <v>455</v>
      </c>
      <c r="B274" s="106" t="s">
        <v>200</v>
      </c>
      <c r="C274" s="102">
        <v>3</v>
      </c>
      <c r="D274" s="108">
        <v>0.00736150814324376</v>
      </c>
      <c r="E274" s="108">
        <v>1.8603380065709938</v>
      </c>
      <c r="F274" s="102" t="s">
        <v>403</v>
      </c>
      <c r="G274" s="102" t="b">
        <v>0</v>
      </c>
      <c r="H274" s="102" t="b">
        <v>0</v>
      </c>
      <c r="I274" s="102" t="b">
        <v>0</v>
      </c>
      <c r="J274" s="102" t="b">
        <v>0</v>
      </c>
      <c r="K274" s="102" t="b">
        <v>0</v>
      </c>
      <c r="L274" s="102" t="b">
        <v>0</v>
      </c>
    </row>
    <row r="275" spans="1:12" ht="15">
      <c r="A275" s="107" t="s">
        <v>461</v>
      </c>
      <c r="B275" s="106" t="s">
        <v>451</v>
      </c>
      <c r="C275" s="102">
        <v>3</v>
      </c>
      <c r="D275" s="108">
        <v>0.00736150814324376</v>
      </c>
      <c r="E275" s="108">
        <v>1.8603380065709938</v>
      </c>
      <c r="F275" s="102" t="s">
        <v>403</v>
      </c>
      <c r="G275" s="102" t="b">
        <v>0</v>
      </c>
      <c r="H275" s="102" t="b">
        <v>0</v>
      </c>
      <c r="I275" s="102" t="b">
        <v>0</v>
      </c>
      <c r="J275" s="102" t="b">
        <v>0</v>
      </c>
      <c r="K275" s="102" t="b">
        <v>0</v>
      </c>
      <c r="L275" s="102" t="b">
        <v>0</v>
      </c>
    </row>
    <row r="276" spans="1:12" ht="15">
      <c r="A276" s="107" t="s">
        <v>460</v>
      </c>
      <c r="B276" s="106" t="s">
        <v>454</v>
      </c>
      <c r="C276" s="102">
        <v>3</v>
      </c>
      <c r="D276" s="108">
        <v>0.00736150814324376</v>
      </c>
      <c r="E276" s="108">
        <v>1.9852767431792937</v>
      </c>
      <c r="F276" s="102" t="s">
        <v>403</v>
      </c>
      <c r="G276" s="102" t="b">
        <v>0</v>
      </c>
      <c r="H276" s="102" t="b">
        <v>0</v>
      </c>
      <c r="I276" s="102" t="b">
        <v>0</v>
      </c>
      <c r="J276" s="102" t="b">
        <v>0</v>
      </c>
      <c r="K276" s="102" t="b">
        <v>1</v>
      </c>
      <c r="L276" s="102" t="b">
        <v>0</v>
      </c>
    </row>
    <row r="277" spans="1:12" ht="15">
      <c r="A277" s="107" t="s">
        <v>188</v>
      </c>
      <c r="B277" s="106" t="s">
        <v>459</v>
      </c>
      <c r="C277" s="102">
        <v>3</v>
      </c>
      <c r="D277" s="108">
        <v>0.00736150814324376</v>
      </c>
      <c r="E277" s="108">
        <v>1.7634279935629373</v>
      </c>
      <c r="F277" s="102" t="s">
        <v>403</v>
      </c>
      <c r="G277" s="102" t="b">
        <v>0</v>
      </c>
      <c r="H277" s="102" t="b">
        <v>0</v>
      </c>
      <c r="I277" s="102" t="b">
        <v>0</v>
      </c>
      <c r="J277" s="102" t="b">
        <v>0</v>
      </c>
      <c r="K277" s="102" t="b">
        <v>0</v>
      </c>
      <c r="L277" s="102" t="b">
        <v>0</v>
      </c>
    </row>
    <row r="278" spans="1:12" ht="15">
      <c r="A278" s="107" t="s">
        <v>428</v>
      </c>
      <c r="B278" s="106" t="s">
        <v>509</v>
      </c>
      <c r="C278" s="102">
        <v>2</v>
      </c>
      <c r="D278" s="108">
        <v>0.006054846421591484</v>
      </c>
      <c r="E278" s="108">
        <v>1.8603380065709938</v>
      </c>
      <c r="F278" s="102" t="s">
        <v>403</v>
      </c>
      <c r="G278" s="102" t="b">
        <v>0</v>
      </c>
      <c r="H278" s="102" t="b">
        <v>0</v>
      </c>
      <c r="I278" s="102" t="b">
        <v>0</v>
      </c>
      <c r="J278" s="102" t="b">
        <v>0</v>
      </c>
      <c r="K278" s="102" t="b">
        <v>0</v>
      </c>
      <c r="L278" s="102" t="b">
        <v>0</v>
      </c>
    </row>
    <row r="279" spans="1:12" ht="15">
      <c r="A279" s="107" t="s">
        <v>421</v>
      </c>
      <c r="B279" s="106" t="s">
        <v>505</v>
      </c>
      <c r="C279" s="102">
        <v>2</v>
      </c>
      <c r="D279" s="108">
        <v>0.006054846421591484</v>
      </c>
      <c r="E279" s="108">
        <v>1.2582780152430313</v>
      </c>
      <c r="F279" s="102" t="s">
        <v>403</v>
      </c>
      <c r="G279" s="102" t="b">
        <v>0</v>
      </c>
      <c r="H279" s="102" t="b">
        <v>0</v>
      </c>
      <c r="I279" s="102" t="b">
        <v>0</v>
      </c>
      <c r="J279" s="102" t="b">
        <v>0</v>
      </c>
      <c r="K279" s="102" t="b">
        <v>0</v>
      </c>
      <c r="L279" s="102" t="b">
        <v>0</v>
      </c>
    </row>
    <row r="280" spans="1:12" ht="15">
      <c r="A280" s="107" t="s">
        <v>489</v>
      </c>
      <c r="B280" s="106" t="s">
        <v>475</v>
      </c>
      <c r="C280" s="102">
        <v>2</v>
      </c>
      <c r="D280" s="108">
        <v>0.006054846421591484</v>
      </c>
      <c r="E280" s="108">
        <v>2.161368002234975</v>
      </c>
      <c r="F280" s="102" t="s">
        <v>403</v>
      </c>
      <c r="G280" s="102" t="b">
        <v>0</v>
      </c>
      <c r="H280" s="102" t="b">
        <v>0</v>
      </c>
      <c r="I280" s="102" t="b">
        <v>0</v>
      </c>
      <c r="J280" s="102" t="b">
        <v>0</v>
      </c>
      <c r="K280" s="102" t="b">
        <v>0</v>
      </c>
      <c r="L280" s="102" t="b">
        <v>0</v>
      </c>
    </row>
    <row r="281" spans="1:12" ht="15">
      <c r="A281" s="107" t="s">
        <v>474</v>
      </c>
      <c r="B281" s="106" t="s">
        <v>421</v>
      </c>
      <c r="C281" s="102">
        <v>2</v>
      </c>
      <c r="D281" s="108">
        <v>0.006054846421591484</v>
      </c>
      <c r="E281" s="108">
        <v>1.0558578174650008</v>
      </c>
      <c r="F281" s="102" t="s">
        <v>403</v>
      </c>
      <c r="G281" s="102" t="b">
        <v>0</v>
      </c>
      <c r="H281" s="102" t="b">
        <v>0</v>
      </c>
      <c r="I281" s="102" t="b">
        <v>0</v>
      </c>
      <c r="J281" s="102" t="b">
        <v>0</v>
      </c>
      <c r="K281" s="102" t="b">
        <v>0</v>
      </c>
      <c r="L281" s="102" t="b">
        <v>0</v>
      </c>
    </row>
    <row r="282" spans="1:12" ht="15">
      <c r="A282" s="107" t="s">
        <v>422</v>
      </c>
      <c r="B282" s="106" t="s">
        <v>501</v>
      </c>
      <c r="C282" s="102">
        <v>2</v>
      </c>
      <c r="D282" s="108">
        <v>0.006054846421591484</v>
      </c>
      <c r="E282" s="108">
        <v>1.2582780152430313</v>
      </c>
      <c r="F282" s="102" t="s">
        <v>403</v>
      </c>
      <c r="G282" s="102" t="b">
        <v>0</v>
      </c>
      <c r="H282" s="102" t="b">
        <v>0</v>
      </c>
      <c r="I282" s="102" t="b">
        <v>0</v>
      </c>
      <c r="J282" s="102" t="b">
        <v>0</v>
      </c>
      <c r="K282" s="102" t="b">
        <v>0</v>
      </c>
      <c r="L282" s="102" t="b">
        <v>0</v>
      </c>
    </row>
    <row r="283" spans="1:12" ht="15">
      <c r="A283" s="107" t="s">
        <v>510</v>
      </c>
      <c r="B283" s="106" t="s">
        <v>489</v>
      </c>
      <c r="C283" s="102">
        <v>2</v>
      </c>
      <c r="D283" s="108">
        <v>0.006054846421591484</v>
      </c>
      <c r="E283" s="108">
        <v>2.161368002234975</v>
      </c>
      <c r="F283" s="102" t="s">
        <v>403</v>
      </c>
      <c r="G283" s="102" t="b">
        <v>0</v>
      </c>
      <c r="H283" s="102" t="b">
        <v>0</v>
      </c>
      <c r="I283" s="102" t="b">
        <v>0</v>
      </c>
      <c r="J283" s="102" t="b">
        <v>0</v>
      </c>
      <c r="K283" s="102" t="b">
        <v>0</v>
      </c>
      <c r="L283" s="102" t="b">
        <v>0</v>
      </c>
    </row>
    <row r="284" spans="1:12" ht="15">
      <c r="A284" s="107" t="s">
        <v>509</v>
      </c>
      <c r="B284" s="106" t="s">
        <v>493</v>
      </c>
      <c r="C284" s="102">
        <v>2</v>
      </c>
      <c r="D284" s="108">
        <v>0.006054846421591484</v>
      </c>
      <c r="E284" s="108">
        <v>2.161368002234975</v>
      </c>
      <c r="F284" s="102" t="s">
        <v>403</v>
      </c>
      <c r="G284" s="102" t="b">
        <v>0</v>
      </c>
      <c r="H284" s="102" t="b">
        <v>0</v>
      </c>
      <c r="I284" s="102" t="b">
        <v>0</v>
      </c>
      <c r="J284" s="102" t="b">
        <v>0</v>
      </c>
      <c r="K284" s="102" t="b">
        <v>0</v>
      </c>
      <c r="L284" s="102" t="b">
        <v>0</v>
      </c>
    </row>
    <row r="285" spans="1:12" ht="15">
      <c r="A285" s="107" t="s">
        <v>453</v>
      </c>
      <c r="B285" s="106" t="s">
        <v>490</v>
      </c>
      <c r="C285" s="102">
        <v>2</v>
      </c>
      <c r="D285" s="108">
        <v>0.006054846421591484</v>
      </c>
      <c r="E285" s="108">
        <v>2.161368002234975</v>
      </c>
      <c r="F285" s="102" t="s">
        <v>403</v>
      </c>
      <c r="G285" s="102" t="b">
        <v>0</v>
      </c>
      <c r="H285" s="102" t="b">
        <v>0</v>
      </c>
      <c r="I285" s="102" t="b">
        <v>0</v>
      </c>
      <c r="J285" s="102" t="b">
        <v>0</v>
      </c>
      <c r="K285" s="102" t="b">
        <v>0</v>
      </c>
      <c r="L285" s="102" t="b">
        <v>0</v>
      </c>
    </row>
    <row r="286" spans="1:12" ht="15">
      <c r="A286" s="107" t="s">
        <v>475</v>
      </c>
      <c r="B286" s="106" t="s">
        <v>485</v>
      </c>
      <c r="C286" s="102">
        <v>2</v>
      </c>
      <c r="D286" s="108">
        <v>0.006054846421591484</v>
      </c>
      <c r="E286" s="108">
        <v>2.161368002234975</v>
      </c>
      <c r="F286" s="102" t="s">
        <v>403</v>
      </c>
      <c r="G286" s="102" t="b">
        <v>0</v>
      </c>
      <c r="H286" s="102" t="b">
        <v>0</v>
      </c>
      <c r="I286" s="102" t="b">
        <v>0</v>
      </c>
      <c r="J286" s="102" t="b">
        <v>0</v>
      </c>
      <c r="K286" s="102" t="b">
        <v>0</v>
      </c>
      <c r="L286" s="102" t="b">
        <v>0</v>
      </c>
    </row>
    <row r="287" spans="1:12" ht="15">
      <c r="A287" s="107" t="s">
        <v>493</v>
      </c>
      <c r="B287" s="106" t="s">
        <v>465</v>
      </c>
      <c r="C287" s="102">
        <v>2</v>
      </c>
      <c r="D287" s="108">
        <v>0.006054846421591484</v>
      </c>
      <c r="E287" s="108">
        <v>1.8603380065709938</v>
      </c>
      <c r="F287" s="102" t="s">
        <v>403</v>
      </c>
      <c r="G287" s="102" t="b">
        <v>0</v>
      </c>
      <c r="H287" s="102" t="b">
        <v>0</v>
      </c>
      <c r="I287" s="102" t="b">
        <v>0</v>
      </c>
      <c r="J287" s="102" t="b">
        <v>0</v>
      </c>
      <c r="K287" s="102" t="b">
        <v>0</v>
      </c>
      <c r="L287" s="102" t="b">
        <v>0</v>
      </c>
    </row>
    <row r="288" spans="1:12" ht="15">
      <c r="A288" s="107" t="s">
        <v>188</v>
      </c>
      <c r="B288" s="106" t="s">
        <v>453</v>
      </c>
      <c r="C288" s="102">
        <v>2</v>
      </c>
      <c r="D288" s="108">
        <v>0.006054846421591484</v>
      </c>
      <c r="E288" s="108">
        <v>1.7634279935629373</v>
      </c>
      <c r="F288" s="102" t="s">
        <v>403</v>
      </c>
      <c r="G288" s="102" t="b">
        <v>0</v>
      </c>
      <c r="H288" s="102" t="b">
        <v>0</v>
      </c>
      <c r="I288" s="102" t="b">
        <v>0</v>
      </c>
      <c r="J288" s="102" t="b">
        <v>0</v>
      </c>
      <c r="K288" s="102" t="b">
        <v>0</v>
      </c>
      <c r="L288" s="102" t="b">
        <v>0</v>
      </c>
    </row>
    <row r="289" spans="1:12" ht="15">
      <c r="A289" s="107" t="s">
        <v>505</v>
      </c>
      <c r="B289" s="106" t="s">
        <v>422</v>
      </c>
      <c r="C289" s="102">
        <v>2</v>
      </c>
      <c r="D289" s="108">
        <v>0.006054846421591484</v>
      </c>
      <c r="E289" s="108">
        <v>1.2863067388432747</v>
      </c>
      <c r="F289" s="102" t="s">
        <v>403</v>
      </c>
      <c r="G289" s="102" t="b">
        <v>0</v>
      </c>
      <c r="H289" s="102" t="b">
        <v>0</v>
      </c>
      <c r="I289" s="102" t="b">
        <v>0</v>
      </c>
      <c r="J289" s="102" t="b">
        <v>0</v>
      </c>
      <c r="K289" s="102" t="b">
        <v>0</v>
      </c>
      <c r="L289" s="102" t="b">
        <v>0</v>
      </c>
    </row>
    <row r="290" spans="1:12" ht="15">
      <c r="A290" s="107" t="s">
        <v>490</v>
      </c>
      <c r="B290" s="106" t="s">
        <v>465</v>
      </c>
      <c r="C290" s="102">
        <v>2</v>
      </c>
      <c r="D290" s="108">
        <v>0.006054846421591484</v>
      </c>
      <c r="E290" s="108">
        <v>1.8603380065709938</v>
      </c>
      <c r="F290" s="102" t="s">
        <v>403</v>
      </c>
      <c r="G290" s="102" t="b">
        <v>0</v>
      </c>
      <c r="H290" s="102" t="b">
        <v>0</v>
      </c>
      <c r="I290" s="102" t="b">
        <v>0</v>
      </c>
      <c r="J290" s="102" t="b">
        <v>0</v>
      </c>
      <c r="K290" s="102" t="b">
        <v>0</v>
      </c>
      <c r="L290" s="102" t="b">
        <v>0</v>
      </c>
    </row>
    <row r="291" spans="1:12" ht="15">
      <c r="A291" s="107" t="s">
        <v>464</v>
      </c>
      <c r="B291" s="106" t="s">
        <v>510</v>
      </c>
      <c r="C291" s="102">
        <v>2</v>
      </c>
      <c r="D291" s="108">
        <v>0.006054846421591484</v>
      </c>
      <c r="E291" s="108">
        <v>1.8603380065709938</v>
      </c>
      <c r="F291" s="102" t="s">
        <v>403</v>
      </c>
      <c r="G291" s="102" t="b">
        <v>0</v>
      </c>
      <c r="H291" s="102" t="b">
        <v>0</v>
      </c>
      <c r="I291" s="102" t="b">
        <v>0</v>
      </c>
      <c r="J291" s="102" t="b">
        <v>0</v>
      </c>
      <c r="K291" s="102" t="b">
        <v>0</v>
      </c>
      <c r="L291" s="102" t="b">
        <v>0</v>
      </c>
    </row>
    <row r="292" spans="1:12" ht="15">
      <c r="A292" s="107" t="s">
        <v>484</v>
      </c>
      <c r="B292" s="106" t="s">
        <v>474</v>
      </c>
      <c r="C292" s="102">
        <v>2</v>
      </c>
      <c r="D292" s="108">
        <v>0.006054846421591484</v>
      </c>
      <c r="E292" s="108">
        <v>1.9852767431792937</v>
      </c>
      <c r="F292" s="102" t="s">
        <v>403</v>
      </c>
      <c r="G292" s="102" t="b">
        <v>0</v>
      </c>
      <c r="H292" s="102" t="b">
        <v>0</v>
      </c>
      <c r="I292" s="102" t="b">
        <v>0</v>
      </c>
      <c r="J292" s="102" t="b">
        <v>0</v>
      </c>
      <c r="K292" s="102" t="b">
        <v>0</v>
      </c>
      <c r="L292" s="102" t="b">
        <v>0</v>
      </c>
    </row>
    <row r="293" spans="1:12" ht="15">
      <c r="A293" s="107" t="s">
        <v>485</v>
      </c>
      <c r="B293" s="106" t="s">
        <v>484</v>
      </c>
      <c r="C293" s="102">
        <v>2</v>
      </c>
      <c r="D293" s="108">
        <v>0.006054846421591484</v>
      </c>
      <c r="E293" s="108">
        <v>2.161368002234975</v>
      </c>
      <c r="F293" s="102" t="s">
        <v>403</v>
      </c>
      <c r="G293" s="102" t="b">
        <v>0</v>
      </c>
      <c r="H293" s="102" t="b">
        <v>0</v>
      </c>
      <c r="I293" s="102" t="b">
        <v>0</v>
      </c>
      <c r="J293" s="102" t="b">
        <v>0</v>
      </c>
      <c r="K293" s="102" t="b">
        <v>0</v>
      </c>
      <c r="L293" s="102" t="b">
        <v>0</v>
      </c>
    </row>
    <row r="294" spans="1:12" ht="15">
      <c r="A294" s="107" t="s">
        <v>464</v>
      </c>
      <c r="B294" s="106" t="s">
        <v>428</v>
      </c>
      <c r="C294" s="102">
        <v>2</v>
      </c>
      <c r="D294" s="108">
        <v>0.006054846421591484</v>
      </c>
      <c r="E294" s="108">
        <v>1.5593080109070125</v>
      </c>
      <c r="F294" s="102" t="s">
        <v>403</v>
      </c>
      <c r="G294" s="102" t="b">
        <v>0</v>
      </c>
      <c r="H294" s="102" t="b">
        <v>0</v>
      </c>
      <c r="I294" s="102" t="b">
        <v>0</v>
      </c>
      <c r="J294" s="102" t="b">
        <v>0</v>
      </c>
      <c r="K294" s="102" t="b">
        <v>0</v>
      </c>
      <c r="L294" s="102" t="b">
        <v>0</v>
      </c>
    </row>
    <row r="295" spans="1:12" ht="15">
      <c r="A295" s="107" t="s">
        <v>433</v>
      </c>
      <c r="B295" s="106" t="s">
        <v>435</v>
      </c>
      <c r="C295" s="102">
        <v>15</v>
      </c>
      <c r="D295" s="108">
        <v>0.008078364630054617</v>
      </c>
      <c r="E295" s="108">
        <v>1.586587304671755</v>
      </c>
      <c r="F295" s="102" t="s">
        <v>404</v>
      </c>
      <c r="G295" s="102" t="b">
        <v>0</v>
      </c>
      <c r="H295" s="102" t="b">
        <v>0</v>
      </c>
      <c r="I295" s="102" t="b">
        <v>0</v>
      </c>
      <c r="J295" s="102" t="b">
        <v>0</v>
      </c>
      <c r="K295" s="102" t="b">
        <v>0</v>
      </c>
      <c r="L295" s="102" t="b">
        <v>0</v>
      </c>
    </row>
    <row r="296" spans="1:12" ht="15">
      <c r="A296" s="107" t="s">
        <v>422</v>
      </c>
      <c r="B296" s="106" t="s">
        <v>432</v>
      </c>
      <c r="C296" s="102">
        <v>15</v>
      </c>
      <c r="D296" s="108">
        <v>0.008078364630054617</v>
      </c>
      <c r="E296" s="108">
        <v>1.315520532385217</v>
      </c>
      <c r="F296" s="102" t="s">
        <v>404</v>
      </c>
      <c r="G296" s="102" t="b">
        <v>0</v>
      </c>
      <c r="H296" s="102" t="b">
        <v>0</v>
      </c>
      <c r="I296" s="102" t="b">
        <v>0</v>
      </c>
      <c r="J296" s="102" t="b">
        <v>0</v>
      </c>
      <c r="K296" s="102" t="b">
        <v>0</v>
      </c>
      <c r="L296" s="102" t="b">
        <v>0</v>
      </c>
    </row>
    <row r="297" spans="1:12" ht="15">
      <c r="A297" s="107" t="s">
        <v>434</v>
      </c>
      <c r="B297" s="106" t="s">
        <v>422</v>
      </c>
      <c r="C297" s="102">
        <v>15</v>
      </c>
      <c r="D297" s="108">
        <v>0.008078364630054617</v>
      </c>
      <c r="E297" s="108">
        <v>1.331314799568449</v>
      </c>
      <c r="F297" s="102" t="s">
        <v>404</v>
      </c>
      <c r="G297" s="102" t="b">
        <v>0</v>
      </c>
      <c r="H297" s="102" t="b">
        <v>0</v>
      </c>
      <c r="I297" s="102" t="b">
        <v>0</v>
      </c>
      <c r="J297" s="102" t="b">
        <v>0</v>
      </c>
      <c r="K297" s="102" t="b">
        <v>0</v>
      </c>
      <c r="L297" s="102" t="b">
        <v>0</v>
      </c>
    </row>
    <row r="298" spans="1:12" ht="15">
      <c r="A298" s="107" t="s">
        <v>458</v>
      </c>
      <c r="B298" s="106" t="s">
        <v>456</v>
      </c>
      <c r="C298" s="102">
        <v>9</v>
      </c>
      <c r="D298" s="108">
        <v>0.008114839967144401</v>
      </c>
      <c r="E298" s="108">
        <v>1.8084360542881113</v>
      </c>
      <c r="F298" s="102" t="s">
        <v>404</v>
      </c>
      <c r="G298" s="102" t="b">
        <v>0</v>
      </c>
      <c r="H298" s="102" t="b">
        <v>0</v>
      </c>
      <c r="I298" s="102" t="b">
        <v>0</v>
      </c>
      <c r="J298" s="102" t="b">
        <v>0</v>
      </c>
      <c r="K298" s="102" t="b">
        <v>0</v>
      </c>
      <c r="L298" s="102" t="b">
        <v>0</v>
      </c>
    </row>
    <row r="299" spans="1:12" ht="15">
      <c r="A299" s="107" t="s">
        <v>421</v>
      </c>
      <c r="B299" s="106" t="s">
        <v>444</v>
      </c>
      <c r="C299" s="102">
        <v>9</v>
      </c>
      <c r="D299" s="108">
        <v>0.008114839967144401</v>
      </c>
      <c r="E299" s="108">
        <v>1.315520532385217</v>
      </c>
      <c r="F299" s="102" t="s">
        <v>404</v>
      </c>
      <c r="G299" s="102" t="b">
        <v>0</v>
      </c>
      <c r="H299" s="102" t="b">
        <v>0</v>
      </c>
      <c r="I299" s="102" t="b">
        <v>0</v>
      </c>
      <c r="J299" s="102" t="b">
        <v>0</v>
      </c>
      <c r="K299" s="102" t="b">
        <v>0</v>
      </c>
      <c r="L299" s="102" t="b">
        <v>0</v>
      </c>
    </row>
    <row r="300" spans="1:12" ht="15">
      <c r="A300" s="107" t="s">
        <v>438</v>
      </c>
      <c r="B300" s="106" t="s">
        <v>441</v>
      </c>
      <c r="C300" s="102">
        <v>9</v>
      </c>
      <c r="D300" s="108">
        <v>0.008114839967144401</v>
      </c>
      <c r="E300" s="108">
        <v>1.8084360542881113</v>
      </c>
      <c r="F300" s="102" t="s">
        <v>404</v>
      </c>
      <c r="G300" s="102" t="b">
        <v>1</v>
      </c>
      <c r="H300" s="102" t="b">
        <v>0</v>
      </c>
      <c r="I300" s="102" t="b">
        <v>0</v>
      </c>
      <c r="J300" s="102" t="b">
        <v>0</v>
      </c>
      <c r="K300" s="102" t="b">
        <v>0</v>
      </c>
      <c r="L300" s="102" t="b">
        <v>0</v>
      </c>
    </row>
    <row r="301" spans="1:12" ht="15">
      <c r="A301" s="107" t="s">
        <v>448</v>
      </c>
      <c r="B301" s="106" t="s">
        <v>439</v>
      </c>
      <c r="C301" s="102">
        <v>9</v>
      </c>
      <c r="D301" s="108">
        <v>0.008114839967144401</v>
      </c>
      <c r="E301" s="108">
        <v>1.8084360542881113</v>
      </c>
      <c r="F301" s="102" t="s">
        <v>404</v>
      </c>
      <c r="G301" s="102" t="b">
        <v>0</v>
      </c>
      <c r="H301" s="102" t="b">
        <v>0</v>
      </c>
      <c r="I301" s="102" t="b">
        <v>0</v>
      </c>
      <c r="J301" s="102" t="b">
        <v>0</v>
      </c>
      <c r="K301" s="102" t="b">
        <v>0</v>
      </c>
      <c r="L301" s="102" t="b">
        <v>0</v>
      </c>
    </row>
    <row r="302" spans="1:12" ht="15">
      <c r="A302" s="107" t="s">
        <v>440</v>
      </c>
      <c r="B302" s="106" t="s">
        <v>427</v>
      </c>
      <c r="C302" s="102">
        <v>9</v>
      </c>
      <c r="D302" s="108">
        <v>0.008114839967144401</v>
      </c>
      <c r="E302" s="108">
        <v>1.8084360542881113</v>
      </c>
      <c r="F302" s="102" t="s">
        <v>404</v>
      </c>
      <c r="G302" s="102" t="b">
        <v>0</v>
      </c>
      <c r="H302" s="102" t="b">
        <v>0</v>
      </c>
      <c r="I302" s="102" t="b">
        <v>0</v>
      </c>
      <c r="J302" s="102" t="b">
        <v>0</v>
      </c>
      <c r="K302" s="102" t="b">
        <v>0</v>
      </c>
      <c r="L302" s="102" t="b">
        <v>0</v>
      </c>
    </row>
    <row r="303" spans="1:12" ht="15">
      <c r="A303" s="107" t="s">
        <v>427</v>
      </c>
      <c r="B303" s="106" t="s">
        <v>426</v>
      </c>
      <c r="C303" s="102">
        <v>9</v>
      </c>
      <c r="D303" s="108">
        <v>0.008114839967144401</v>
      </c>
      <c r="E303" s="108">
        <v>1.586587304671755</v>
      </c>
      <c r="F303" s="102" t="s">
        <v>404</v>
      </c>
      <c r="G303" s="102" t="b">
        <v>0</v>
      </c>
      <c r="H303" s="102" t="b">
        <v>0</v>
      </c>
      <c r="I303" s="102" t="b">
        <v>0</v>
      </c>
      <c r="J303" s="102" t="b">
        <v>0</v>
      </c>
      <c r="K303" s="102" t="b">
        <v>0</v>
      </c>
      <c r="L303" s="102" t="b">
        <v>0</v>
      </c>
    </row>
    <row r="304" spans="1:12" ht="15">
      <c r="A304" s="107" t="s">
        <v>423</v>
      </c>
      <c r="B304" s="106" t="s">
        <v>421</v>
      </c>
      <c r="C304" s="102">
        <v>9</v>
      </c>
      <c r="D304" s="108">
        <v>0.008114839967144401</v>
      </c>
      <c r="E304" s="108">
        <v>0.831559853135249</v>
      </c>
      <c r="F304" s="102" t="s">
        <v>404</v>
      </c>
      <c r="G304" s="102" t="b">
        <v>0</v>
      </c>
      <c r="H304" s="102" t="b">
        <v>0</v>
      </c>
      <c r="I304" s="102" t="b">
        <v>0</v>
      </c>
      <c r="J304" s="102" t="b">
        <v>0</v>
      </c>
      <c r="K304" s="102" t="b">
        <v>0</v>
      </c>
      <c r="L304" s="102" t="b">
        <v>0</v>
      </c>
    </row>
    <row r="305" spans="1:12" ht="15">
      <c r="A305" s="107" t="s">
        <v>439</v>
      </c>
      <c r="B305" s="106" t="s">
        <v>438</v>
      </c>
      <c r="C305" s="102">
        <v>9</v>
      </c>
      <c r="D305" s="108">
        <v>0.008114839967144401</v>
      </c>
      <c r="E305" s="108">
        <v>1.8084360542881113</v>
      </c>
      <c r="F305" s="102" t="s">
        <v>404</v>
      </c>
      <c r="G305" s="102" t="b">
        <v>0</v>
      </c>
      <c r="H305" s="102" t="b">
        <v>0</v>
      </c>
      <c r="I305" s="102" t="b">
        <v>0</v>
      </c>
      <c r="J305" s="102" t="b">
        <v>1</v>
      </c>
      <c r="K305" s="102" t="b">
        <v>0</v>
      </c>
      <c r="L305" s="102" t="b">
        <v>0</v>
      </c>
    </row>
    <row r="306" spans="1:12" ht="15">
      <c r="A306" s="107" t="s">
        <v>454</v>
      </c>
      <c r="B306" s="106" t="s">
        <v>461</v>
      </c>
      <c r="C306" s="102">
        <v>9</v>
      </c>
      <c r="D306" s="108">
        <v>0.008114839967144401</v>
      </c>
      <c r="E306" s="108">
        <v>1.8084360542881113</v>
      </c>
      <c r="F306" s="102" t="s">
        <v>404</v>
      </c>
      <c r="G306" s="102" t="b">
        <v>0</v>
      </c>
      <c r="H306" s="102" t="b">
        <v>1</v>
      </c>
      <c r="I306" s="102" t="b">
        <v>0</v>
      </c>
      <c r="J306" s="102" t="b">
        <v>0</v>
      </c>
      <c r="K306" s="102" t="b">
        <v>0</v>
      </c>
      <c r="L306" s="102" t="b">
        <v>0</v>
      </c>
    </row>
    <row r="307" spans="1:12" ht="15">
      <c r="A307" s="107" t="s">
        <v>426</v>
      </c>
      <c r="B307" s="106" t="s">
        <v>436</v>
      </c>
      <c r="C307" s="102">
        <v>9</v>
      </c>
      <c r="D307" s="108">
        <v>0.008114839967144401</v>
      </c>
      <c r="E307" s="108">
        <v>1.586587304671755</v>
      </c>
      <c r="F307" s="102" t="s">
        <v>404</v>
      </c>
      <c r="G307" s="102" t="b">
        <v>0</v>
      </c>
      <c r="H307" s="102" t="b">
        <v>0</v>
      </c>
      <c r="I307" s="102" t="b">
        <v>0</v>
      </c>
      <c r="J307" s="102" t="b">
        <v>0</v>
      </c>
      <c r="K307" s="102" t="b">
        <v>0</v>
      </c>
      <c r="L307" s="102" t="b">
        <v>0</v>
      </c>
    </row>
    <row r="308" spans="1:12" ht="15">
      <c r="A308" s="107" t="s">
        <v>435</v>
      </c>
      <c r="B308" s="106" t="s">
        <v>434</v>
      </c>
      <c r="C308" s="102">
        <v>9</v>
      </c>
      <c r="D308" s="108">
        <v>0.008114839967144401</v>
      </c>
      <c r="E308" s="108">
        <v>1.3647385550553985</v>
      </c>
      <c r="F308" s="102" t="s">
        <v>404</v>
      </c>
      <c r="G308" s="102" t="b">
        <v>0</v>
      </c>
      <c r="H308" s="102" t="b">
        <v>0</v>
      </c>
      <c r="I308" s="102" t="b">
        <v>0</v>
      </c>
      <c r="J308" s="102" t="b">
        <v>0</v>
      </c>
      <c r="K308" s="102" t="b">
        <v>0</v>
      </c>
      <c r="L308" s="102" t="b">
        <v>0</v>
      </c>
    </row>
    <row r="309" spans="1:12" ht="15">
      <c r="A309" s="107" t="s">
        <v>421</v>
      </c>
      <c r="B309" s="106" t="s">
        <v>457</v>
      </c>
      <c r="C309" s="102">
        <v>9</v>
      </c>
      <c r="D309" s="108">
        <v>0.008114839967144401</v>
      </c>
      <c r="E309" s="108">
        <v>1.315520532385217</v>
      </c>
      <c r="F309" s="102" t="s">
        <v>404</v>
      </c>
      <c r="G309" s="102" t="b">
        <v>0</v>
      </c>
      <c r="H309" s="102" t="b">
        <v>0</v>
      </c>
      <c r="I309" s="102" t="b">
        <v>0</v>
      </c>
      <c r="J309" s="102" t="b">
        <v>0</v>
      </c>
      <c r="K309" s="102" t="b">
        <v>0</v>
      </c>
      <c r="L309" s="102" t="b">
        <v>0</v>
      </c>
    </row>
    <row r="310" spans="1:12" ht="15">
      <c r="A310" s="107" t="s">
        <v>430</v>
      </c>
      <c r="B310" s="106" t="s">
        <v>455</v>
      </c>
      <c r="C310" s="102">
        <v>9</v>
      </c>
      <c r="D310" s="108">
        <v>0.008114839967144401</v>
      </c>
      <c r="E310" s="108">
        <v>1.8084360542881113</v>
      </c>
      <c r="F310" s="102" t="s">
        <v>404</v>
      </c>
      <c r="G310" s="102" t="b">
        <v>1</v>
      </c>
      <c r="H310" s="102" t="b">
        <v>0</v>
      </c>
      <c r="I310" s="102" t="b">
        <v>0</v>
      </c>
      <c r="J310" s="102" t="b">
        <v>0</v>
      </c>
      <c r="K310" s="102" t="b">
        <v>0</v>
      </c>
      <c r="L310" s="102" t="b">
        <v>0</v>
      </c>
    </row>
    <row r="311" spans="1:12" ht="15">
      <c r="A311" s="107" t="s">
        <v>441</v>
      </c>
      <c r="B311" s="106" t="s">
        <v>421</v>
      </c>
      <c r="C311" s="102">
        <v>9</v>
      </c>
      <c r="D311" s="108">
        <v>0.008114839967144401</v>
      </c>
      <c r="E311" s="108">
        <v>1.2575285854075302</v>
      </c>
      <c r="F311" s="102" t="s">
        <v>404</v>
      </c>
      <c r="G311" s="102" t="b">
        <v>0</v>
      </c>
      <c r="H311" s="102" t="b">
        <v>0</v>
      </c>
      <c r="I311" s="102" t="b">
        <v>0</v>
      </c>
      <c r="J311" s="102" t="b">
        <v>0</v>
      </c>
      <c r="K311" s="102" t="b">
        <v>0</v>
      </c>
      <c r="L311" s="102" t="b">
        <v>0</v>
      </c>
    </row>
    <row r="312" spans="1:12" ht="15">
      <c r="A312" s="107" t="s">
        <v>200</v>
      </c>
      <c r="B312" s="106" t="s">
        <v>460</v>
      </c>
      <c r="C312" s="102">
        <v>9</v>
      </c>
      <c r="D312" s="108">
        <v>0.008114839967144401</v>
      </c>
      <c r="E312" s="108">
        <v>1.586587304671755</v>
      </c>
      <c r="F312" s="102" t="s">
        <v>404</v>
      </c>
      <c r="G312" s="102" t="b">
        <v>0</v>
      </c>
      <c r="H312" s="102" t="b">
        <v>0</v>
      </c>
      <c r="I312" s="102" t="b">
        <v>0</v>
      </c>
      <c r="J312" s="102" t="b">
        <v>0</v>
      </c>
      <c r="K312" s="102" t="b">
        <v>0</v>
      </c>
      <c r="L312" s="102" t="b">
        <v>0</v>
      </c>
    </row>
    <row r="313" spans="1:12" ht="15">
      <c r="A313" s="107" t="s">
        <v>422</v>
      </c>
      <c r="B313" s="106" t="s">
        <v>447</v>
      </c>
      <c r="C313" s="102">
        <v>9</v>
      </c>
      <c r="D313" s="108">
        <v>0.008114839967144401</v>
      </c>
      <c r="E313" s="108">
        <v>1.315520532385217</v>
      </c>
      <c r="F313" s="102" t="s">
        <v>404</v>
      </c>
      <c r="G313" s="102" t="b">
        <v>0</v>
      </c>
      <c r="H313" s="102" t="b">
        <v>0</v>
      </c>
      <c r="I313" s="102" t="b">
        <v>0</v>
      </c>
      <c r="J313" s="102" t="b">
        <v>0</v>
      </c>
      <c r="K313" s="102" t="b">
        <v>0</v>
      </c>
      <c r="L313" s="102" t="b">
        <v>0</v>
      </c>
    </row>
    <row r="314" spans="1:12" ht="15">
      <c r="A314" s="107" t="s">
        <v>451</v>
      </c>
      <c r="B314" s="106" t="s">
        <v>458</v>
      </c>
      <c r="C314" s="102">
        <v>9</v>
      </c>
      <c r="D314" s="108">
        <v>0.008114839967144401</v>
      </c>
      <c r="E314" s="108">
        <v>1.7212858785692111</v>
      </c>
      <c r="F314" s="102" t="s">
        <v>404</v>
      </c>
      <c r="G314" s="102" t="b">
        <v>0</v>
      </c>
      <c r="H314" s="102" t="b">
        <v>0</v>
      </c>
      <c r="I314" s="102" t="b">
        <v>0</v>
      </c>
      <c r="J314" s="102" t="b">
        <v>0</v>
      </c>
      <c r="K314" s="102" t="b">
        <v>0</v>
      </c>
      <c r="L314" s="102" t="b">
        <v>0</v>
      </c>
    </row>
    <row r="315" spans="1:12" ht="15">
      <c r="A315" s="107" t="s">
        <v>449</v>
      </c>
      <c r="B315" s="106" t="s">
        <v>442</v>
      </c>
      <c r="C315" s="102">
        <v>9</v>
      </c>
      <c r="D315" s="108">
        <v>0.008114839967144401</v>
      </c>
      <c r="E315" s="108">
        <v>1.8084360542881113</v>
      </c>
      <c r="F315" s="102" t="s">
        <v>404</v>
      </c>
      <c r="G315" s="102" t="b">
        <v>0</v>
      </c>
      <c r="H315" s="102" t="b">
        <v>0</v>
      </c>
      <c r="I315" s="102" t="b">
        <v>0</v>
      </c>
      <c r="J315" s="102" t="b">
        <v>0</v>
      </c>
      <c r="K315" s="102" t="b">
        <v>0</v>
      </c>
      <c r="L315" s="102" t="b">
        <v>0</v>
      </c>
    </row>
    <row r="316" spans="1:12" ht="15">
      <c r="A316" s="107" t="s">
        <v>457</v>
      </c>
      <c r="B316" s="106" t="s">
        <v>430</v>
      </c>
      <c r="C316" s="102">
        <v>9</v>
      </c>
      <c r="D316" s="108">
        <v>0.008114839967144401</v>
      </c>
      <c r="E316" s="108">
        <v>1.8084360542881113</v>
      </c>
      <c r="F316" s="102" t="s">
        <v>404</v>
      </c>
      <c r="G316" s="102" t="b">
        <v>0</v>
      </c>
      <c r="H316" s="102" t="b">
        <v>0</v>
      </c>
      <c r="I316" s="102" t="b">
        <v>0</v>
      </c>
      <c r="J316" s="102" t="b">
        <v>1</v>
      </c>
      <c r="K316" s="102" t="b">
        <v>0</v>
      </c>
      <c r="L316" s="102" t="b">
        <v>0</v>
      </c>
    </row>
    <row r="317" spans="1:12" ht="15">
      <c r="A317" s="107" t="s">
        <v>459</v>
      </c>
      <c r="B317" s="106" t="s">
        <v>423</v>
      </c>
      <c r="C317" s="102">
        <v>9</v>
      </c>
      <c r="D317" s="108">
        <v>0.008114839967144401</v>
      </c>
      <c r="E317" s="108">
        <v>1.3824673220158301</v>
      </c>
      <c r="F317" s="102" t="s">
        <v>404</v>
      </c>
      <c r="G317" s="102" t="b">
        <v>0</v>
      </c>
      <c r="H317" s="102" t="b">
        <v>0</v>
      </c>
      <c r="I317" s="102" t="b">
        <v>0</v>
      </c>
      <c r="J317" s="102" t="b">
        <v>0</v>
      </c>
      <c r="K317" s="102" t="b">
        <v>0</v>
      </c>
      <c r="L317" s="102" t="b">
        <v>0</v>
      </c>
    </row>
    <row r="318" spans="1:12" ht="15">
      <c r="A318" s="107" t="s">
        <v>456</v>
      </c>
      <c r="B318" s="106" t="s">
        <v>433</v>
      </c>
      <c r="C318" s="102">
        <v>9</v>
      </c>
      <c r="D318" s="108">
        <v>0.008114839967144401</v>
      </c>
      <c r="E318" s="108">
        <v>1.586587304671755</v>
      </c>
      <c r="F318" s="102" t="s">
        <v>404</v>
      </c>
      <c r="G318" s="102" t="b">
        <v>0</v>
      </c>
      <c r="H318" s="102" t="b">
        <v>0</v>
      </c>
      <c r="I318" s="102" t="b">
        <v>0</v>
      </c>
      <c r="J318" s="102" t="b">
        <v>0</v>
      </c>
      <c r="K318" s="102" t="b">
        <v>0</v>
      </c>
      <c r="L318" s="102" t="b">
        <v>0</v>
      </c>
    </row>
    <row r="319" spans="1:12" ht="15">
      <c r="A319" s="107" t="s">
        <v>455</v>
      </c>
      <c r="B319" s="106" t="s">
        <v>200</v>
      </c>
      <c r="C319" s="102">
        <v>9</v>
      </c>
      <c r="D319" s="108">
        <v>0.008114839967144401</v>
      </c>
      <c r="E319" s="108">
        <v>1.586587304671755</v>
      </c>
      <c r="F319" s="102" t="s">
        <v>404</v>
      </c>
      <c r="G319" s="102" t="b">
        <v>0</v>
      </c>
      <c r="H319" s="102" t="b">
        <v>0</v>
      </c>
      <c r="I319" s="102" t="b">
        <v>0</v>
      </c>
      <c r="J319" s="102" t="b">
        <v>0</v>
      </c>
      <c r="K319" s="102" t="b">
        <v>0</v>
      </c>
      <c r="L319" s="102" t="b">
        <v>0</v>
      </c>
    </row>
    <row r="320" spans="1:12" ht="15">
      <c r="A320" s="107" t="s">
        <v>461</v>
      </c>
      <c r="B320" s="106" t="s">
        <v>451</v>
      </c>
      <c r="C320" s="102">
        <v>9</v>
      </c>
      <c r="D320" s="108">
        <v>0.008114839967144401</v>
      </c>
      <c r="E320" s="108">
        <v>1.7212858785692111</v>
      </c>
      <c r="F320" s="102" t="s">
        <v>404</v>
      </c>
      <c r="G320" s="102" t="b">
        <v>0</v>
      </c>
      <c r="H320" s="102" t="b">
        <v>0</v>
      </c>
      <c r="I320" s="102" t="b">
        <v>0</v>
      </c>
      <c r="J320" s="102" t="b">
        <v>0</v>
      </c>
      <c r="K320" s="102" t="b">
        <v>0</v>
      </c>
      <c r="L320" s="102" t="b">
        <v>0</v>
      </c>
    </row>
    <row r="321" spans="1:12" ht="15">
      <c r="A321" s="107" t="s">
        <v>444</v>
      </c>
      <c r="B321" s="106" t="s">
        <v>423</v>
      </c>
      <c r="C321" s="102">
        <v>9</v>
      </c>
      <c r="D321" s="108">
        <v>0.008114839967144401</v>
      </c>
      <c r="E321" s="108">
        <v>1.3824673220158301</v>
      </c>
      <c r="F321" s="102" t="s">
        <v>404</v>
      </c>
      <c r="G321" s="102" t="b">
        <v>0</v>
      </c>
      <c r="H321" s="102" t="b">
        <v>0</v>
      </c>
      <c r="I321" s="102" t="b">
        <v>0</v>
      </c>
      <c r="J321" s="102" t="b">
        <v>0</v>
      </c>
      <c r="K321" s="102" t="b">
        <v>0</v>
      </c>
      <c r="L321" s="102" t="b">
        <v>0</v>
      </c>
    </row>
    <row r="322" spans="1:12" ht="15">
      <c r="A322" s="107" t="s">
        <v>446</v>
      </c>
      <c r="B322" s="106" t="s">
        <v>449</v>
      </c>
      <c r="C322" s="102">
        <v>9</v>
      </c>
      <c r="D322" s="108">
        <v>0.008114839967144401</v>
      </c>
      <c r="E322" s="108">
        <v>1.8084360542881113</v>
      </c>
      <c r="F322" s="102" t="s">
        <v>404</v>
      </c>
      <c r="G322" s="102" t="b">
        <v>0</v>
      </c>
      <c r="H322" s="102" t="b">
        <v>0</v>
      </c>
      <c r="I322" s="102" t="b">
        <v>0</v>
      </c>
      <c r="J322" s="102" t="b">
        <v>0</v>
      </c>
      <c r="K322" s="102" t="b">
        <v>0</v>
      </c>
      <c r="L322" s="102" t="b">
        <v>0</v>
      </c>
    </row>
    <row r="323" spans="1:12" ht="15">
      <c r="A323" s="107" t="s">
        <v>460</v>
      </c>
      <c r="B323" s="106" t="s">
        <v>454</v>
      </c>
      <c r="C323" s="102">
        <v>9</v>
      </c>
      <c r="D323" s="108">
        <v>0.008114839967144401</v>
      </c>
      <c r="E323" s="108">
        <v>1.8084360542881113</v>
      </c>
      <c r="F323" s="102" t="s">
        <v>404</v>
      </c>
      <c r="G323" s="102" t="b">
        <v>0</v>
      </c>
      <c r="H323" s="102" t="b">
        <v>0</v>
      </c>
      <c r="I323" s="102" t="b">
        <v>0</v>
      </c>
      <c r="J323" s="102" t="b">
        <v>0</v>
      </c>
      <c r="K323" s="102" t="b">
        <v>1</v>
      </c>
      <c r="L323" s="102" t="b">
        <v>0</v>
      </c>
    </row>
    <row r="324" spans="1:12" ht="15">
      <c r="A324" s="107" t="s">
        <v>188</v>
      </c>
      <c r="B324" s="106" t="s">
        <v>459</v>
      </c>
      <c r="C324" s="102">
        <v>9</v>
      </c>
      <c r="D324" s="108">
        <v>0.008114839967144401</v>
      </c>
      <c r="E324" s="108">
        <v>1.586587304671755</v>
      </c>
      <c r="F324" s="102" t="s">
        <v>404</v>
      </c>
      <c r="G324" s="102" t="b">
        <v>0</v>
      </c>
      <c r="H324" s="102" t="b">
        <v>0</v>
      </c>
      <c r="I324" s="102" t="b">
        <v>0</v>
      </c>
      <c r="J324" s="102" t="b">
        <v>0</v>
      </c>
      <c r="K324" s="102" t="b">
        <v>0</v>
      </c>
      <c r="L324" s="102" t="b">
        <v>0</v>
      </c>
    </row>
    <row r="325" spans="1:12" ht="15">
      <c r="A325" s="107" t="s">
        <v>447</v>
      </c>
      <c r="B325" s="106" t="s">
        <v>448</v>
      </c>
      <c r="C325" s="102">
        <v>9</v>
      </c>
      <c r="D325" s="108">
        <v>0.008114839967144401</v>
      </c>
      <c r="E325" s="108">
        <v>1.8084360542881113</v>
      </c>
      <c r="F325" s="102" t="s">
        <v>404</v>
      </c>
      <c r="G325" s="102" t="b">
        <v>0</v>
      </c>
      <c r="H325" s="102" t="b">
        <v>0</v>
      </c>
      <c r="I325" s="102" t="b">
        <v>0</v>
      </c>
      <c r="J325" s="102" t="b">
        <v>0</v>
      </c>
      <c r="K325" s="102" t="b">
        <v>0</v>
      </c>
      <c r="L325" s="102" t="b">
        <v>0</v>
      </c>
    </row>
    <row r="326" spans="1:12" ht="15">
      <c r="A326" s="107" t="s">
        <v>436</v>
      </c>
      <c r="B326" s="106" t="s">
        <v>446</v>
      </c>
      <c r="C326" s="102">
        <v>9</v>
      </c>
      <c r="D326" s="108">
        <v>0.008114839967144401</v>
      </c>
      <c r="E326" s="108">
        <v>1.8084360542881113</v>
      </c>
      <c r="F326" s="102" t="s">
        <v>404</v>
      </c>
      <c r="G326" s="102" t="b">
        <v>0</v>
      </c>
      <c r="H326" s="102" t="b">
        <v>0</v>
      </c>
      <c r="I326" s="102" t="b">
        <v>0</v>
      </c>
      <c r="J326" s="102" t="b">
        <v>0</v>
      </c>
      <c r="K326" s="102" t="b">
        <v>0</v>
      </c>
      <c r="L326" s="102" t="b">
        <v>0</v>
      </c>
    </row>
    <row r="327" spans="1:12" ht="15">
      <c r="A327" s="107" t="s">
        <v>423</v>
      </c>
      <c r="B327" s="106" t="s">
        <v>440</v>
      </c>
      <c r="C327" s="102">
        <v>9</v>
      </c>
      <c r="D327" s="108">
        <v>0.008114839967144401</v>
      </c>
      <c r="E327" s="108">
        <v>1.3824673220158301</v>
      </c>
      <c r="F327" s="102" t="s">
        <v>404</v>
      </c>
      <c r="G327" s="102" t="b">
        <v>0</v>
      </c>
      <c r="H327" s="102" t="b">
        <v>0</v>
      </c>
      <c r="I327" s="102" t="b">
        <v>0</v>
      </c>
      <c r="J327" s="102" t="b">
        <v>0</v>
      </c>
      <c r="K327" s="102" t="b">
        <v>0</v>
      </c>
      <c r="L327" s="102" t="b">
        <v>0</v>
      </c>
    </row>
    <row r="328" spans="1:12" ht="15">
      <c r="A328" s="107" t="s">
        <v>435</v>
      </c>
      <c r="B328" s="106" t="s">
        <v>466</v>
      </c>
      <c r="C328" s="102">
        <v>6</v>
      </c>
      <c r="D328" s="108">
        <v>0.0071391037113217246</v>
      </c>
      <c r="E328" s="108">
        <v>1.5865873046717551</v>
      </c>
      <c r="F328" s="102" t="s">
        <v>404</v>
      </c>
      <c r="G328" s="102" t="b">
        <v>0</v>
      </c>
      <c r="H328" s="102" t="b">
        <v>0</v>
      </c>
      <c r="I328" s="102" t="b">
        <v>0</v>
      </c>
      <c r="J328" s="102" t="b">
        <v>0</v>
      </c>
      <c r="K328" s="102" t="b">
        <v>0</v>
      </c>
      <c r="L328" s="102" t="b">
        <v>0</v>
      </c>
    </row>
    <row r="329" spans="1:12" ht="15">
      <c r="A329" s="107" t="s">
        <v>452</v>
      </c>
      <c r="B329" s="106" t="s">
        <v>477</v>
      </c>
      <c r="C329" s="102">
        <v>6</v>
      </c>
      <c r="D329" s="108">
        <v>0.0071391037113217246</v>
      </c>
      <c r="E329" s="108">
        <v>1.9845273133437926</v>
      </c>
      <c r="F329" s="102" t="s">
        <v>404</v>
      </c>
      <c r="G329" s="102" t="b">
        <v>0</v>
      </c>
      <c r="H329" s="102" t="b">
        <v>0</v>
      </c>
      <c r="I329" s="102" t="b">
        <v>0</v>
      </c>
      <c r="J329" s="102" t="b">
        <v>0</v>
      </c>
      <c r="K329" s="102" t="b">
        <v>0</v>
      </c>
      <c r="L329" s="102" t="b">
        <v>0</v>
      </c>
    </row>
    <row r="330" spans="1:12" ht="15">
      <c r="A330" s="107" t="s">
        <v>482</v>
      </c>
      <c r="B330" s="106" t="s">
        <v>483</v>
      </c>
      <c r="C330" s="102">
        <v>6</v>
      </c>
      <c r="D330" s="108">
        <v>0.0071391037113217246</v>
      </c>
      <c r="E330" s="108">
        <v>1.9845273133437926</v>
      </c>
      <c r="F330" s="102" t="s">
        <v>404</v>
      </c>
      <c r="G330" s="102" t="b">
        <v>0</v>
      </c>
      <c r="H330" s="102" t="b">
        <v>0</v>
      </c>
      <c r="I330" s="102" t="b">
        <v>0</v>
      </c>
      <c r="J330" s="102" t="b">
        <v>0</v>
      </c>
      <c r="K330" s="102" t="b">
        <v>0</v>
      </c>
      <c r="L330" s="102" t="b">
        <v>0</v>
      </c>
    </row>
    <row r="331" spans="1:12" ht="15">
      <c r="A331" s="107" t="s">
        <v>198</v>
      </c>
      <c r="B331" s="106" t="s">
        <v>422</v>
      </c>
      <c r="C331" s="102">
        <v>6</v>
      </c>
      <c r="D331" s="108">
        <v>0.0071391037113217246</v>
      </c>
      <c r="E331" s="108">
        <v>0.9633380142738545</v>
      </c>
      <c r="F331" s="102" t="s">
        <v>404</v>
      </c>
      <c r="G331" s="102" t="b">
        <v>0</v>
      </c>
      <c r="H331" s="102" t="b">
        <v>0</v>
      </c>
      <c r="I331" s="102" t="b">
        <v>0</v>
      </c>
      <c r="J331" s="102" t="b">
        <v>0</v>
      </c>
      <c r="K331" s="102" t="b">
        <v>0</v>
      </c>
      <c r="L331" s="102" t="b">
        <v>0</v>
      </c>
    </row>
    <row r="332" spans="1:12" ht="15">
      <c r="A332" s="107" t="s">
        <v>463</v>
      </c>
      <c r="B332" s="106" t="s">
        <v>452</v>
      </c>
      <c r="C332" s="102">
        <v>6</v>
      </c>
      <c r="D332" s="108">
        <v>0.0071391037113217246</v>
      </c>
      <c r="E332" s="108">
        <v>1.8595885767354927</v>
      </c>
      <c r="F332" s="102" t="s">
        <v>404</v>
      </c>
      <c r="G332" s="102" t="b">
        <v>0</v>
      </c>
      <c r="H332" s="102" t="b">
        <v>0</v>
      </c>
      <c r="I332" s="102" t="b">
        <v>0</v>
      </c>
      <c r="J332" s="102" t="b">
        <v>0</v>
      </c>
      <c r="K332" s="102" t="b">
        <v>0</v>
      </c>
      <c r="L332" s="102" t="b">
        <v>0</v>
      </c>
    </row>
    <row r="333" spans="1:12" ht="15">
      <c r="A333" s="107" t="s">
        <v>200</v>
      </c>
      <c r="B333" s="106" t="s">
        <v>480</v>
      </c>
      <c r="C333" s="102">
        <v>6</v>
      </c>
      <c r="D333" s="108">
        <v>0.0071391037113217246</v>
      </c>
      <c r="E333" s="108">
        <v>1.5865873046717551</v>
      </c>
      <c r="F333" s="102" t="s">
        <v>404</v>
      </c>
      <c r="G333" s="102" t="b">
        <v>0</v>
      </c>
      <c r="H333" s="102" t="b">
        <v>0</v>
      </c>
      <c r="I333" s="102" t="b">
        <v>0</v>
      </c>
      <c r="J333" s="102" t="b">
        <v>0</v>
      </c>
      <c r="K333" s="102" t="b">
        <v>0</v>
      </c>
      <c r="L333" s="102" t="b">
        <v>0</v>
      </c>
    </row>
    <row r="334" spans="1:12" ht="15">
      <c r="A334" s="107" t="s">
        <v>481</v>
      </c>
      <c r="B334" s="106" t="s">
        <v>469</v>
      </c>
      <c r="C334" s="102">
        <v>6</v>
      </c>
      <c r="D334" s="108">
        <v>0.0071391037113217246</v>
      </c>
      <c r="E334" s="108">
        <v>1.9845273133437926</v>
      </c>
      <c r="F334" s="102" t="s">
        <v>404</v>
      </c>
      <c r="G334" s="102" t="b">
        <v>0</v>
      </c>
      <c r="H334" s="102" t="b">
        <v>0</v>
      </c>
      <c r="I334" s="102" t="b">
        <v>0</v>
      </c>
      <c r="J334" s="102" t="b">
        <v>0</v>
      </c>
      <c r="K334" s="102" t="b">
        <v>0</v>
      </c>
      <c r="L334" s="102" t="b">
        <v>0</v>
      </c>
    </row>
    <row r="335" spans="1:12" ht="15">
      <c r="A335" s="107" t="s">
        <v>198</v>
      </c>
      <c r="B335" s="106" t="s">
        <v>482</v>
      </c>
      <c r="C335" s="102">
        <v>6</v>
      </c>
      <c r="D335" s="108">
        <v>0.0071391037113217246</v>
      </c>
      <c r="E335" s="108">
        <v>1.616550528049198</v>
      </c>
      <c r="F335" s="102" t="s">
        <v>404</v>
      </c>
      <c r="G335" s="102" t="b">
        <v>0</v>
      </c>
      <c r="H335" s="102" t="b">
        <v>0</v>
      </c>
      <c r="I335" s="102" t="b">
        <v>0</v>
      </c>
      <c r="J335" s="102" t="b">
        <v>0</v>
      </c>
      <c r="K335" s="102" t="b">
        <v>0</v>
      </c>
      <c r="L335" s="102" t="b">
        <v>0</v>
      </c>
    </row>
    <row r="336" spans="1:12" ht="15">
      <c r="A336" s="107" t="s">
        <v>483</v>
      </c>
      <c r="B336" s="106" t="s">
        <v>200</v>
      </c>
      <c r="C336" s="102">
        <v>6</v>
      </c>
      <c r="D336" s="108">
        <v>0.0071391037113217246</v>
      </c>
      <c r="E336" s="108">
        <v>1.5865873046717551</v>
      </c>
      <c r="F336" s="102" t="s">
        <v>404</v>
      </c>
      <c r="G336" s="102" t="b">
        <v>0</v>
      </c>
      <c r="H336" s="102" t="b">
        <v>0</v>
      </c>
      <c r="I336" s="102" t="b">
        <v>0</v>
      </c>
      <c r="J336" s="102" t="b">
        <v>0</v>
      </c>
      <c r="K336" s="102" t="b">
        <v>0</v>
      </c>
      <c r="L336" s="102" t="b">
        <v>0</v>
      </c>
    </row>
    <row r="337" spans="1:12" ht="15">
      <c r="A337" s="107" t="s">
        <v>426</v>
      </c>
      <c r="B337" s="106" t="s">
        <v>421</v>
      </c>
      <c r="C337" s="102">
        <v>6</v>
      </c>
      <c r="D337" s="108">
        <v>0.0071391037113217246</v>
      </c>
      <c r="E337" s="108">
        <v>0.8595885767354927</v>
      </c>
      <c r="F337" s="102" t="s">
        <v>404</v>
      </c>
      <c r="G337" s="102" t="b">
        <v>0</v>
      </c>
      <c r="H337" s="102" t="b">
        <v>0</v>
      </c>
      <c r="I337" s="102" t="b">
        <v>0</v>
      </c>
      <c r="J337" s="102" t="b">
        <v>0</v>
      </c>
      <c r="K337" s="102" t="b">
        <v>0</v>
      </c>
      <c r="L337" s="102" t="b">
        <v>0</v>
      </c>
    </row>
    <row r="338" spans="1:12" ht="15">
      <c r="A338" s="107" t="s">
        <v>432</v>
      </c>
      <c r="B338" s="106" t="s">
        <v>426</v>
      </c>
      <c r="C338" s="102">
        <v>6</v>
      </c>
      <c r="D338" s="108">
        <v>0.0071391037113217246</v>
      </c>
      <c r="E338" s="108">
        <v>1.5865873046717551</v>
      </c>
      <c r="F338" s="102" t="s">
        <v>404</v>
      </c>
      <c r="G338" s="102" t="b">
        <v>0</v>
      </c>
      <c r="H338" s="102" t="b">
        <v>0</v>
      </c>
      <c r="I338" s="102" t="b">
        <v>0</v>
      </c>
      <c r="J338" s="102" t="b">
        <v>0</v>
      </c>
      <c r="K338" s="102" t="b">
        <v>0</v>
      </c>
      <c r="L338" s="102" t="b">
        <v>0</v>
      </c>
    </row>
    <row r="339" spans="1:12" ht="15">
      <c r="A339" s="107" t="s">
        <v>477</v>
      </c>
      <c r="B339" s="106" t="s">
        <v>433</v>
      </c>
      <c r="C339" s="102">
        <v>6</v>
      </c>
      <c r="D339" s="108">
        <v>0.0071391037113217246</v>
      </c>
      <c r="E339" s="108">
        <v>1.5865873046717551</v>
      </c>
      <c r="F339" s="102" t="s">
        <v>404</v>
      </c>
      <c r="G339" s="102" t="b">
        <v>0</v>
      </c>
      <c r="H339" s="102" t="b">
        <v>0</v>
      </c>
      <c r="I339" s="102" t="b">
        <v>0</v>
      </c>
      <c r="J339" s="102" t="b">
        <v>0</v>
      </c>
      <c r="K339" s="102" t="b">
        <v>0</v>
      </c>
      <c r="L339" s="102" t="b">
        <v>0</v>
      </c>
    </row>
    <row r="340" spans="1:12" ht="15">
      <c r="A340" s="107" t="s">
        <v>421</v>
      </c>
      <c r="B340" s="106" t="s">
        <v>428</v>
      </c>
      <c r="C340" s="102">
        <v>6</v>
      </c>
      <c r="D340" s="108">
        <v>0.0071391037113217246</v>
      </c>
      <c r="E340" s="108">
        <v>1.0936717827688607</v>
      </c>
      <c r="F340" s="102" t="s">
        <v>404</v>
      </c>
      <c r="G340" s="102" t="b">
        <v>0</v>
      </c>
      <c r="H340" s="102" t="b">
        <v>0</v>
      </c>
      <c r="I340" s="102" t="b">
        <v>0</v>
      </c>
      <c r="J340" s="102" t="b">
        <v>0</v>
      </c>
      <c r="K340" s="102" t="b">
        <v>0</v>
      </c>
      <c r="L340" s="102" t="b">
        <v>0</v>
      </c>
    </row>
    <row r="341" spans="1:12" ht="15">
      <c r="A341" s="107" t="s">
        <v>428</v>
      </c>
      <c r="B341" s="106" t="s">
        <v>462</v>
      </c>
      <c r="C341" s="102">
        <v>6</v>
      </c>
      <c r="D341" s="108">
        <v>0.0071391037113217246</v>
      </c>
      <c r="E341" s="108">
        <v>1.6377398271191363</v>
      </c>
      <c r="F341" s="102" t="s">
        <v>404</v>
      </c>
      <c r="G341" s="102" t="b">
        <v>0</v>
      </c>
      <c r="H341" s="102" t="b">
        <v>0</v>
      </c>
      <c r="I341" s="102" t="b">
        <v>0</v>
      </c>
      <c r="J341" s="102" t="b">
        <v>0</v>
      </c>
      <c r="K341" s="102" t="b">
        <v>0</v>
      </c>
      <c r="L341" s="102" t="b">
        <v>0</v>
      </c>
    </row>
    <row r="342" spans="1:12" ht="15">
      <c r="A342" s="107" t="s">
        <v>469</v>
      </c>
      <c r="B342" s="106" t="s">
        <v>434</v>
      </c>
      <c r="C342" s="102">
        <v>6</v>
      </c>
      <c r="D342" s="108">
        <v>0.0071391037113217246</v>
      </c>
      <c r="E342" s="108">
        <v>1.5865873046717551</v>
      </c>
      <c r="F342" s="102" t="s">
        <v>404</v>
      </c>
      <c r="G342" s="102" t="b">
        <v>0</v>
      </c>
      <c r="H342" s="102" t="b">
        <v>0</v>
      </c>
      <c r="I342" s="102" t="b">
        <v>0</v>
      </c>
      <c r="J342" s="102" t="b">
        <v>0</v>
      </c>
      <c r="K342" s="102" t="b">
        <v>0</v>
      </c>
      <c r="L342" s="102" t="b">
        <v>0</v>
      </c>
    </row>
    <row r="343" spans="1:12" ht="15">
      <c r="A343" s="107" t="s">
        <v>480</v>
      </c>
      <c r="B343" s="106" t="s">
        <v>423</v>
      </c>
      <c r="C343" s="102">
        <v>6</v>
      </c>
      <c r="D343" s="108">
        <v>0.0071391037113217246</v>
      </c>
      <c r="E343" s="108">
        <v>1.3824673220158301</v>
      </c>
      <c r="F343" s="102" t="s">
        <v>404</v>
      </c>
      <c r="G343" s="102" t="b">
        <v>0</v>
      </c>
      <c r="H343" s="102" t="b">
        <v>0</v>
      </c>
      <c r="I343" s="102" t="b">
        <v>0</v>
      </c>
      <c r="J343" s="102" t="b">
        <v>0</v>
      </c>
      <c r="K343" s="102" t="b">
        <v>0</v>
      </c>
      <c r="L343" s="102" t="b">
        <v>0</v>
      </c>
    </row>
    <row r="344" spans="1:12" ht="15">
      <c r="A344" s="107" t="s">
        <v>466</v>
      </c>
      <c r="B344" s="106" t="s">
        <v>481</v>
      </c>
      <c r="C344" s="102">
        <v>6</v>
      </c>
      <c r="D344" s="108">
        <v>0.0071391037113217246</v>
      </c>
      <c r="E344" s="108">
        <v>1.9845273133437926</v>
      </c>
      <c r="F344" s="102" t="s">
        <v>404</v>
      </c>
      <c r="G344" s="102" t="b">
        <v>0</v>
      </c>
      <c r="H344" s="102" t="b">
        <v>0</v>
      </c>
      <c r="I344" s="102" t="b">
        <v>0</v>
      </c>
      <c r="J344" s="102" t="b">
        <v>0</v>
      </c>
      <c r="K344" s="102" t="b">
        <v>0</v>
      </c>
      <c r="L344" s="102" t="b">
        <v>0</v>
      </c>
    </row>
    <row r="345" spans="1:12" ht="15">
      <c r="A345" s="107" t="s">
        <v>423</v>
      </c>
      <c r="B345" s="106" t="s">
        <v>463</v>
      </c>
      <c r="C345" s="102">
        <v>6</v>
      </c>
      <c r="D345" s="108">
        <v>0.0071391037113217246</v>
      </c>
      <c r="E345" s="108">
        <v>1.2575285854075302</v>
      </c>
      <c r="F345" s="102" t="s">
        <v>404</v>
      </c>
      <c r="G345" s="102" t="b">
        <v>0</v>
      </c>
      <c r="H345" s="102" t="b">
        <v>0</v>
      </c>
      <c r="I345" s="102" t="b">
        <v>0</v>
      </c>
      <c r="J345" s="102" t="b">
        <v>0</v>
      </c>
      <c r="K345" s="102" t="b">
        <v>0</v>
      </c>
      <c r="L345" s="102" t="b">
        <v>0</v>
      </c>
    </row>
    <row r="346" spans="1:12" ht="15">
      <c r="A346" s="107" t="s">
        <v>465</v>
      </c>
      <c r="B346" s="106" t="s">
        <v>464</v>
      </c>
      <c r="C346" s="102">
        <v>4</v>
      </c>
      <c r="D346" s="108">
        <v>0.007882945876634533</v>
      </c>
      <c r="E346" s="108">
        <v>2.160618572399474</v>
      </c>
      <c r="F346" s="102" t="s">
        <v>404</v>
      </c>
      <c r="G346" s="102" t="b">
        <v>0</v>
      </c>
      <c r="H346" s="102" t="b">
        <v>0</v>
      </c>
      <c r="I346" s="102" t="b">
        <v>0</v>
      </c>
      <c r="J346" s="102" t="b">
        <v>0</v>
      </c>
      <c r="K346" s="102" t="b">
        <v>0</v>
      </c>
      <c r="L346" s="102" t="b">
        <v>0</v>
      </c>
    </row>
    <row r="347" spans="1:12" ht="15">
      <c r="A347" s="107" t="s">
        <v>188</v>
      </c>
      <c r="B347" s="106" t="s">
        <v>453</v>
      </c>
      <c r="C347" s="102">
        <v>4</v>
      </c>
      <c r="D347" s="108">
        <v>0.005912209407475899</v>
      </c>
      <c r="E347" s="108">
        <v>1.586587304671755</v>
      </c>
      <c r="F347" s="102" t="s">
        <v>404</v>
      </c>
      <c r="G347" s="102" t="b">
        <v>0</v>
      </c>
      <c r="H347" s="102" t="b">
        <v>0</v>
      </c>
      <c r="I347" s="102" t="b">
        <v>0</v>
      </c>
      <c r="J347" s="102" t="b">
        <v>0</v>
      </c>
      <c r="K347" s="102" t="b">
        <v>0</v>
      </c>
      <c r="L347" s="102" t="b">
        <v>0</v>
      </c>
    </row>
    <row r="348" spans="1:12" ht="15">
      <c r="A348" s="107" t="s">
        <v>472</v>
      </c>
      <c r="B348" s="106" t="s">
        <v>478</v>
      </c>
      <c r="C348" s="102">
        <v>4</v>
      </c>
      <c r="D348" s="108">
        <v>0.007882945876634533</v>
      </c>
      <c r="E348" s="108">
        <v>2.160618572399474</v>
      </c>
      <c r="F348" s="102" t="s">
        <v>404</v>
      </c>
      <c r="G348" s="102" t="b">
        <v>0</v>
      </c>
      <c r="H348" s="102" t="b">
        <v>0</v>
      </c>
      <c r="I348" s="102" t="b">
        <v>0</v>
      </c>
      <c r="J348" s="102" t="b">
        <v>0</v>
      </c>
      <c r="K348" s="102" t="b">
        <v>0</v>
      </c>
      <c r="L348" s="102" t="b">
        <v>0</v>
      </c>
    </row>
    <row r="349" spans="1:12" ht="15">
      <c r="A349" s="107" t="s">
        <v>428</v>
      </c>
      <c r="B349" s="106" t="s">
        <v>509</v>
      </c>
      <c r="C349" s="102">
        <v>2</v>
      </c>
      <c r="D349" s="108">
        <v>0.0039414729383172665</v>
      </c>
      <c r="E349" s="108">
        <v>1.7626785637274363</v>
      </c>
      <c r="F349" s="102" t="s">
        <v>404</v>
      </c>
      <c r="G349" s="102" t="b">
        <v>0</v>
      </c>
      <c r="H349" s="102" t="b">
        <v>0</v>
      </c>
      <c r="I349" s="102" t="b">
        <v>0</v>
      </c>
      <c r="J349" s="102" t="b">
        <v>0</v>
      </c>
      <c r="K349" s="102" t="b">
        <v>0</v>
      </c>
      <c r="L349" s="102" t="b">
        <v>0</v>
      </c>
    </row>
    <row r="350" spans="1:12" ht="15">
      <c r="A350" s="107" t="s">
        <v>421</v>
      </c>
      <c r="B350" s="106" t="s">
        <v>512</v>
      </c>
      <c r="C350" s="102">
        <v>2</v>
      </c>
      <c r="D350" s="108">
        <v>0.0039414729383172665</v>
      </c>
      <c r="E350" s="108">
        <v>1.315520532385217</v>
      </c>
      <c r="F350" s="102" t="s">
        <v>404</v>
      </c>
      <c r="G350" s="102" t="b">
        <v>0</v>
      </c>
      <c r="H350" s="102" t="b">
        <v>0</v>
      </c>
      <c r="I350" s="102" t="b">
        <v>0</v>
      </c>
      <c r="J350" s="102" t="b">
        <v>0</v>
      </c>
      <c r="K350" s="102" t="b">
        <v>0</v>
      </c>
      <c r="L350" s="102" t="b">
        <v>0</v>
      </c>
    </row>
    <row r="351" spans="1:12" ht="15">
      <c r="A351" s="107" t="s">
        <v>422</v>
      </c>
      <c r="B351" s="106" t="s">
        <v>421</v>
      </c>
      <c r="C351" s="102">
        <v>2</v>
      </c>
      <c r="D351" s="108">
        <v>0.0039414729383172665</v>
      </c>
      <c r="E351" s="108">
        <v>0.11140054972929217</v>
      </c>
      <c r="F351" s="102" t="s">
        <v>404</v>
      </c>
      <c r="G351" s="102" t="b">
        <v>0</v>
      </c>
      <c r="H351" s="102" t="b">
        <v>0</v>
      </c>
      <c r="I351" s="102" t="b">
        <v>0</v>
      </c>
      <c r="J351" s="102" t="b">
        <v>0</v>
      </c>
      <c r="K351" s="102" t="b">
        <v>0</v>
      </c>
      <c r="L351" s="102" t="b">
        <v>0</v>
      </c>
    </row>
    <row r="352" spans="1:12" ht="15">
      <c r="A352" s="107" t="s">
        <v>478</v>
      </c>
      <c r="B352" s="106" t="s">
        <v>471</v>
      </c>
      <c r="C352" s="102">
        <v>2</v>
      </c>
      <c r="D352" s="108">
        <v>0.0039414729383172665</v>
      </c>
      <c r="E352" s="108">
        <v>1.8595885767354927</v>
      </c>
      <c r="F352" s="102" t="s">
        <v>404</v>
      </c>
      <c r="G352" s="102" t="b">
        <v>0</v>
      </c>
      <c r="H352" s="102" t="b">
        <v>0</v>
      </c>
      <c r="I352" s="102" t="b">
        <v>0</v>
      </c>
      <c r="J352" s="102" t="b">
        <v>1</v>
      </c>
      <c r="K352" s="102" t="b">
        <v>0</v>
      </c>
      <c r="L352" s="102" t="b">
        <v>0</v>
      </c>
    </row>
    <row r="353" spans="1:12" ht="15">
      <c r="A353" s="107" t="s">
        <v>473</v>
      </c>
      <c r="B353" s="106" t="s">
        <v>463</v>
      </c>
      <c r="C353" s="102">
        <v>2</v>
      </c>
      <c r="D353" s="108">
        <v>0.0039414729383172665</v>
      </c>
      <c r="E353" s="108">
        <v>1.5585585810715115</v>
      </c>
      <c r="F353" s="102" t="s">
        <v>404</v>
      </c>
      <c r="G353" s="102" t="b">
        <v>0</v>
      </c>
      <c r="H353" s="102" t="b">
        <v>0</v>
      </c>
      <c r="I353" s="102" t="b">
        <v>0</v>
      </c>
      <c r="J353" s="102" t="b">
        <v>0</v>
      </c>
      <c r="K353" s="102" t="b">
        <v>0</v>
      </c>
      <c r="L353" s="102" t="b">
        <v>0</v>
      </c>
    </row>
    <row r="354" spans="1:12" ht="15">
      <c r="A354" s="107" t="s">
        <v>531</v>
      </c>
      <c r="B354" s="106" t="s">
        <v>948</v>
      </c>
      <c r="C354" s="102">
        <v>2</v>
      </c>
      <c r="D354" s="108">
        <v>0.0039414729383172665</v>
      </c>
      <c r="E354" s="108">
        <v>2.4616485680634552</v>
      </c>
      <c r="F354" s="102" t="s">
        <v>404</v>
      </c>
      <c r="G354" s="102" t="b">
        <v>0</v>
      </c>
      <c r="H354" s="102" t="b">
        <v>0</v>
      </c>
      <c r="I354" s="102" t="b">
        <v>0</v>
      </c>
      <c r="J354" s="102" t="b">
        <v>0</v>
      </c>
      <c r="K354" s="102" t="b">
        <v>0</v>
      </c>
      <c r="L354" s="102" t="b">
        <v>0</v>
      </c>
    </row>
    <row r="355" spans="1:12" ht="15">
      <c r="A355" s="107" t="s">
        <v>421</v>
      </c>
      <c r="B355" s="106" t="s">
        <v>505</v>
      </c>
      <c r="C355" s="102">
        <v>2</v>
      </c>
      <c r="D355" s="108">
        <v>0.0039414729383172665</v>
      </c>
      <c r="E355" s="108">
        <v>1.315520532385217</v>
      </c>
      <c r="F355" s="102" t="s">
        <v>404</v>
      </c>
      <c r="G355" s="102" t="b">
        <v>0</v>
      </c>
      <c r="H355" s="102" t="b">
        <v>0</v>
      </c>
      <c r="I355" s="102" t="b">
        <v>0</v>
      </c>
      <c r="J355" s="102" t="b">
        <v>0</v>
      </c>
      <c r="K355" s="102" t="b">
        <v>0</v>
      </c>
      <c r="L355" s="102" t="b">
        <v>0</v>
      </c>
    </row>
    <row r="356" spans="1:12" ht="15">
      <c r="A356" s="107" t="s">
        <v>489</v>
      </c>
      <c r="B356" s="106" t="s">
        <v>475</v>
      </c>
      <c r="C356" s="102">
        <v>2</v>
      </c>
      <c r="D356" s="108">
        <v>0.0039414729383172665</v>
      </c>
      <c r="E356" s="108">
        <v>2.4616485680634552</v>
      </c>
      <c r="F356" s="102" t="s">
        <v>404</v>
      </c>
      <c r="G356" s="102" t="b">
        <v>0</v>
      </c>
      <c r="H356" s="102" t="b">
        <v>0</v>
      </c>
      <c r="I356" s="102" t="b">
        <v>0</v>
      </c>
      <c r="J356" s="102" t="b">
        <v>0</v>
      </c>
      <c r="K356" s="102" t="b">
        <v>0</v>
      </c>
      <c r="L356" s="102" t="b">
        <v>0</v>
      </c>
    </row>
    <row r="357" spans="1:12" ht="15">
      <c r="A357" s="107" t="s">
        <v>486</v>
      </c>
      <c r="B357" s="106" t="s">
        <v>536</v>
      </c>
      <c r="C357" s="102">
        <v>2</v>
      </c>
      <c r="D357" s="108">
        <v>0.0039414729383172665</v>
      </c>
      <c r="E357" s="108">
        <v>2.160618572399474</v>
      </c>
      <c r="F357" s="102" t="s">
        <v>404</v>
      </c>
      <c r="G357" s="102" t="b">
        <v>0</v>
      </c>
      <c r="H357" s="102" t="b">
        <v>0</v>
      </c>
      <c r="I357" s="102" t="b">
        <v>0</v>
      </c>
      <c r="J357" s="102" t="b">
        <v>0</v>
      </c>
      <c r="K357" s="102" t="b">
        <v>0</v>
      </c>
      <c r="L357" s="102" t="b">
        <v>0</v>
      </c>
    </row>
    <row r="358" spans="1:12" ht="15">
      <c r="A358" s="107" t="s">
        <v>474</v>
      </c>
      <c r="B358" s="106" t="s">
        <v>421</v>
      </c>
      <c r="C358" s="102">
        <v>2</v>
      </c>
      <c r="D358" s="108">
        <v>0.0039414729383172665</v>
      </c>
      <c r="E358" s="108">
        <v>0.9564985897435491</v>
      </c>
      <c r="F358" s="102" t="s">
        <v>404</v>
      </c>
      <c r="G358" s="102" t="b">
        <v>0</v>
      </c>
      <c r="H358" s="102" t="b">
        <v>0</v>
      </c>
      <c r="I358" s="102" t="b">
        <v>0</v>
      </c>
      <c r="J358" s="102" t="b">
        <v>0</v>
      </c>
      <c r="K358" s="102" t="b">
        <v>0</v>
      </c>
      <c r="L358" s="102" t="b">
        <v>0</v>
      </c>
    </row>
    <row r="359" spans="1:12" ht="15">
      <c r="A359" s="107" t="s">
        <v>428</v>
      </c>
      <c r="B359" s="106" t="s">
        <v>474</v>
      </c>
      <c r="C359" s="102">
        <v>2</v>
      </c>
      <c r="D359" s="108">
        <v>0.0039414729383172665</v>
      </c>
      <c r="E359" s="108">
        <v>1.461648568063455</v>
      </c>
      <c r="F359" s="102" t="s">
        <v>404</v>
      </c>
      <c r="G359" s="102" t="b">
        <v>0</v>
      </c>
      <c r="H359" s="102" t="b">
        <v>0</v>
      </c>
      <c r="I359" s="102" t="b">
        <v>0</v>
      </c>
      <c r="J359" s="102" t="b">
        <v>0</v>
      </c>
      <c r="K359" s="102" t="b">
        <v>0</v>
      </c>
      <c r="L359" s="102" t="b">
        <v>0</v>
      </c>
    </row>
    <row r="360" spans="1:12" ht="15">
      <c r="A360" s="107" t="s">
        <v>422</v>
      </c>
      <c r="B360" s="106" t="s">
        <v>501</v>
      </c>
      <c r="C360" s="102">
        <v>2</v>
      </c>
      <c r="D360" s="108">
        <v>0.0039414729383172665</v>
      </c>
      <c r="E360" s="108">
        <v>1.315520532385217</v>
      </c>
      <c r="F360" s="102" t="s">
        <v>404</v>
      </c>
      <c r="G360" s="102" t="b">
        <v>0</v>
      </c>
      <c r="H360" s="102" t="b">
        <v>0</v>
      </c>
      <c r="I360" s="102" t="b">
        <v>0</v>
      </c>
      <c r="J360" s="102" t="b">
        <v>0</v>
      </c>
      <c r="K360" s="102" t="b">
        <v>0</v>
      </c>
      <c r="L360" s="102" t="b">
        <v>0</v>
      </c>
    </row>
    <row r="361" spans="1:12" ht="15">
      <c r="A361" s="107" t="s">
        <v>528</v>
      </c>
      <c r="B361" s="106" t="s">
        <v>531</v>
      </c>
      <c r="C361" s="102">
        <v>2</v>
      </c>
      <c r="D361" s="108">
        <v>0.0039414729383172665</v>
      </c>
      <c r="E361" s="108">
        <v>2.4616485680634552</v>
      </c>
      <c r="F361" s="102" t="s">
        <v>404</v>
      </c>
      <c r="G361" s="102" t="b">
        <v>0</v>
      </c>
      <c r="H361" s="102" t="b">
        <v>0</v>
      </c>
      <c r="I361" s="102" t="b">
        <v>0</v>
      </c>
      <c r="J361" s="102" t="b">
        <v>0</v>
      </c>
      <c r="K361" s="102" t="b">
        <v>0</v>
      </c>
      <c r="L361" s="102" t="b">
        <v>0</v>
      </c>
    </row>
    <row r="362" spans="1:12" ht="15">
      <c r="A362" s="107" t="s">
        <v>541</v>
      </c>
      <c r="B362" s="106" t="s">
        <v>473</v>
      </c>
      <c r="C362" s="102">
        <v>2</v>
      </c>
      <c r="D362" s="108">
        <v>0.0039414729383172665</v>
      </c>
      <c r="E362" s="108">
        <v>2.160618572399474</v>
      </c>
      <c r="F362" s="102" t="s">
        <v>404</v>
      </c>
      <c r="G362" s="102" t="b">
        <v>0</v>
      </c>
      <c r="H362" s="102" t="b">
        <v>0</v>
      </c>
      <c r="I362" s="102" t="b">
        <v>0</v>
      </c>
      <c r="J362" s="102" t="b">
        <v>0</v>
      </c>
      <c r="K362" s="102" t="b">
        <v>0</v>
      </c>
      <c r="L362" s="102" t="b">
        <v>0</v>
      </c>
    </row>
    <row r="363" spans="1:12" ht="15">
      <c r="A363" s="107" t="s">
        <v>544</v>
      </c>
      <c r="B363" s="106" t="s">
        <v>552</v>
      </c>
      <c r="C363" s="102">
        <v>2</v>
      </c>
      <c r="D363" s="108">
        <v>0.0039414729383172665</v>
      </c>
      <c r="E363" s="108">
        <v>2.4616485680634552</v>
      </c>
      <c r="F363" s="102" t="s">
        <v>404</v>
      </c>
      <c r="G363" s="102" t="b">
        <v>0</v>
      </c>
      <c r="H363" s="102" t="b">
        <v>0</v>
      </c>
      <c r="I363" s="102" t="b">
        <v>0</v>
      </c>
      <c r="J363" s="102" t="b">
        <v>0</v>
      </c>
      <c r="K363" s="102" t="b">
        <v>0</v>
      </c>
      <c r="L363" s="102" t="b">
        <v>0</v>
      </c>
    </row>
    <row r="364" spans="1:12" ht="15">
      <c r="A364" s="107" t="s">
        <v>486</v>
      </c>
      <c r="B364" s="106" t="s">
        <v>488</v>
      </c>
      <c r="C364" s="102">
        <v>2</v>
      </c>
      <c r="D364" s="108">
        <v>0.0039414729383172665</v>
      </c>
      <c r="E364" s="108">
        <v>2.160618572399474</v>
      </c>
      <c r="F364" s="102" t="s">
        <v>404</v>
      </c>
      <c r="G364" s="102" t="b">
        <v>0</v>
      </c>
      <c r="H364" s="102" t="b">
        <v>0</v>
      </c>
      <c r="I364" s="102" t="b">
        <v>0</v>
      </c>
      <c r="J364" s="102" t="b">
        <v>0</v>
      </c>
      <c r="K364" s="102" t="b">
        <v>0</v>
      </c>
      <c r="L364" s="102" t="b">
        <v>0</v>
      </c>
    </row>
    <row r="365" spans="1:12" ht="15">
      <c r="A365" s="107" t="s">
        <v>589</v>
      </c>
      <c r="B365" s="106" t="s">
        <v>538</v>
      </c>
      <c r="C365" s="102">
        <v>2</v>
      </c>
      <c r="D365" s="108">
        <v>0.0039414729383172665</v>
      </c>
      <c r="E365" s="108">
        <v>2.4616485680634552</v>
      </c>
      <c r="F365" s="102" t="s">
        <v>404</v>
      </c>
      <c r="G365" s="102" t="b">
        <v>0</v>
      </c>
      <c r="H365" s="102" t="b">
        <v>0</v>
      </c>
      <c r="I365" s="102" t="b">
        <v>0</v>
      </c>
      <c r="J365" s="102" t="b">
        <v>0</v>
      </c>
      <c r="K365" s="102" t="b">
        <v>0</v>
      </c>
      <c r="L365" s="102" t="b">
        <v>0</v>
      </c>
    </row>
    <row r="366" spans="1:12" ht="15">
      <c r="A366" s="107" t="s">
        <v>197</v>
      </c>
      <c r="B366" s="106" t="s">
        <v>422</v>
      </c>
      <c r="C366" s="102">
        <v>2</v>
      </c>
      <c r="D366" s="108">
        <v>0.0039414729383172665</v>
      </c>
      <c r="E366" s="108">
        <v>1.331314799568449</v>
      </c>
      <c r="F366" s="102" t="s">
        <v>404</v>
      </c>
      <c r="G366" s="102" t="b">
        <v>0</v>
      </c>
      <c r="H366" s="102" t="b">
        <v>0</v>
      </c>
      <c r="I366" s="102" t="b">
        <v>0</v>
      </c>
      <c r="J366" s="102" t="b">
        <v>0</v>
      </c>
      <c r="K366" s="102" t="b">
        <v>0</v>
      </c>
      <c r="L366" s="102" t="b">
        <v>0</v>
      </c>
    </row>
    <row r="367" spans="1:12" ht="15">
      <c r="A367" s="107" t="s">
        <v>510</v>
      </c>
      <c r="B367" s="106" t="s">
        <v>489</v>
      </c>
      <c r="C367" s="102">
        <v>2</v>
      </c>
      <c r="D367" s="108">
        <v>0.0039414729383172665</v>
      </c>
      <c r="E367" s="108">
        <v>2.4616485680634552</v>
      </c>
      <c r="F367" s="102" t="s">
        <v>404</v>
      </c>
      <c r="G367" s="102" t="b">
        <v>0</v>
      </c>
      <c r="H367" s="102" t="b">
        <v>0</v>
      </c>
      <c r="I367" s="102" t="b">
        <v>0</v>
      </c>
      <c r="J367" s="102" t="b">
        <v>0</v>
      </c>
      <c r="K367" s="102" t="b">
        <v>0</v>
      </c>
      <c r="L367" s="102" t="b">
        <v>0</v>
      </c>
    </row>
    <row r="368" spans="1:12" ht="15">
      <c r="A368" s="107" t="s">
        <v>948</v>
      </c>
      <c r="B368" s="106" t="s">
        <v>521</v>
      </c>
      <c r="C368" s="102">
        <v>2</v>
      </c>
      <c r="D368" s="108">
        <v>0.0039414729383172665</v>
      </c>
      <c r="E368" s="108">
        <v>2.4616485680634552</v>
      </c>
      <c r="F368" s="102" t="s">
        <v>404</v>
      </c>
      <c r="G368" s="102" t="b">
        <v>0</v>
      </c>
      <c r="H368" s="102" t="b">
        <v>0</v>
      </c>
      <c r="I368" s="102" t="b">
        <v>0</v>
      </c>
      <c r="J368" s="102" t="b">
        <v>0</v>
      </c>
      <c r="K368" s="102" t="b">
        <v>0</v>
      </c>
      <c r="L368" s="102" t="b">
        <v>0</v>
      </c>
    </row>
    <row r="369" spans="1:12" ht="15">
      <c r="A369" s="107" t="s">
        <v>492</v>
      </c>
      <c r="B369" s="106" t="s">
        <v>555</v>
      </c>
      <c r="C369" s="102">
        <v>2</v>
      </c>
      <c r="D369" s="108">
        <v>0.0039414729383172665</v>
      </c>
      <c r="E369" s="108">
        <v>2.160618572399474</v>
      </c>
      <c r="F369" s="102" t="s">
        <v>404</v>
      </c>
      <c r="G369" s="102" t="b">
        <v>0</v>
      </c>
      <c r="H369" s="102" t="b">
        <v>1</v>
      </c>
      <c r="I369" s="102" t="b">
        <v>0</v>
      </c>
      <c r="J369" s="102" t="b">
        <v>0</v>
      </c>
      <c r="K369" s="102" t="b">
        <v>0</v>
      </c>
      <c r="L369" s="102" t="b">
        <v>0</v>
      </c>
    </row>
    <row r="370" spans="1:12" ht="15">
      <c r="A370" s="107" t="s">
        <v>471</v>
      </c>
      <c r="B370" s="106" t="s">
        <v>486</v>
      </c>
      <c r="C370" s="102">
        <v>2</v>
      </c>
      <c r="D370" s="108">
        <v>0.0039414729383172665</v>
      </c>
      <c r="E370" s="108">
        <v>1.8595885767354927</v>
      </c>
      <c r="F370" s="102" t="s">
        <v>404</v>
      </c>
      <c r="G370" s="102" t="b">
        <v>1</v>
      </c>
      <c r="H370" s="102" t="b">
        <v>0</v>
      </c>
      <c r="I370" s="102" t="b">
        <v>0</v>
      </c>
      <c r="J370" s="102" t="b">
        <v>0</v>
      </c>
      <c r="K370" s="102" t="b">
        <v>0</v>
      </c>
      <c r="L370" s="102" t="b">
        <v>0</v>
      </c>
    </row>
    <row r="371" spans="1:12" ht="15">
      <c r="A371" s="107" t="s">
        <v>453</v>
      </c>
      <c r="B371" s="106" t="s">
        <v>476</v>
      </c>
      <c r="C371" s="102">
        <v>2</v>
      </c>
      <c r="D371" s="108">
        <v>0.0039414729383172665</v>
      </c>
      <c r="E371" s="108">
        <v>2.160618572399474</v>
      </c>
      <c r="F371" s="102" t="s">
        <v>404</v>
      </c>
      <c r="G371" s="102" t="b">
        <v>0</v>
      </c>
      <c r="H371" s="102" t="b">
        <v>0</v>
      </c>
      <c r="I371" s="102" t="b">
        <v>0</v>
      </c>
      <c r="J371" s="102" t="b">
        <v>1</v>
      </c>
      <c r="K371" s="102" t="b">
        <v>0</v>
      </c>
      <c r="L371" s="102" t="b">
        <v>0</v>
      </c>
    </row>
    <row r="372" spans="1:12" ht="15">
      <c r="A372" s="107" t="s">
        <v>492</v>
      </c>
      <c r="B372" s="106" t="s">
        <v>515</v>
      </c>
      <c r="C372" s="102">
        <v>2</v>
      </c>
      <c r="D372" s="108">
        <v>0.0039414729383172665</v>
      </c>
      <c r="E372" s="108">
        <v>2.160618572399474</v>
      </c>
      <c r="F372" s="102" t="s">
        <v>404</v>
      </c>
      <c r="G372" s="102" t="b">
        <v>0</v>
      </c>
      <c r="H372" s="102" t="b">
        <v>1</v>
      </c>
      <c r="I372" s="102" t="b">
        <v>0</v>
      </c>
      <c r="J372" s="102" t="b">
        <v>0</v>
      </c>
      <c r="K372" s="102" t="b">
        <v>0</v>
      </c>
      <c r="L372" s="102" t="b">
        <v>0</v>
      </c>
    </row>
    <row r="373" spans="1:12" ht="15">
      <c r="A373" s="107" t="s">
        <v>521</v>
      </c>
      <c r="B373" s="106" t="s">
        <v>523</v>
      </c>
      <c r="C373" s="102">
        <v>2</v>
      </c>
      <c r="D373" s="108">
        <v>0.0039414729383172665</v>
      </c>
      <c r="E373" s="108">
        <v>2.4616485680634552</v>
      </c>
      <c r="F373" s="102" t="s">
        <v>404</v>
      </c>
      <c r="G373" s="102" t="b">
        <v>0</v>
      </c>
      <c r="H373" s="102" t="b">
        <v>0</v>
      </c>
      <c r="I373" s="102" t="b">
        <v>0</v>
      </c>
      <c r="J373" s="102" t="b">
        <v>0</v>
      </c>
      <c r="K373" s="102" t="b">
        <v>0</v>
      </c>
      <c r="L373" s="102" t="b">
        <v>0</v>
      </c>
    </row>
    <row r="374" spans="1:12" ht="15">
      <c r="A374" s="107" t="s">
        <v>471</v>
      </c>
      <c r="B374" s="106" t="s">
        <v>540</v>
      </c>
      <c r="C374" s="102">
        <v>2</v>
      </c>
      <c r="D374" s="108">
        <v>0.0039414729383172665</v>
      </c>
      <c r="E374" s="108">
        <v>2.160618572399474</v>
      </c>
      <c r="F374" s="102" t="s">
        <v>404</v>
      </c>
      <c r="G374" s="102" t="b">
        <v>1</v>
      </c>
      <c r="H374" s="102" t="b">
        <v>0</v>
      </c>
      <c r="I374" s="102" t="b">
        <v>0</v>
      </c>
      <c r="J374" s="102" t="b">
        <v>0</v>
      </c>
      <c r="K374" s="102" t="b">
        <v>0</v>
      </c>
      <c r="L374" s="102" t="b">
        <v>0</v>
      </c>
    </row>
    <row r="375" spans="1:12" ht="15">
      <c r="A375" s="107" t="s">
        <v>536</v>
      </c>
      <c r="B375" s="106" t="s">
        <v>492</v>
      </c>
      <c r="C375" s="102">
        <v>2</v>
      </c>
      <c r="D375" s="108">
        <v>0.0039414729383172665</v>
      </c>
      <c r="E375" s="108">
        <v>2.160618572399474</v>
      </c>
      <c r="F375" s="102" t="s">
        <v>404</v>
      </c>
      <c r="G375" s="102" t="b">
        <v>0</v>
      </c>
      <c r="H375" s="102" t="b">
        <v>0</v>
      </c>
      <c r="I375" s="102" t="b">
        <v>0</v>
      </c>
      <c r="J375" s="102" t="b">
        <v>0</v>
      </c>
      <c r="K375" s="102" t="b">
        <v>1</v>
      </c>
      <c r="L375" s="102" t="b">
        <v>0</v>
      </c>
    </row>
    <row r="376" spans="1:12" ht="15">
      <c r="A376" s="107" t="s">
        <v>509</v>
      </c>
      <c r="B376" s="106" t="s">
        <v>493</v>
      </c>
      <c r="C376" s="102">
        <v>2</v>
      </c>
      <c r="D376" s="108">
        <v>0.0039414729383172665</v>
      </c>
      <c r="E376" s="108">
        <v>2.4616485680634552</v>
      </c>
      <c r="F376" s="102" t="s">
        <v>404</v>
      </c>
      <c r="G376" s="102" t="b">
        <v>0</v>
      </c>
      <c r="H376" s="102" t="b">
        <v>0</v>
      </c>
      <c r="I376" s="102" t="b">
        <v>0</v>
      </c>
      <c r="J376" s="102" t="b">
        <v>0</v>
      </c>
      <c r="K376" s="102" t="b">
        <v>0</v>
      </c>
      <c r="L376" s="102" t="b">
        <v>0</v>
      </c>
    </row>
    <row r="377" spans="1:12" ht="15">
      <c r="A377" s="107" t="s">
        <v>473</v>
      </c>
      <c r="B377" s="106" t="s">
        <v>421</v>
      </c>
      <c r="C377" s="102">
        <v>2</v>
      </c>
      <c r="D377" s="108">
        <v>0.0039414729383172665</v>
      </c>
      <c r="E377" s="108">
        <v>0.9564985897435491</v>
      </c>
      <c r="F377" s="102" t="s">
        <v>404</v>
      </c>
      <c r="G377" s="102" t="b">
        <v>0</v>
      </c>
      <c r="H377" s="102" t="b">
        <v>0</v>
      </c>
      <c r="I377" s="102" t="b">
        <v>0</v>
      </c>
      <c r="J377" s="102" t="b">
        <v>0</v>
      </c>
      <c r="K377" s="102" t="b">
        <v>0</v>
      </c>
      <c r="L377" s="102" t="b">
        <v>0</v>
      </c>
    </row>
    <row r="378" spans="1:12" ht="15">
      <c r="A378" s="107" t="s">
        <v>523</v>
      </c>
      <c r="B378" s="106" t="s">
        <v>533</v>
      </c>
      <c r="C378" s="102">
        <v>2</v>
      </c>
      <c r="D378" s="108">
        <v>0.0039414729383172665</v>
      </c>
      <c r="E378" s="108">
        <v>2.4616485680634552</v>
      </c>
      <c r="F378" s="102" t="s">
        <v>404</v>
      </c>
      <c r="G378" s="102" t="b">
        <v>0</v>
      </c>
      <c r="H378" s="102" t="b">
        <v>0</v>
      </c>
      <c r="I378" s="102" t="b">
        <v>0</v>
      </c>
      <c r="J378" s="102" t="b">
        <v>0</v>
      </c>
      <c r="K378" s="102" t="b">
        <v>0</v>
      </c>
      <c r="L378" s="102" t="b">
        <v>0</v>
      </c>
    </row>
    <row r="379" spans="1:12" ht="15">
      <c r="A379" s="107" t="s">
        <v>453</v>
      </c>
      <c r="B379" s="106" t="s">
        <v>490</v>
      </c>
      <c r="C379" s="102">
        <v>2</v>
      </c>
      <c r="D379" s="108">
        <v>0.0039414729383172665</v>
      </c>
      <c r="E379" s="108">
        <v>2.160618572399474</v>
      </c>
      <c r="F379" s="102" t="s">
        <v>404</v>
      </c>
      <c r="G379" s="102" t="b">
        <v>0</v>
      </c>
      <c r="H379" s="102" t="b">
        <v>0</v>
      </c>
      <c r="I379" s="102" t="b">
        <v>0</v>
      </c>
      <c r="J379" s="102" t="b">
        <v>0</v>
      </c>
      <c r="K379" s="102" t="b">
        <v>0</v>
      </c>
      <c r="L379" s="102" t="b">
        <v>0</v>
      </c>
    </row>
    <row r="380" spans="1:12" ht="15">
      <c r="A380" s="107" t="s">
        <v>555</v>
      </c>
      <c r="B380" s="106" t="s">
        <v>473</v>
      </c>
      <c r="C380" s="102">
        <v>2</v>
      </c>
      <c r="D380" s="108">
        <v>0.0039414729383172665</v>
      </c>
      <c r="E380" s="108">
        <v>2.160618572399474</v>
      </c>
      <c r="F380" s="102" t="s">
        <v>404</v>
      </c>
      <c r="G380" s="102" t="b">
        <v>0</v>
      </c>
      <c r="H380" s="102" t="b">
        <v>0</v>
      </c>
      <c r="I380" s="102" t="b">
        <v>0</v>
      </c>
      <c r="J380" s="102" t="b">
        <v>0</v>
      </c>
      <c r="K380" s="102" t="b">
        <v>0</v>
      </c>
      <c r="L380" s="102" t="b">
        <v>0</v>
      </c>
    </row>
    <row r="381" spans="1:12" ht="15">
      <c r="A381" s="107" t="s">
        <v>474</v>
      </c>
      <c r="B381" s="106" t="s">
        <v>462</v>
      </c>
      <c r="C381" s="102">
        <v>2</v>
      </c>
      <c r="D381" s="108">
        <v>0.0039414729383172665</v>
      </c>
      <c r="E381" s="108">
        <v>1.5585585810715115</v>
      </c>
      <c r="F381" s="102" t="s">
        <v>404</v>
      </c>
      <c r="G381" s="102" t="b">
        <v>0</v>
      </c>
      <c r="H381" s="102" t="b">
        <v>0</v>
      </c>
      <c r="I381" s="102" t="b">
        <v>0</v>
      </c>
      <c r="J381" s="102" t="b">
        <v>0</v>
      </c>
      <c r="K381" s="102" t="b">
        <v>0</v>
      </c>
      <c r="L381" s="102" t="b">
        <v>0</v>
      </c>
    </row>
    <row r="382" spans="1:12" ht="15">
      <c r="A382" s="107" t="s">
        <v>188</v>
      </c>
      <c r="B382" s="106" t="s">
        <v>544</v>
      </c>
      <c r="C382" s="102">
        <v>2</v>
      </c>
      <c r="D382" s="108">
        <v>0.0039414729383172665</v>
      </c>
      <c r="E382" s="108">
        <v>1.586587304671755</v>
      </c>
      <c r="F382" s="102" t="s">
        <v>404</v>
      </c>
      <c r="G382" s="102" t="b">
        <v>0</v>
      </c>
      <c r="H382" s="102" t="b">
        <v>0</v>
      </c>
      <c r="I382" s="102" t="b">
        <v>0</v>
      </c>
      <c r="J382" s="102" t="b">
        <v>0</v>
      </c>
      <c r="K382" s="102" t="b">
        <v>0</v>
      </c>
      <c r="L382" s="102" t="b">
        <v>0</v>
      </c>
    </row>
    <row r="383" spans="1:12" ht="15">
      <c r="A383" s="107" t="s">
        <v>463</v>
      </c>
      <c r="B383" s="106" t="s">
        <v>421</v>
      </c>
      <c r="C383" s="102">
        <v>2</v>
      </c>
      <c r="D383" s="108">
        <v>0.0039414729383172665</v>
      </c>
      <c r="E383" s="108">
        <v>0.6554685940795679</v>
      </c>
      <c r="F383" s="102" t="s">
        <v>404</v>
      </c>
      <c r="G383" s="102" t="b">
        <v>0</v>
      </c>
      <c r="H383" s="102" t="b">
        <v>0</v>
      </c>
      <c r="I383" s="102" t="b">
        <v>0</v>
      </c>
      <c r="J383" s="102" t="b">
        <v>0</v>
      </c>
      <c r="K383" s="102" t="b">
        <v>0</v>
      </c>
      <c r="L383" s="102" t="b">
        <v>0</v>
      </c>
    </row>
    <row r="384" spans="1:12" ht="15">
      <c r="A384" s="107" t="s">
        <v>519</v>
      </c>
      <c r="B384" s="106" t="s">
        <v>422</v>
      </c>
      <c r="C384" s="102">
        <v>2</v>
      </c>
      <c r="D384" s="108">
        <v>0.0039414729383172665</v>
      </c>
      <c r="E384" s="108">
        <v>1.331314799568449</v>
      </c>
      <c r="F384" s="102" t="s">
        <v>404</v>
      </c>
      <c r="G384" s="102" t="b">
        <v>0</v>
      </c>
      <c r="H384" s="102" t="b">
        <v>0</v>
      </c>
      <c r="I384" s="102" t="b">
        <v>0</v>
      </c>
      <c r="J384" s="102" t="b">
        <v>0</v>
      </c>
      <c r="K384" s="102" t="b">
        <v>0</v>
      </c>
      <c r="L384" s="102" t="b">
        <v>0</v>
      </c>
    </row>
    <row r="385" spans="1:12" ht="15">
      <c r="A385" s="107" t="s">
        <v>584</v>
      </c>
      <c r="B385" s="106" t="s">
        <v>576</v>
      </c>
      <c r="C385" s="102">
        <v>2</v>
      </c>
      <c r="D385" s="108">
        <v>0.0039414729383172665</v>
      </c>
      <c r="E385" s="108">
        <v>2.4616485680634552</v>
      </c>
      <c r="F385" s="102" t="s">
        <v>404</v>
      </c>
      <c r="G385" s="102" t="b">
        <v>0</v>
      </c>
      <c r="H385" s="102" t="b">
        <v>1</v>
      </c>
      <c r="I385" s="102" t="b">
        <v>0</v>
      </c>
      <c r="J385" s="102" t="b">
        <v>0</v>
      </c>
      <c r="K385" s="102" t="b">
        <v>1</v>
      </c>
      <c r="L385" s="102" t="b">
        <v>0</v>
      </c>
    </row>
    <row r="386" spans="1:12" ht="15">
      <c r="A386" s="107" t="s">
        <v>451</v>
      </c>
      <c r="B386" s="106" t="s">
        <v>428</v>
      </c>
      <c r="C386" s="102">
        <v>2</v>
      </c>
      <c r="D386" s="108">
        <v>0.0039414729383172665</v>
      </c>
      <c r="E386" s="108">
        <v>1.0223158742331924</v>
      </c>
      <c r="F386" s="102" t="s">
        <v>404</v>
      </c>
      <c r="G386" s="102" t="b">
        <v>0</v>
      </c>
      <c r="H386" s="102" t="b">
        <v>0</v>
      </c>
      <c r="I386" s="102" t="b">
        <v>0</v>
      </c>
      <c r="J386" s="102" t="b">
        <v>0</v>
      </c>
      <c r="K386" s="102" t="b">
        <v>0</v>
      </c>
      <c r="L386" s="102" t="b">
        <v>0</v>
      </c>
    </row>
    <row r="387" spans="1:12" ht="15">
      <c r="A387" s="107" t="s">
        <v>576</v>
      </c>
      <c r="B387" s="106" t="s">
        <v>580</v>
      </c>
      <c r="C387" s="102">
        <v>2</v>
      </c>
      <c r="D387" s="108">
        <v>0.0039414729383172665</v>
      </c>
      <c r="E387" s="108">
        <v>2.4616485680634552</v>
      </c>
      <c r="F387" s="102" t="s">
        <v>404</v>
      </c>
      <c r="G387" s="102" t="b">
        <v>0</v>
      </c>
      <c r="H387" s="102" t="b">
        <v>1</v>
      </c>
      <c r="I387" s="102" t="b">
        <v>0</v>
      </c>
      <c r="J387" s="102" t="b">
        <v>0</v>
      </c>
      <c r="K387" s="102" t="b">
        <v>1</v>
      </c>
      <c r="L387" s="102" t="b">
        <v>0</v>
      </c>
    </row>
    <row r="388" spans="1:12" ht="15">
      <c r="A388" s="107" t="s">
        <v>517</v>
      </c>
      <c r="B388" s="106" t="s">
        <v>529</v>
      </c>
      <c r="C388" s="102">
        <v>2</v>
      </c>
      <c r="D388" s="108">
        <v>0.0039414729383172665</v>
      </c>
      <c r="E388" s="108">
        <v>2.4616485680634552</v>
      </c>
      <c r="F388" s="102" t="s">
        <v>404</v>
      </c>
      <c r="G388" s="102" t="b">
        <v>0</v>
      </c>
      <c r="H388" s="102" t="b">
        <v>0</v>
      </c>
      <c r="I388" s="102" t="b">
        <v>0</v>
      </c>
      <c r="J388" s="102" t="b">
        <v>0</v>
      </c>
      <c r="K388" s="102" t="b">
        <v>0</v>
      </c>
      <c r="L388" s="102" t="b">
        <v>0</v>
      </c>
    </row>
    <row r="389" spans="1:12" ht="15">
      <c r="A389" s="107" t="s">
        <v>475</v>
      </c>
      <c r="B389" s="106" t="s">
        <v>485</v>
      </c>
      <c r="C389" s="102">
        <v>2</v>
      </c>
      <c r="D389" s="108">
        <v>0.0039414729383172665</v>
      </c>
      <c r="E389" s="108">
        <v>2.4616485680634552</v>
      </c>
      <c r="F389" s="102" t="s">
        <v>404</v>
      </c>
      <c r="G389" s="102" t="b">
        <v>0</v>
      </c>
      <c r="H389" s="102" t="b">
        <v>0</v>
      </c>
      <c r="I389" s="102" t="b">
        <v>0</v>
      </c>
      <c r="J389" s="102" t="b">
        <v>0</v>
      </c>
      <c r="K389" s="102" t="b">
        <v>0</v>
      </c>
      <c r="L389" s="102" t="b">
        <v>0</v>
      </c>
    </row>
    <row r="390" spans="1:12" ht="15">
      <c r="A390" s="107" t="s">
        <v>526</v>
      </c>
      <c r="B390" s="106" t="s">
        <v>525</v>
      </c>
      <c r="C390" s="102">
        <v>2</v>
      </c>
      <c r="D390" s="108">
        <v>0.0039414729383172665</v>
      </c>
      <c r="E390" s="108">
        <v>2.4616485680634552</v>
      </c>
      <c r="F390" s="102" t="s">
        <v>404</v>
      </c>
      <c r="G390" s="102" t="b">
        <v>0</v>
      </c>
      <c r="H390" s="102" t="b">
        <v>0</v>
      </c>
      <c r="I390" s="102" t="b">
        <v>0</v>
      </c>
      <c r="J390" s="102" t="b">
        <v>0</v>
      </c>
      <c r="K390" s="102" t="b">
        <v>0</v>
      </c>
      <c r="L390" s="102" t="b">
        <v>0</v>
      </c>
    </row>
    <row r="391" spans="1:12" ht="15">
      <c r="A391" s="107" t="s">
        <v>467</v>
      </c>
      <c r="B391" s="106" t="s">
        <v>579</v>
      </c>
      <c r="C391" s="102">
        <v>2</v>
      </c>
      <c r="D391" s="108">
        <v>0.0039414729383172665</v>
      </c>
      <c r="E391" s="108">
        <v>2.4616485680634552</v>
      </c>
      <c r="F391" s="102" t="s">
        <v>404</v>
      </c>
      <c r="G391" s="102" t="b">
        <v>0</v>
      </c>
      <c r="H391" s="102" t="b">
        <v>0</v>
      </c>
      <c r="I391" s="102" t="b">
        <v>0</v>
      </c>
      <c r="J391" s="102" t="b">
        <v>0</v>
      </c>
      <c r="K391" s="102" t="b">
        <v>0</v>
      </c>
      <c r="L391" s="102" t="b">
        <v>0</v>
      </c>
    </row>
    <row r="392" spans="1:12" ht="15">
      <c r="A392" s="107" t="s">
        <v>515</v>
      </c>
      <c r="B392" s="106" t="s">
        <v>492</v>
      </c>
      <c r="C392" s="102">
        <v>2</v>
      </c>
      <c r="D392" s="108">
        <v>0.0039414729383172665</v>
      </c>
      <c r="E392" s="108">
        <v>2.160618572399474</v>
      </c>
      <c r="F392" s="102" t="s">
        <v>404</v>
      </c>
      <c r="G392" s="102" t="b">
        <v>0</v>
      </c>
      <c r="H392" s="102" t="b">
        <v>0</v>
      </c>
      <c r="I392" s="102" t="b">
        <v>0</v>
      </c>
      <c r="J392" s="102" t="b">
        <v>0</v>
      </c>
      <c r="K392" s="102" t="b">
        <v>1</v>
      </c>
      <c r="L392" s="102" t="b">
        <v>0</v>
      </c>
    </row>
    <row r="393" spans="1:12" ht="15">
      <c r="A393" s="107" t="s">
        <v>534</v>
      </c>
      <c r="B393" s="106" t="s">
        <v>528</v>
      </c>
      <c r="C393" s="102">
        <v>2</v>
      </c>
      <c r="D393" s="108">
        <v>0.0039414729383172665</v>
      </c>
      <c r="E393" s="108">
        <v>2.4616485680634552</v>
      </c>
      <c r="F393" s="102" t="s">
        <v>404</v>
      </c>
      <c r="G393" s="102" t="b">
        <v>0</v>
      </c>
      <c r="H393" s="102" t="b">
        <v>0</v>
      </c>
      <c r="I393" s="102" t="b">
        <v>0</v>
      </c>
      <c r="J393" s="102" t="b">
        <v>0</v>
      </c>
      <c r="K393" s="102" t="b">
        <v>0</v>
      </c>
      <c r="L393" s="102" t="b">
        <v>0</v>
      </c>
    </row>
    <row r="394" spans="1:12" ht="15">
      <c r="A394" s="107" t="s">
        <v>552</v>
      </c>
      <c r="B394" s="106" t="s">
        <v>537</v>
      </c>
      <c r="C394" s="102">
        <v>2</v>
      </c>
      <c r="D394" s="108">
        <v>0.0039414729383172665</v>
      </c>
      <c r="E394" s="108">
        <v>2.4616485680634552</v>
      </c>
      <c r="F394" s="102" t="s">
        <v>404</v>
      </c>
      <c r="G394" s="102" t="b">
        <v>0</v>
      </c>
      <c r="H394" s="102" t="b">
        <v>0</v>
      </c>
      <c r="I394" s="102" t="b">
        <v>0</v>
      </c>
      <c r="J394" s="102" t="b">
        <v>0</v>
      </c>
      <c r="K394" s="102" t="b">
        <v>0</v>
      </c>
      <c r="L394" s="102" t="b">
        <v>0</v>
      </c>
    </row>
    <row r="395" spans="1:12" ht="15">
      <c r="A395" s="107" t="s">
        <v>529</v>
      </c>
      <c r="B395" s="106" t="s">
        <v>524</v>
      </c>
      <c r="C395" s="102">
        <v>2</v>
      </c>
      <c r="D395" s="108">
        <v>0.0039414729383172665</v>
      </c>
      <c r="E395" s="108">
        <v>2.4616485680634552</v>
      </c>
      <c r="F395" s="102" t="s">
        <v>404</v>
      </c>
      <c r="G395" s="102" t="b">
        <v>0</v>
      </c>
      <c r="H395" s="102" t="b">
        <v>0</v>
      </c>
      <c r="I395" s="102" t="b">
        <v>0</v>
      </c>
      <c r="J395" s="102" t="b">
        <v>0</v>
      </c>
      <c r="K395" s="102" t="b">
        <v>0</v>
      </c>
      <c r="L395" s="102" t="b">
        <v>0</v>
      </c>
    </row>
    <row r="396" spans="1:12" ht="15">
      <c r="A396" s="107" t="s">
        <v>524</v>
      </c>
      <c r="B396" s="106" t="s">
        <v>534</v>
      </c>
      <c r="C396" s="102">
        <v>2</v>
      </c>
      <c r="D396" s="108">
        <v>0.0039414729383172665</v>
      </c>
      <c r="E396" s="108">
        <v>2.4616485680634552</v>
      </c>
      <c r="F396" s="102" t="s">
        <v>404</v>
      </c>
      <c r="G396" s="102" t="b">
        <v>0</v>
      </c>
      <c r="H396" s="102" t="b">
        <v>0</v>
      </c>
      <c r="I396" s="102" t="b">
        <v>0</v>
      </c>
      <c r="J396" s="102" t="b">
        <v>0</v>
      </c>
      <c r="K396" s="102" t="b">
        <v>0</v>
      </c>
      <c r="L396" s="102" t="b">
        <v>0</v>
      </c>
    </row>
    <row r="397" spans="1:12" ht="15">
      <c r="A397" s="107" t="s">
        <v>540</v>
      </c>
      <c r="B397" s="106" t="s">
        <v>589</v>
      </c>
      <c r="C397" s="102">
        <v>2</v>
      </c>
      <c r="D397" s="108">
        <v>0.0039414729383172665</v>
      </c>
      <c r="E397" s="108">
        <v>2.4616485680634552</v>
      </c>
      <c r="F397" s="102" t="s">
        <v>404</v>
      </c>
      <c r="G397" s="102" t="b">
        <v>0</v>
      </c>
      <c r="H397" s="102" t="b">
        <v>0</v>
      </c>
      <c r="I397" s="102" t="b">
        <v>0</v>
      </c>
      <c r="J397" s="102" t="b">
        <v>0</v>
      </c>
      <c r="K397" s="102" t="b">
        <v>0</v>
      </c>
      <c r="L397" s="102" t="b">
        <v>0</v>
      </c>
    </row>
    <row r="398" spans="1:12" ht="15">
      <c r="A398" s="107" t="s">
        <v>493</v>
      </c>
      <c r="B398" s="106" t="s">
        <v>465</v>
      </c>
      <c r="C398" s="102">
        <v>2</v>
      </c>
      <c r="D398" s="108">
        <v>0.0039414729383172665</v>
      </c>
      <c r="E398" s="108">
        <v>2.160618572399474</v>
      </c>
      <c r="F398" s="102" t="s">
        <v>404</v>
      </c>
      <c r="G398" s="102" t="b">
        <v>0</v>
      </c>
      <c r="H398" s="102" t="b">
        <v>0</v>
      </c>
      <c r="I398" s="102" t="b">
        <v>0</v>
      </c>
      <c r="J398" s="102" t="b">
        <v>0</v>
      </c>
      <c r="K398" s="102" t="b">
        <v>0</v>
      </c>
      <c r="L398" s="102" t="b">
        <v>0</v>
      </c>
    </row>
    <row r="399" spans="1:12" ht="15">
      <c r="A399" s="107" t="s">
        <v>580</v>
      </c>
      <c r="B399" s="106" t="s">
        <v>472</v>
      </c>
      <c r="C399" s="102">
        <v>2</v>
      </c>
      <c r="D399" s="108">
        <v>0.0039414729383172665</v>
      </c>
      <c r="E399" s="108">
        <v>2.160618572399474</v>
      </c>
      <c r="F399" s="102" t="s">
        <v>404</v>
      </c>
      <c r="G399" s="102" t="b">
        <v>0</v>
      </c>
      <c r="H399" s="102" t="b">
        <v>1</v>
      </c>
      <c r="I399" s="102" t="b">
        <v>0</v>
      </c>
      <c r="J399" s="102" t="b">
        <v>0</v>
      </c>
      <c r="K399" s="102" t="b">
        <v>0</v>
      </c>
      <c r="L399" s="102" t="b">
        <v>0</v>
      </c>
    </row>
    <row r="400" spans="1:12" ht="15">
      <c r="A400" s="107" t="s">
        <v>476</v>
      </c>
      <c r="B400" s="106" t="s">
        <v>467</v>
      </c>
      <c r="C400" s="102">
        <v>2</v>
      </c>
      <c r="D400" s="108">
        <v>0.0039414729383172665</v>
      </c>
      <c r="E400" s="108">
        <v>2.4616485680634552</v>
      </c>
      <c r="F400" s="102" t="s">
        <v>404</v>
      </c>
      <c r="G400" s="102" t="b">
        <v>1</v>
      </c>
      <c r="H400" s="102" t="b">
        <v>0</v>
      </c>
      <c r="I400" s="102" t="b">
        <v>0</v>
      </c>
      <c r="J400" s="102" t="b">
        <v>0</v>
      </c>
      <c r="K400" s="102" t="b">
        <v>0</v>
      </c>
      <c r="L400" s="102" t="b">
        <v>0</v>
      </c>
    </row>
    <row r="401" spans="1:12" ht="15">
      <c r="A401" s="107" t="s">
        <v>574</v>
      </c>
      <c r="B401" s="106" t="s">
        <v>486</v>
      </c>
      <c r="C401" s="102">
        <v>2</v>
      </c>
      <c r="D401" s="108">
        <v>0.0039414729383172665</v>
      </c>
      <c r="E401" s="108">
        <v>2.160618572399474</v>
      </c>
      <c r="F401" s="102" t="s">
        <v>404</v>
      </c>
      <c r="G401" s="102" t="b">
        <v>1</v>
      </c>
      <c r="H401" s="102" t="b">
        <v>0</v>
      </c>
      <c r="I401" s="102" t="b">
        <v>0</v>
      </c>
      <c r="J401" s="102" t="b">
        <v>0</v>
      </c>
      <c r="K401" s="102" t="b">
        <v>0</v>
      </c>
      <c r="L401" s="102" t="b">
        <v>0</v>
      </c>
    </row>
    <row r="402" spans="1:12" ht="15">
      <c r="A402" s="107" t="s">
        <v>505</v>
      </c>
      <c r="B402" s="106" t="s">
        <v>422</v>
      </c>
      <c r="C402" s="102">
        <v>2</v>
      </c>
      <c r="D402" s="108">
        <v>0.0039414729383172665</v>
      </c>
      <c r="E402" s="108">
        <v>1.331314799568449</v>
      </c>
      <c r="F402" s="102" t="s">
        <v>404</v>
      </c>
      <c r="G402" s="102" t="b">
        <v>0</v>
      </c>
      <c r="H402" s="102" t="b">
        <v>0</v>
      </c>
      <c r="I402" s="102" t="b">
        <v>0</v>
      </c>
      <c r="J402" s="102" t="b">
        <v>0</v>
      </c>
      <c r="K402" s="102" t="b">
        <v>0</v>
      </c>
      <c r="L402" s="102" t="b">
        <v>0</v>
      </c>
    </row>
    <row r="403" spans="1:12" ht="15">
      <c r="A403" s="107" t="s">
        <v>490</v>
      </c>
      <c r="B403" s="106" t="s">
        <v>465</v>
      </c>
      <c r="C403" s="102">
        <v>2</v>
      </c>
      <c r="D403" s="108">
        <v>0.0039414729383172665</v>
      </c>
      <c r="E403" s="108">
        <v>2.160618572399474</v>
      </c>
      <c r="F403" s="102" t="s">
        <v>404</v>
      </c>
      <c r="G403" s="102" t="b">
        <v>0</v>
      </c>
      <c r="H403" s="102" t="b">
        <v>0</v>
      </c>
      <c r="I403" s="102" t="b">
        <v>0</v>
      </c>
      <c r="J403" s="102" t="b">
        <v>0</v>
      </c>
      <c r="K403" s="102" t="b">
        <v>0</v>
      </c>
      <c r="L403" s="102" t="b">
        <v>0</v>
      </c>
    </row>
    <row r="404" spans="1:12" ht="15">
      <c r="A404" s="107" t="s">
        <v>533</v>
      </c>
      <c r="B404" s="106" t="s">
        <v>526</v>
      </c>
      <c r="C404" s="102">
        <v>2</v>
      </c>
      <c r="D404" s="108">
        <v>0.0039414729383172665</v>
      </c>
      <c r="E404" s="108">
        <v>2.4616485680634552</v>
      </c>
      <c r="F404" s="102" t="s">
        <v>404</v>
      </c>
      <c r="G404" s="102" t="b">
        <v>0</v>
      </c>
      <c r="H404" s="102" t="b">
        <v>0</v>
      </c>
      <c r="I404" s="102" t="b">
        <v>0</v>
      </c>
      <c r="J404" s="102" t="b">
        <v>0</v>
      </c>
      <c r="K404" s="102" t="b">
        <v>0</v>
      </c>
      <c r="L404" s="102" t="b">
        <v>0</v>
      </c>
    </row>
    <row r="405" spans="1:12" ht="15">
      <c r="A405" s="107" t="s">
        <v>464</v>
      </c>
      <c r="B405" s="106" t="s">
        <v>510</v>
      </c>
      <c r="C405" s="102">
        <v>2</v>
      </c>
      <c r="D405" s="108">
        <v>0.0039414729383172665</v>
      </c>
      <c r="E405" s="108">
        <v>2.160618572399474</v>
      </c>
      <c r="F405" s="102" t="s">
        <v>404</v>
      </c>
      <c r="G405" s="102" t="b">
        <v>0</v>
      </c>
      <c r="H405" s="102" t="b">
        <v>0</v>
      </c>
      <c r="I405" s="102" t="b">
        <v>0</v>
      </c>
      <c r="J405" s="102" t="b">
        <v>0</v>
      </c>
      <c r="K405" s="102" t="b">
        <v>0</v>
      </c>
      <c r="L405" s="102" t="b">
        <v>0</v>
      </c>
    </row>
    <row r="406" spans="1:12" ht="15">
      <c r="A406" s="107" t="s">
        <v>484</v>
      </c>
      <c r="B406" s="106" t="s">
        <v>474</v>
      </c>
      <c r="C406" s="102">
        <v>2</v>
      </c>
      <c r="D406" s="108">
        <v>0.0039414729383172665</v>
      </c>
      <c r="E406" s="108">
        <v>2.160618572399474</v>
      </c>
      <c r="F406" s="102" t="s">
        <v>404</v>
      </c>
      <c r="G406" s="102" t="b">
        <v>0</v>
      </c>
      <c r="H406" s="102" t="b">
        <v>0</v>
      </c>
      <c r="I406" s="102" t="b">
        <v>0</v>
      </c>
      <c r="J406" s="102" t="b">
        <v>0</v>
      </c>
      <c r="K406" s="102" t="b">
        <v>0</v>
      </c>
      <c r="L406" s="102" t="b">
        <v>0</v>
      </c>
    </row>
    <row r="407" spans="1:12" ht="15">
      <c r="A407" s="107" t="s">
        <v>485</v>
      </c>
      <c r="B407" s="106" t="s">
        <v>484</v>
      </c>
      <c r="C407" s="102">
        <v>2</v>
      </c>
      <c r="D407" s="108">
        <v>0.0039414729383172665</v>
      </c>
      <c r="E407" s="108">
        <v>2.4616485680634552</v>
      </c>
      <c r="F407" s="102" t="s">
        <v>404</v>
      </c>
      <c r="G407" s="102" t="b">
        <v>0</v>
      </c>
      <c r="H407" s="102" t="b">
        <v>0</v>
      </c>
      <c r="I407" s="102" t="b">
        <v>0</v>
      </c>
      <c r="J407" s="102" t="b">
        <v>0</v>
      </c>
      <c r="K407" s="102" t="b">
        <v>0</v>
      </c>
      <c r="L407" s="102" t="b">
        <v>0</v>
      </c>
    </row>
    <row r="408" spans="1:12" ht="15">
      <c r="A408" s="107" t="s">
        <v>478</v>
      </c>
      <c r="B408" s="106" t="s">
        <v>541</v>
      </c>
      <c r="C408" s="102">
        <v>2</v>
      </c>
      <c r="D408" s="108">
        <v>0.0039414729383172665</v>
      </c>
      <c r="E408" s="108">
        <v>2.160618572399474</v>
      </c>
      <c r="F408" s="102" t="s">
        <v>404</v>
      </c>
      <c r="G408" s="102" t="b">
        <v>0</v>
      </c>
      <c r="H408" s="102" t="b">
        <v>0</v>
      </c>
      <c r="I408" s="102" t="b">
        <v>0</v>
      </c>
      <c r="J408" s="102" t="b">
        <v>0</v>
      </c>
      <c r="K408" s="102" t="b">
        <v>0</v>
      </c>
      <c r="L408" s="102" t="b">
        <v>0</v>
      </c>
    </row>
    <row r="409" spans="1:12" ht="15">
      <c r="A409" s="107" t="s">
        <v>538</v>
      </c>
      <c r="B409" s="106" t="s">
        <v>527</v>
      </c>
      <c r="C409" s="102">
        <v>2</v>
      </c>
      <c r="D409" s="108">
        <v>0.0039414729383172665</v>
      </c>
      <c r="E409" s="108">
        <v>2.4616485680634552</v>
      </c>
      <c r="F409" s="102" t="s">
        <v>404</v>
      </c>
      <c r="G409" s="102" t="b">
        <v>0</v>
      </c>
      <c r="H409" s="102" t="b">
        <v>0</v>
      </c>
      <c r="I409" s="102" t="b">
        <v>0</v>
      </c>
      <c r="J409" s="102" t="b">
        <v>0</v>
      </c>
      <c r="K409" s="102" t="b">
        <v>1</v>
      </c>
      <c r="L409" s="102" t="b">
        <v>0</v>
      </c>
    </row>
    <row r="410" spans="1:12" ht="15">
      <c r="A410" s="107" t="s">
        <v>535</v>
      </c>
      <c r="B410" s="106" t="s">
        <v>548</v>
      </c>
      <c r="C410" s="102">
        <v>2</v>
      </c>
      <c r="D410" s="108">
        <v>0.0039414729383172665</v>
      </c>
      <c r="E410" s="108">
        <v>2.4616485680634552</v>
      </c>
      <c r="F410" s="102" t="s">
        <v>404</v>
      </c>
      <c r="G410" s="102" t="b">
        <v>0</v>
      </c>
      <c r="H410" s="102" t="b">
        <v>0</v>
      </c>
      <c r="I410" s="102" t="b">
        <v>0</v>
      </c>
      <c r="J410" s="102" t="b">
        <v>0</v>
      </c>
      <c r="K410" s="102" t="b">
        <v>0</v>
      </c>
      <c r="L410" s="102" t="b">
        <v>0</v>
      </c>
    </row>
    <row r="411" spans="1:12" ht="15">
      <c r="A411" s="107" t="s">
        <v>537</v>
      </c>
      <c r="B411" s="106" t="s">
        <v>584</v>
      </c>
      <c r="C411" s="102">
        <v>2</v>
      </c>
      <c r="D411" s="108">
        <v>0.0039414729383172665</v>
      </c>
      <c r="E411" s="108">
        <v>2.4616485680634552</v>
      </c>
      <c r="F411" s="102" t="s">
        <v>404</v>
      </c>
      <c r="G411" s="102" t="b">
        <v>0</v>
      </c>
      <c r="H411" s="102" t="b">
        <v>0</v>
      </c>
      <c r="I411" s="102" t="b">
        <v>0</v>
      </c>
      <c r="J411" s="102" t="b">
        <v>0</v>
      </c>
      <c r="K411" s="102" t="b">
        <v>1</v>
      </c>
      <c r="L411" s="102" t="b">
        <v>0</v>
      </c>
    </row>
    <row r="412" spans="1:12" ht="15">
      <c r="A412" s="107" t="s">
        <v>579</v>
      </c>
      <c r="B412" s="106" t="s">
        <v>574</v>
      </c>
      <c r="C412" s="102">
        <v>2</v>
      </c>
      <c r="D412" s="108">
        <v>0.0039414729383172665</v>
      </c>
      <c r="E412" s="108">
        <v>2.4616485680634552</v>
      </c>
      <c r="F412" s="102" t="s">
        <v>404</v>
      </c>
      <c r="G412" s="102" t="b">
        <v>0</v>
      </c>
      <c r="H412" s="102" t="b">
        <v>0</v>
      </c>
      <c r="I412" s="102" t="b">
        <v>0</v>
      </c>
      <c r="J412" s="102" t="b">
        <v>1</v>
      </c>
      <c r="K412" s="102" t="b">
        <v>0</v>
      </c>
      <c r="L412" s="102" t="b">
        <v>0</v>
      </c>
    </row>
    <row r="413" spans="1:12" ht="15">
      <c r="A413" s="107" t="s">
        <v>525</v>
      </c>
      <c r="B413" s="106" t="s">
        <v>530</v>
      </c>
      <c r="C413" s="102">
        <v>2</v>
      </c>
      <c r="D413" s="108">
        <v>0.0039414729383172665</v>
      </c>
      <c r="E413" s="108">
        <v>2.4616485680634552</v>
      </c>
      <c r="F413" s="102" t="s">
        <v>404</v>
      </c>
      <c r="G413" s="102" t="b">
        <v>0</v>
      </c>
      <c r="H413" s="102" t="b">
        <v>0</v>
      </c>
      <c r="I413" s="102" t="b">
        <v>0</v>
      </c>
      <c r="J413" s="102" t="b">
        <v>0</v>
      </c>
      <c r="K413" s="102" t="b">
        <v>0</v>
      </c>
      <c r="L413" s="102" t="b">
        <v>0</v>
      </c>
    </row>
    <row r="414" spans="1:12" ht="15">
      <c r="A414" s="107" t="s">
        <v>488</v>
      </c>
      <c r="B414" s="106" t="s">
        <v>535</v>
      </c>
      <c r="C414" s="102">
        <v>2</v>
      </c>
      <c r="D414" s="108">
        <v>0.0039414729383172665</v>
      </c>
      <c r="E414" s="108">
        <v>2.4616485680634552</v>
      </c>
      <c r="F414" s="102" t="s">
        <v>404</v>
      </c>
      <c r="G414" s="102" t="b">
        <v>0</v>
      </c>
      <c r="H414" s="102" t="b">
        <v>0</v>
      </c>
      <c r="I414" s="102" t="b">
        <v>0</v>
      </c>
      <c r="J414" s="102" t="b">
        <v>0</v>
      </c>
      <c r="K414" s="102" t="b">
        <v>0</v>
      </c>
      <c r="L414" s="102" t="b">
        <v>0</v>
      </c>
    </row>
    <row r="415" spans="1:12" ht="15">
      <c r="A415" s="107" t="s">
        <v>198</v>
      </c>
      <c r="B415" s="106" t="s">
        <v>517</v>
      </c>
      <c r="C415" s="102">
        <v>2</v>
      </c>
      <c r="D415" s="108">
        <v>0.0039414729383172665</v>
      </c>
      <c r="E415" s="108">
        <v>1.616550528049198</v>
      </c>
      <c r="F415" s="102" t="s">
        <v>404</v>
      </c>
      <c r="G415" s="102" t="b">
        <v>0</v>
      </c>
      <c r="H415" s="102" t="b">
        <v>0</v>
      </c>
      <c r="I415" s="102" t="b">
        <v>0</v>
      </c>
      <c r="J415" s="102" t="b">
        <v>0</v>
      </c>
      <c r="K415" s="102" t="b">
        <v>0</v>
      </c>
      <c r="L415" s="102" t="b">
        <v>0</v>
      </c>
    </row>
    <row r="416" spans="1:12" ht="15">
      <c r="A416" s="107" t="s">
        <v>464</v>
      </c>
      <c r="B416" s="106" t="s">
        <v>428</v>
      </c>
      <c r="C416" s="102">
        <v>2</v>
      </c>
      <c r="D416" s="108">
        <v>0.0039414729383172665</v>
      </c>
      <c r="E416" s="108">
        <v>1.461648568063455</v>
      </c>
      <c r="F416" s="102" t="s">
        <v>404</v>
      </c>
      <c r="G416" s="102" t="b">
        <v>0</v>
      </c>
      <c r="H416" s="102" t="b">
        <v>0</v>
      </c>
      <c r="I416" s="102" t="b">
        <v>0</v>
      </c>
      <c r="J416" s="102" t="b">
        <v>0</v>
      </c>
      <c r="K416" s="102" t="b">
        <v>0</v>
      </c>
      <c r="L416" s="102" t="b">
        <v>0</v>
      </c>
    </row>
    <row r="417" spans="1:12" ht="15">
      <c r="A417" s="107" t="s">
        <v>527</v>
      </c>
      <c r="B417" s="106" t="s">
        <v>472</v>
      </c>
      <c r="C417" s="102">
        <v>2</v>
      </c>
      <c r="D417" s="108">
        <v>0.0039414729383172665</v>
      </c>
      <c r="E417" s="108">
        <v>2.160618572399474</v>
      </c>
      <c r="F417" s="102" t="s">
        <v>404</v>
      </c>
      <c r="G417" s="102" t="b">
        <v>0</v>
      </c>
      <c r="H417" s="102" t="b">
        <v>1</v>
      </c>
      <c r="I417" s="102" t="b">
        <v>0</v>
      </c>
      <c r="J417" s="102" t="b">
        <v>0</v>
      </c>
      <c r="K417" s="102" t="b">
        <v>0</v>
      </c>
      <c r="L417" s="102" t="b">
        <v>0</v>
      </c>
    </row>
    <row r="418" spans="1:12" ht="15">
      <c r="A418" s="107" t="s">
        <v>462</v>
      </c>
      <c r="B418" s="106" t="s">
        <v>519</v>
      </c>
      <c r="C418" s="102">
        <v>2</v>
      </c>
      <c r="D418" s="108">
        <v>0.0039414729383172665</v>
      </c>
      <c r="E418" s="108">
        <v>2.4616485680634552</v>
      </c>
      <c r="F418" s="102" t="s">
        <v>404</v>
      </c>
      <c r="G418" s="102" t="b">
        <v>0</v>
      </c>
      <c r="H418" s="102" t="b">
        <v>0</v>
      </c>
      <c r="I418" s="102" t="b">
        <v>0</v>
      </c>
      <c r="J418" s="102" t="b">
        <v>0</v>
      </c>
      <c r="K418" s="102" t="b">
        <v>0</v>
      </c>
      <c r="L418" s="102" t="b">
        <v>0</v>
      </c>
    </row>
    <row r="419" spans="1:12" ht="15">
      <c r="A419" s="107" t="s">
        <v>530</v>
      </c>
      <c r="B419" s="106" t="s">
        <v>451</v>
      </c>
      <c r="C419" s="102">
        <v>2</v>
      </c>
      <c r="D419" s="108">
        <v>0.0039414729383172665</v>
      </c>
      <c r="E419" s="108">
        <v>1.7212858785692111</v>
      </c>
      <c r="F419" s="102" t="s">
        <v>404</v>
      </c>
      <c r="G419" s="102" t="b">
        <v>0</v>
      </c>
      <c r="H419" s="102" t="b">
        <v>0</v>
      </c>
      <c r="I419" s="102" t="b">
        <v>0</v>
      </c>
      <c r="J419" s="102" t="b">
        <v>0</v>
      </c>
      <c r="K419" s="102" t="b">
        <v>0</v>
      </c>
      <c r="L419" s="102" t="b">
        <v>0</v>
      </c>
    </row>
    <row r="420" spans="1:12" ht="15">
      <c r="A420" s="107" t="s">
        <v>548</v>
      </c>
      <c r="B420" s="106" t="s">
        <v>471</v>
      </c>
      <c r="C420" s="102">
        <v>2</v>
      </c>
      <c r="D420" s="108">
        <v>0.0039414729383172665</v>
      </c>
      <c r="E420" s="108">
        <v>2.160618572399474</v>
      </c>
      <c r="F420" s="102" t="s">
        <v>404</v>
      </c>
      <c r="G420" s="102" t="b">
        <v>0</v>
      </c>
      <c r="H420" s="102" t="b">
        <v>0</v>
      </c>
      <c r="I420" s="102" t="b">
        <v>0</v>
      </c>
      <c r="J420" s="102" t="b">
        <v>1</v>
      </c>
      <c r="K420" s="102" t="b">
        <v>0</v>
      </c>
      <c r="L420" s="102" t="b">
        <v>0</v>
      </c>
    </row>
    <row r="421" spans="1:12" ht="15">
      <c r="A421" s="107" t="s">
        <v>190</v>
      </c>
      <c r="B421" s="106" t="s">
        <v>421</v>
      </c>
      <c r="C421" s="102">
        <v>8</v>
      </c>
      <c r="D421" s="108">
        <v>0.00636581752012655</v>
      </c>
      <c r="E421" s="108">
        <v>1.2920751530110548</v>
      </c>
      <c r="F421" s="102" t="s">
        <v>405</v>
      </c>
      <c r="G421" s="102" t="b">
        <v>0</v>
      </c>
      <c r="H421" s="102" t="b">
        <v>0</v>
      </c>
      <c r="I421" s="102" t="b">
        <v>0</v>
      </c>
      <c r="J421" s="102" t="b">
        <v>0</v>
      </c>
      <c r="K421" s="102" t="b">
        <v>0</v>
      </c>
      <c r="L421" s="102" t="b">
        <v>0</v>
      </c>
    </row>
    <row r="422" spans="1:12" ht="15">
      <c r="A422" s="107" t="s">
        <v>470</v>
      </c>
      <c r="B422" s="106" t="s">
        <v>430</v>
      </c>
      <c r="C422" s="102">
        <v>7</v>
      </c>
      <c r="D422" s="108">
        <v>0.0059716171637841315</v>
      </c>
      <c r="E422" s="108">
        <v>1.5672978850687505</v>
      </c>
      <c r="F422" s="102" t="s">
        <v>405</v>
      </c>
      <c r="G422" s="102" t="b">
        <v>0</v>
      </c>
      <c r="H422" s="102" t="b">
        <v>1</v>
      </c>
      <c r="I422" s="102" t="b">
        <v>0</v>
      </c>
      <c r="J422" s="102" t="b">
        <v>1</v>
      </c>
      <c r="K422" s="102" t="b">
        <v>0</v>
      </c>
      <c r="L422" s="102" t="b">
        <v>0</v>
      </c>
    </row>
    <row r="423" spans="1:12" ht="15">
      <c r="A423" s="107" t="s">
        <v>434</v>
      </c>
      <c r="B423" s="106" t="s">
        <v>422</v>
      </c>
      <c r="C423" s="102">
        <v>7</v>
      </c>
      <c r="D423" s="108">
        <v>0.0059716171637841315</v>
      </c>
      <c r="E423" s="108">
        <v>1.7781512503836436</v>
      </c>
      <c r="F423" s="102" t="s">
        <v>405</v>
      </c>
      <c r="G423" s="102" t="b">
        <v>0</v>
      </c>
      <c r="H423" s="102" t="b">
        <v>0</v>
      </c>
      <c r="I423" s="102" t="b">
        <v>0</v>
      </c>
      <c r="J423" s="102" t="b">
        <v>0</v>
      </c>
      <c r="K423" s="102" t="b">
        <v>0</v>
      </c>
      <c r="L423" s="102" t="b">
        <v>0</v>
      </c>
    </row>
    <row r="424" spans="1:12" ht="15">
      <c r="A424" s="107" t="s">
        <v>199</v>
      </c>
      <c r="B424" s="106" t="s">
        <v>468</v>
      </c>
      <c r="C424" s="102">
        <v>7</v>
      </c>
      <c r="D424" s="108">
        <v>0.0059716171637841315</v>
      </c>
      <c r="E424" s="108">
        <v>1.8361431973613305</v>
      </c>
      <c r="F424" s="102" t="s">
        <v>405</v>
      </c>
      <c r="G424" s="102" t="b">
        <v>0</v>
      </c>
      <c r="H424" s="102" t="b">
        <v>0</v>
      </c>
      <c r="I424" s="102" t="b">
        <v>0</v>
      </c>
      <c r="J424" s="102" t="b">
        <v>0</v>
      </c>
      <c r="K424" s="102" t="b">
        <v>0</v>
      </c>
      <c r="L424" s="102" t="b">
        <v>0</v>
      </c>
    </row>
    <row r="425" spans="1:12" ht="15">
      <c r="A425" s="107" t="s">
        <v>427</v>
      </c>
      <c r="B425" s="106" t="s">
        <v>476</v>
      </c>
      <c r="C425" s="102">
        <v>7</v>
      </c>
      <c r="D425" s="108">
        <v>0.0059716171637841315</v>
      </c>
      <c r="E425" s="108">
        <v>1.7939455175668755</v>
      </c>
      <c r="F425" s="102" t="s">
        <v>405</v>
      </c>
      <c r="G425" s="102" t="b">
        <v>0</v>
      </c>
      <c r="H425" s="102" t="b">
        <v>0</v>
      </c>
      <c r="I425" s="102" t="b">
        <v>0</v>
      </c>
      <c r="J425" s="102" t="b">
        <v>1</v>
      </c>
      <c r="K425" s="102" t="b">
        <v>0</v>
      </c>
      <c r="L425" s="102" t="b">
        <v>0</v>
      </c>
    </row>
    <row r="426" spans="1:12" ht="15">
      <c r="A426" s="107" t="s">
        <v>476</v>
      </c>
      <c r="B426" s="106" t="s">
        <v>500</v>
      </c>
      <c r="C426" s="102">
        <v>7</v>
      </c>
      <c r="D426" s="108">
        <v>0.0059716171637841315</v>
      </c>
      <c r="E426" s="108">
        <v>2.0280287236002437</v>
      </c>
      <c r="F426" s="102" t="s">
        <v>405</v>
      </c>
      <c r="G426" s="102" t="b">
        <v>1</v>
      </c>
      <c r="H426" s="102" t="b">
        <v>0</v>
      </c>
      <c r="I426" s="102" t="b">
        <v>0</v>
      </c>
      <c r="J426" s="102" t="b">
        <v>0</v>
      </c>
      <c r="K426" s="102" t="b">
        <v>0</v>
      </c>
      <c r="L426" s="102" t="b">
        <v>0</v>
      </c>
    </row>
    <row r="427" spans="1:12" ht="15">
      <c r="A427" s="107" t="s">
        <v>502</v>
      </c>
      <c r="B427" s="106" t="s">
        <v>496</v>
      </c>
      <c r="C427" s="102">
        <v>7</v>
      </c>
      <c r="D427" s="108">
        <v>0.0059716171637841315</v>
      </c>
      <c r="E427" s="108">
        <v>2.1371731930253115</v>
      </c>
      <c r="F427" s="102" t="s">
        <v>405</v>
      </c>
      <c r="G427" s="102" t="b">
        <v>0</v>
      </c>
      <c r="H427" s="102" t="b">
        <v>0</v>
      </c>
      <c r="I427" s="102" t="b">
        <v>0</v>
      </c>
      <c r="J427" s="102" t="b">
        <v>0</v>
      </c>
      <c r="K427" s="102" t="b">
        <v>0</v>
      </c>
      <c r="L427" s="102" t="b">
        <v>0</v>
      </c>
    </row>
    <row r="428" spans="1:12" ht="15">
      <c r="A428" s="107" t="s">
        <v>470</v>
      </c>
      <c r="B428" s="106" t="s">
        <v>470</v>
      </c>
      <c r="C428" s="102">
        <v>7</v>
      </c>
      <c r="D428" s="108">
        <v>0.0059716171637841315</v>
      </c>
      <c r="E428" s="108">
        <v>1.5351132016973492</v>
      </c>
      <c r="F428" s="102" t="s">
        <v>405</v>
      </c>
      <c r="G428" s="102" t="b">
        <v>0</v>
      </c>
      <c r="H428" s="102" t="b">
        <v>1</v>
      </c>
      <c r="I428" s="102" t="b">
        <v>0</v>
      </c>
      <c r="J428" s="102" t="b">
        <v>0</v>
      </c>
      <c r="K428" s="102" t="b">
        <v>1</v>
      </c>
      <c r="L428" s="102" t="b">
        <v>0</v>
      </c>
    </row>
    <row r="429" spans="1:12" ht="15">
      <c r="A429" s="107" t="s">
        <v>500</v>
      </c>
      <c r="B429" s="106" t="s">
        <v>467</v>
      </c>
      <c r="C429" s="102">
        <v>7</v>
      </c>
      <c r="D429" s="108">
        <v>0.0059716171637841315</v>
      </c>
      <c r="E429" s="108">
        <v>1.9030899869919435</v>
      </c>
      <c r="F429" s="102" t="s">
        <v>405</v>
      </c>
      <c r="G429" s="102" t="b">
        <v>0</v>
      </c>
      <c r="H429" s="102" t="b">
        <v>0</v>
      </c>
      <c r="I429" s="102" t="b">
        <v>0</v>
      </c>
      <c r="J429" s="102" t="b">
        <v>0</v>
      </c>
      <c r="K429" s="102" t="b">
        <v>0</v>
      </c>
      <c r="L429" s="102" t="b">
        <v>0</v>
      </c>
    </row>
    <row r="430" spans="1:12" ht="15">
      <c r="A430" s="107" t="s">
        <v>433</v>
      </c>
      <c r="B430" s="106" t="s">
        <v>435</v>
      </c>
      <c r="C430" s="102">
        <v>7</v>
      </c>
      <c r="D430" s="108">
        <v>0.0059716171637841315</v>
      </c>
      <c r="E430" s="108">
        <v>2.1371731930253115</v>
      </c>
      <c r="F430" s="102" t="s">
        <v>405</v>
      </c>
      <c r="G430" s="102" t="b">
        <v>0</v>
      </c>
      <c r="H430" s="102" t="b">
        <v>0</v>
      </c>
      <c r="I430" s="102" t="b">
        <v>0</v>
      </c>
      <c r="J430" s="102" t="b">
        <v>0</v>
      </c>
      <c r="K430" s="102" t="b">
        <v>0</v>
      </c>
      <c r="L430" s="102" t="b">
        <v>0</v>
      </c>
    </row>
    <row r="431" spans="1:12" ht="15">
      <c r="A431" s="107" t="s">
        <v>504</v>
      </c>
      <c r="B431" s="106" t="s">
        <v>487</v>
      </c>
      <c r="C431" s="102">
        <v>7</v>
      </c>
      <c r="D431" s="108">
        <v>0.0059716171637841315</v>
      </c>
      <c r="E431" s="108">
        <v>2.0791812460476247</v>
      </c>
      <c r="F431" s="102" t="s">
        <v>405</v>
      </c>
      <c r="G431" s="102" t="b">
        <v>0</v>
      </c>
      <c r="H431" s="102" t="b">
        <v>0</v>
      </c>
      <c r="I431" s="102" t="b">
        <v>0</v>
      </c>
      <c r="J431" s="102" t="b">
        <v>0</v>
      </c>
      <c r="K431" s="102" t="b">
        <v>0</v>
      </c>
      <c r="L431" s="102" t="b">
        <v>0</v>
      </c>
    </row>
    <row r="432" spans="1:12" ht="15">
      <c r="A432" s="107" t="s">
        <v>422</v>
      </c>
      <c r="B432" s="106" t="s">
        <v>432</v>
      </c>
      <c r="C432" s="102">
        <v>7</v>
      </c>
      <c r="D432" s="108">
        <v>0.0059716171637841315</v>
      </c>
      <c r="E432" s="108">
        <v>1.7781512503836436</v>
      </c>
      <c r="F432" s="102" t="s">
        <v>405</v>
      </c>
      <c r="G432" s="102" t="b">
        <v>0</v>
      </c>
      <c r="H432" s="102" t="b">
        <v>0</v>
      </c>
      <c r="I432" s="102" t="b">
        <v>0</v>
      </c>
      <c r="J432" s="102" t="b">
        <v>0</v>
      </c>
      <c r="K432" s="102" t="b">
        <v>0</v>
      </c>
      <c r="L432" s="102" t="b">
        <v>0</v>
      </c>
    </row>
    <row r="433" spans="1:12" ht="15">
      <c r="A433" s="107" t="s">
        <v>495</v>
      </c>
      <c r="B433" s="106" t="s">
        <v>427</v>
      </c>
      <c r="C433" s="102">
        <v>7</v>
      </c>
      <c r="D433" s="108">
        <v>0.0059716171637841315</v>
      </c>
      <c r="E433" s="108">
        <v>1.9030899869919435</v>
      </c>
      <c r="F433" s="102" t="s">
        <v>405</v>
      </c>
      <c r="G433" s="102" t="b">
        <v>0</v>
      </c>
      <c r="H433" s="102" t="b">
        <v>0</v>
      </c>
      <c r="I433" s="102" t="b">
        <v>0</v>
      </c>
      <c r="J433" s="102" t="b">
        <v>0</v>
      </c>
      <c r="K433" s="102" t="b">
        <v>0</v>
      </c>
      <c r="L433" s="102" t="b">
        <v>0</v>
      </c>
    </row>
    <row r="434" spans="1:12" ht="15">
      <c r="A434" s="107" t="s">
        <v>487</v>
      </c>
      <c r="B434" s="106" t="s">
        <v>507</v>
      </c>
      <c r="C434" s="102">
        <v>7</v>
      </c>
      <c r="D434" s="108">
        <v>0.0059716171637841315</v>
      </c>
      <c r="E434" s="108">
        <v>2.0791812460476247</v>
      </c>
      <c r="F434" s="102" t="s">
        <v>405</v>
      </c>
      <c r="G434" s="102" t="b">
        <v>0</v>
      </c>
      <c r="H434" s="102" t="b">
        <v>0</v>
      </c>
      <c r="I434" s="102" t="b">
        <v>0</v>
      </c>
      <c r="J434" s="102" t="b">
        <v>0</v>
      </c>
      <c r="K434" s="102" t="b">
        <v>0</v>
      </c>
      <c r="L434" s="102" t="b">
        <v>0</v>
      </c>
    </row>
    <row r="435" spans="1:12" ht="15">
      <c r="A435" s="107" t="s">
        <v>503</v>
      </c>
      <c r="B435" s="106" t="s">
        <v>491</v>
      </c>
      <c r="C435" s="102">
        <v>7</v>
      </c>
      <c r="D435" s="108">
        <v>0.0059716171637841315</v>
      </c>
      <c r="E435" s="108">
        <v>2.1371731930253115</v>
      </c>
      <c r="F435" s="102" t="s">
        <v>405</v>
      </c>
      <c r="G435" s="102" t="b">
        <v>0</v>
      </c>
      <c r="H435" s="102" t="b">
        <v>0</v>
      </c>
      <c r="I435" s="102" t="b">
        <v>0</v>
      </c>
      <c r="J435" s="102" t="b">
        <v>0</v>
      </c>
      <c r="K435" s="102" t="b">
        <v>0</v>
      </c>
      <c r="L435" s="102" t="b">
        <v>0</v>
      </c>
    </row>
    <row r="436" spans="1:12" ht="15">
      <c r="A436" s="107" t="s">
        <v>491</v>
      </c>
      <c r="B436" s="106" t="s">
        <v>452</v>
      </c>
      <c r="C436" s="102">
        <v>7</v>
      </c>
      <c r="D436" s="108">
        <v>0.0059716171637841315</v>
      </c>
      <c r="E436" s="108">
        <v>1.9822712330395684</v>
      </c>
      <c r="F436" s="102" t="s">
        <v>405</v>
      </c>
      <c r="G436" s="102" t="b">
        <v>0</v>
      </c>
      <c r="H436" s="102" t="b">
        <v>0</v>
      </c>
      <c r="I436" s="102" t="b">
        <v>0</v>
      </c>
      <c r="J436" s="102" t="b">
        <v>0</v>
      </c>
      <c r="K436" s="102" t="b">
        <v>0</v>
      </c>
      <c r="L436" s="102" t="b">
        <v>0</v>
      </c>
    </row>
    <row r="437" spans="1:12" ht="15">
      <c r="A437" s="107" t="s">
        <v>499</v>
      </c>
      <c r="B437" s="106" t="s">
        <v>503</v>
      </c>
      <c r="C437" s="102">
        <v>7</v>
      </c>
      <c r="D437" s="108">
        <v>0.0059716171637841315</v>
      </c>
      <c r="E437" s="108">
        <v>2.1371731930253115</v>
      </c>
      <c r="F437" s="102" t="s">
        <v>405</v>
      </c>
      <c r="G437" s="102" t="b">
        <v>0</v>
      </c>
      <c r="H437" s="102" t="b">
        <v>0</v>
      </c>
      <c r="I437" s="102" t="b">
        <v>0</v>
      </c>
      <c r="J437" s="102" t="b">
        <v>0</v>
      </c>
      <c r="K437" s="102" t="b">
        <v>0</v>
      </c>
      <c r="L437" s="102" t="b">
        <v>0</v>
      </c>
    </row>
    <row r="438" spans="1:12" ht="15">
      <c r="A438" s="107" t="s">
        <v>421</v>
      </c>
      <c r="B438" s="106" t="s">
        <v>502</v>
      </c>
      <c r="C438" s="102">
        <v>7</v>
      </c>
      <c r="D438" s="108">
        <v>0.0059716171637841315</v>
      </c>
      <c r="E438" s="108">
        <v>1.391206626013069</v>
      </c>
      <c r="F438" s="102" t="s">
        <v>405</v>
      </c>
      <c r="G438" s="102" t="b">
        <v>0</v>
      </c>
      <c r="H438" s="102" t="b">
        <v>0</v>
      </c>
      <c r="I438" s="102" t="b">
        <v>0</v>
      </c>
      <c r="J438" s="102" t="b">
        <v>0</v>
      </c>
      <c r="K438" s="102" t="b">
        <v>0</v>
      </c>
      <c r="L438" s="102" t="b">
        <v>0</v>
      </c>
    </row>
    <row r="439" spans="1:12" ht="15">
      <c r="A439" s="107" t="s">
        <v>468</v>
      </c>
      <c r="B439" s="106" t="s">
        <v>504</v>
      </c>
      <c r="C439" s="102">
        <v>7</v>
      </c>
      <c r="D439" s="108">
        <v>0.0059716171637841315</v>
      </c>
      <c r="E439" s="108">
        <v>1.8361431973613305</v>
      </c>
      <c r="F439" s="102" t="s">
        <v>405</v>
      </c>
      <c r="G439" s="102" t="b">
        <v>0</v>
      </c>
      <c r="H439" s="102" t="b">
        <v>0</v>
      </c>
      <c r="I439" s="102" t="b">
        <v>0</v>
      </c>
      <c r="J439" s="102" t="b">
        <v>0</v>
      </c>
      <c r="K439" s="102" t="b">
        <v>0</v>
      </c>
      <c r="L439" s="102" t="b">
        <v>0</v>
      </c>
    </row>
    <row r="440" spans="1:12" ht="15">
      <c r="A440" s="107" t="s">
        <v>496</v>
      </c>
      <c r="B440" s="106" t="s">
        <v>468</v>
      </c>
      <c r="C440" s="102">
        <v>7</v>
      </c>
      <c r="D440" s="108">
        <v>0.0059716171637841315</v>
      </c>
      <c r="E440" s="108">
        <v>1.8361431973613305</v>
      </c>
      <c r="F440" s="102" t="s">
        <v>405</v>
      </c>
      <c r="G440" s="102" t="b">
        <v>0</v>
      </c>
      <c r="H440" s="102" t="b">
        <v>0</v>
      </c>
      <c r="I440" s="102" t="b">
        <v>0</v>
      </c>
      <c r="J440" s="102" t="b">
        <v>0</v>
      </c>
      <c r="K440" s="102" t="b">
        <v>0</v>
      </c>
      <c r="L440" s="102" t="b">
        <v>0</v>
      </c>
    </row>
    <row r="441" spans="1:12" ht="15">
      <c r="A441" s="107" t="s">
        <v>468</v>
      </c>
      <c r="B441" s="106" t="s">
        <v>499</v>
      </c>
      <c r="C441" s="102">
        <v>7</v>
      </c>
      <c r="D441" s="108">
        <v>0.0059716171637841315</v>
      </c>
      <c r="E441" s="108">
        <v>1.8361431973613305</v>
      </c>
      <c r="F441" s="102" t="s">
        <v>405</v>
      </c>
      <c r="G441" s="102" t="b">
        <v>0</v>
      </c>
      <c r="H441" s="102" t="b">
        <v>0</v>
      </c>
      <c r="I441" s="102" t="b">
        <v>0</v>
      </c>
      <c r="J441" s="102" t="b">
        <v>0</v>
      </c>
      <c r="K441" s="102" t="b">
        <v>0</v>
      </c>
      <c r="L441" s="102" t="b">
        <v>0</v>
      </c>
    </row>
    <row r="442" spans="1:12" ht="15">
      <c r="A442" s="107" t="s">
        <v>467</v>
      </c>
      <c r="B442" s="106" t="s">
        <v>199</v>
      </c>
      <c r="C442" s="102">
        <v>7</v>
      </c>
      <c r="D442" s="108">
        <v>0.0059716171637841315</v>
      </c>
      <c r="E442" s="108">
        <v>1.9030899869919435</v>
      </c>
      <c r="F442" s="102" t="s">
        <v>405</v>
      </c>
      <c r="G442" s="102" t="b">
        <v>0</v>
      </c>
      <c r="H442" s="102" t="b">
        <v>0</v>
      </c>
      <c r="I442" s="102" t="b">
        <v>0</v>
      </c>
      <c r="J442" s="102" t="b">
        <v>0</v>
      </c>
      <c r="K442" s="102" t="b">
        <v>0</v>
      </c>
      <c r="L442" s="102" t="b">
        <v>0</v>
      </c>
    </row>
    <row r="443" spans="1:12" ht="15">
      <c r="A443" s="107" t="s">
        <v>430</v>
      </c>
      <c r="B443" s="106" t="s">
        <v>495</v>
      </c>
      <c r="C443" s="102">
        <v>7</v>
      </c>
      <c r="D443" s="108">
        <v>0.0059716171637841315</v>
      </c>
      <c r="E443" s="108">
        <v>1.8361431973613305</v>
      </c>
      <c r="F443" s="102" t="s">
        <v>405</v>
      </c>
      <c r="G443" s="102" t="b">
        <v>1</v>
      </c>
      <c r="H443" s="102" t="b">
        <v>0</v>
      </c>
      <c r="I443" s="102" t="b">
        <v>0</v>
      </c>
      <c r="J443" s="102" t="b">
        <v>0</v>
      </c>
      <c r="K443" s="102" t="b">
        <v>0</v>
      </c>
      <c r="L443" s="102" t="b">
        <v>0</v>
      </c>
    </row>
    <row r="444" spans="1:12" ht="15">
      <c r="A444" s="107" t="s">
        <v>452</v>
      </c>
      <c r="B444" s="106" t="s">
        <v>470</v>
      </c>
      <c r="C444" s="102">
        <v>7</v>
      </c>
      <c r="D444" s="108">
        <v>0.0059716171637841315</v>
      </c>
      <c r="E444" s="108">
        <v>1.6398485522173623</v>
      </c>
      <c r="F444" s="102" t="s">
        <v>405</v>
      </c>
      <c r="G444" s="102" t="b">
        <v>0</v>
      </c>
      <c r="H444" s="102" t="b">
        <v>0</v>
      </c>
      <c r="I444" s="102" t="b">
        <v>0</v>
      </c>
      <c r="J444" s="102" t="b">
        <v>0</v>
      </c>
      <c r="K444" s="102" t="b">
        <v>1</v>
      </c>
      <c r="L444" s="102" t="b">
        <v>0</v>
      </c>
    </row>
    <row r="445" spans="1:12" ht="15">
      <c r="A445" s="107" t="s">
        <v>465</v>
      </c>
      <c r="B445" s="106" t="s">
        <v>464</v>
      </c>
      <c r="C445" s="102">
        <v>6</v>
      </c>
      <c r="D445" s="108">
        <v>0.007302367485924474</v>
      </c>
      <c r="E445" s="108">
        <v>2.2041199826559246</v>
      </c>
      <c r="F445" s="102" t="s">
        <v>405</v>
      </c>
      <c r="G445" s="102" t="b">
        <v>0</v>
      </c>
      <c r="H445" s="102" t="b">
        <v>0</v>
      </c>
      <c r="I445" s="102" t="b">
        <v>0</v>
      </c>
      <c r="J445" s="102" t="b">
        <v>0</v>
      </c>
      <c r="K445" s="102" t="b">
        <v>0</v>
      </c>
      <c r="L445" s="102" t="b">
        <v>0</v>
      </c>
    </row>
    <row r="446" spans="1:12" ht="15">
      <c r="A446" s="107" t="s">
        <v>472</v>
      </c>
      <c r="B446" s="106" t="s">
        <v>478</v>
      </c>
      <c r="C446" s="102">
        <v>5</v>
      </c>
      <c r="D446" s="108">
        <v>0.006085306238270394</v>
      </c>
      <c r="E446" s="108">
        <v>2</v>
      </c>
      <c r="F446" s="102" t="s">
        <v>405</v>
      </c>
      <c r="G446" s="102" t="b">
        <v>0</v>
      </c>
      <c r="H446" s="102" t="b">
        <v>0</v>
      </c>
      <c r="I446" s="102" t="b">
        <v>0</v>
      </c>
      <c r="J446" s="102" t="b">
        <v>0</v>
      </c>
      <c r="K446" s="102" t="b">
        <v>0</v>
      </c>
      <c r="L446" s="102" t="b">
        <v>0</v>
      </c>
    </row>
    <row r="447" spans="1:12" ht="15">
      <c r="A447" s="107" t="s">
        <v>879</v>
      </c>
      <c r="B447" s="106" t="s">
        <v>508</v>
      </c>
      <c r="C447" s="102">
        <v>4</v>
      </c>
      <c r="D447" s="108">
        <v>0.004373927536181895</v>
      </c>
      <c r="E447" s="108">
        <v>2.0402631800172553</v>
      </c>
      <c r="F447" s="102" t="s">
        <v>405</v>
      </c>
      <c r="G447" s="102" t="b">
        <v>0</v>
      </c>
      <c r="H447" s="102" t="b">
        <v>0</v>
      </c>
      <c r="I447" s="102" t="b">
        <v>0</v>
      </c>
      <c r="J447" s="102" t="b">
        <v>0</v>
      </c>
      <c r="K447" s="102" t="b">
        <v>0</v>
      </c>
      <c r="L447" s="102" t="b">
        <v>0</v>
      </c>
    </row>
    <row r="448" spans="1:12" ht="15">
      <c r="A448" s="107" t="s">
        <v>430</v>
      </c>
      <c r="B448" s="106" t="s">
        <v>455</v>
      </c>
      <c r="C448" s="102">
        <v>4</v>
      </c>
      <c r="D448" s="108">
        <v>0.004373927536181895</v>
      </c>
      <c r="E448" s="108">
        <v>1.8361431973613305</v>
      </c>
      <c r="F448" s="102" t="s">
        <v>405</v>
      </c>
      <c r="G448" s="102" t="b">
        <v>1</v>
      </c>
      <c r="H448" s="102" t="b">
        <v>0</v>
      </c>
      <c r="I448" s="102" t="b">
        <v>0</v>
      </c>
      <c r="J448" s="102" t="b">
        <v>0</v>
      </c>
      <c r="K448" s="102" t="b">
        <v>0</v>
      </c>
      <c r="L448" s="102" t="b">
        <v>0</v>
      </c>
    </row>
    <row r="449" spans="1:12" ht="15">
      <c r="A449" s="107" t="s">
        <v>460</v>
      </c>
      <c r="B449" s="106" t="s">
        <v>454</v>
      </c>
      <c r="C449" s="102">
        <v>4</v>
      </c>
      <c r="D449" s="108">
        <v>0.004373927536181895</v>
      </c>
      <c r="E449" s="108">
        <v>2.380211241711606</v>
      </c>
      <c r="F449" s="102" t="s">
        <v>405</v>
      </c>
      <c r="G449" s="102" t="b">
        <v>0</v>
      </c>
      <c r="H449" s="102" t="b">
        <v>0</v>
      </c>
      <c r="I449" s="102" t="b">
        <v>0</v>
      </c>
      <c r="J449" s="102" t="b">
        <v>0</v>
      </c>
      <c r="K449" s="102" t="b">
        <v>1</v>
      </c>
      <c r="L449" s="102" t="b">
        <v>0</v>
      </c>
    </row>
    <row r="450" spans="1:12" ht="15">
      <c r="A450" s="107" t="s">
        <v>455</v>
      </c>
      <c r="B450" s="106" t="s">
        <v>200</v>
      </c>
      <c r="C450" s="102">
        <v>4</v>
      </c>
      <c r="D450" s="108">
        <v>0.004373927536181895</v>
      </c>
      <c r="E450" s="108">
        <v>2.1371731930253115</v>
      </c>
      <c r="F450" s="102" t="s">
        <v>405</v>
      </c>
      <c r="G450" s="102" t="b">
        <v>0</v>
      </c>
      <c r="H450" s="102" t="b">
        <v>0</v>
      </c>
      <c r="I450" s="102" t="b">
        <v>0</v>
      </c>
      <c r="J450" s="102" t="b">
        <v>0</v>
      </c>
      <c r="K450" s="102" t="b">
        <v>0</v>
      </c>
      <c r="L450" s="102" t="b">
        <v>0</v>
      </c>
    </row>
    <row r="451" spans="1:12" ht="15">
      <c r="A451" s="107" t="s">
        <v>439</v>
      </c>
      <c r="B451" s="106" t="s">
        <v>438</v>
      </c>
      <c r="C451" s="102">
        <v>4</v>
      </c>
      <c r="D451" s="108">
        <v>0.004373927536181895</v>
      </c>
      <c r="E451" s="108">
        <v>2.380211241711606</v>
      </c>
      <c r="F451" s="102" t="s">
        <v>405</v>
      </c>
      <c r="G451" s="102" t="b">
        <v>0</v>
      </c>
      <c r="H451" s="102" t="b">
        <v>0</v>
      </c>
      <c r="I451" s="102" t="b">
        <v>0</v>
      </c>
      <c r="J451" s="102" t="b">
        <v>1</v>
      </c>
      <c r="K451" s="102" t="b">
        <v>0</v>
      </c>
      <c r="L451" s="102" t="b">
        <v>0</v>
      </c>
    </row>
    <row r="452" spans="1:12" ht="15">
      <c r="A452" s="107" t="s">
        <v>438</v>
      </c>
      <c r="B452" s="106" t="s">
        <v>441</v>
      </c>
      <c r="C452" s="102">
        <v>4</v>
      </c>
      <c r="D452" s="108">
        <v>0.004373927536181895</v>
      </c>
      <c r="E452" s="108">
        <v>2.380211241711606</v>
      </c>
      <c r="F452" s="102" t="s">
        <v>405</v>
      </c>
      <c r="G452" s="102" t="b">
        <v>1</v>
      </c>
      <c r="H452" s="102" t="b">
        <v>0</v>
      </c>
      <c r="I452" s="102" t="b">
        <v>0</v>
      </c>
      <c r="J452" s="102" t="b">
        <v>0</v>
      </c>
      <c r="K452" s="102" t="b">
        <v>0</v>
      </c>
      <c r="L452" s="102" t="b">
        <v>0</v>
      </c>
    </row>
    <row r="453" spans="1:12" ht="15">
      <c r="A453" s="107" t="s">
        <v>426</v>
      </c>
      <c r="B453" s="106" t="s">
        <v>436</v>
      </c>
      <c r="C453" s="102">
        <v>4</v>
      </c>
      <c r="D453" s="108">
        <v>0.004373927536181895</v>
      </c>
      <c r="E453" s="108">
        <v>1.739233184353274</v>
      </c>
      <c r="F453" s="102" t="s">
        <v>405</v>
      </c>
      <c r="G453" s="102" t="b">
        <v>0</v>
      </c>
      <c r="H453" s="102" t="b">
        <v>0</v>
      </c>
      <c r="I453" s="102" t="b">
        <v>0</v>
      </c>
      <c r="J453" s="102" t="b">
        <v>0</v>
      </c>
      <c r="K453" s="102" t="b">
        <v>0</v>
      </c>
      <c r="L453" s="102" t="b">
        <v>0</v>
      </c>
    </row>
    <row r="454" spans="1:12" ht="15">
      <c r="A454" s="107" t="s">
        <v>435</v>
      </c>
      <c r="B454" s="106" t="s">
        <v>434</v>
      </c>
      <c r="C454" s="102">
        <v>4</v>
      </c>
      <c r="D454" s="108">
        <v>0.004373927536181895</v>
      </c>
      <c r="E454" s="108">
        <v>1.894135144339017</v>
      </c>
      <c r="F454" s="102" t="s">
        <v>405</v>
      </c>
      <c r="G454" s="102" t="b">
        <v>0</v>
      </c>
      <c r="H454" s="102" t="b">
        <v>0</v>
      </c>
      <c r="I454" s="102" t="b">
        <v>0</v>
      </c>
      <c r="J454" s="102" t="b">
        <v>0</v>
      </c>
      <c r="K454" s="102" t="b">
        <v>0</v>
      </c>
      <c r="L454" s="102" t="b">
        <v>0</v>
      </c>
    </row>
    <row r="455" spans="1:12" ht="15">
      <c r="A455" s="107" t="s">
        <v>457</v>
      </c>
      <c r="B455" s="106" t="s">
        <v>430</v>
      </c>
      <c r="C455" s="102">
        <v>4</v>
      </c>
      <c r="D455" s="108">
        <v>0.004373927536181895</v>
      </c>
      <c r="E455" s="108">
        <v>1.8683278807327317</v>
      </c>
      <c r="F455" s="102" t="s">
        <v>405</v>
      </c>
      <c r="G455" s="102" t="b">
        <v>0</v>
      </c>
      <c r="H455" s="102" t="b">
        <v>0</v>
      </c>
      <c r="I455" s="102" t="b">
        <v>0</v>
      </c>
      <c r="J455" s="102" t="b">
        <v>1</v>
      </c>
      <c r="K455" s="102" t="b">
        <v>0</v>
      </c>
      <c r="L455" s="102" t="b">
        <v>0</v>
      </c>
    </row>
    <row r="456" spans="1:12" ht="15">
      <c r="A456" s="107" t="s">
        <v>446</v>
      </c>
      <c r="B456" s="106" t="s">
        <v>449</v>
      </c>
      <c r="C456" s="102">
        <v>4</v>
      </c>
      <c r="D456" s="108">
        <v>0.004373927536181895</v>
      </c>
      <c r="E456" s="108">
        <v>2.380211241711606</v>
      </c>
      <c r="F456" s="102" t="s">
        <v>405</v>
      </c>
      <c r="G456" s="102" t="b">
        <v>0</v>
      </c>
      <c r="H456" s="102" t="b">
        <v>0</v>
      </c>
      <c r="I456" s="102" t="b">
        <v>0</v>
      </c>
      <c r="J456" s="102" t="b">
        <v>0</v>
      </c>
      <c r="K456" s="102" t="b">
        <v>0</v>
      </c>
      <c r="L456" s="102" t="b">
        <v>0</v>
      </c>
    </row>
    <row r="457" spans="1:12" ht="15">
      <c r="A457" s="107" t="s">
        <v>427</v>
      </c>
      <c r="B457" s="106" t="s">
        <v>426</v>
      </c>
      <c r="C457" s="102">
        <v>4</v>
      </c>
      <c r="D457" s="108">
        <v>0.004373927536181895</v>
      </c>
      <c r="E457" s="108">
        <v>1.505149978319906</v>
      </c>
      <c r="F457" s="102" t="s">
        <v>405</v>
      </c>
      <c r="G457" s="102" t="b">
        <v>0</v>
      </c>
      <c r="H457" s="102" t="b">
        <v>0</v>
      </c>
      <c r="I457" s="102" t="b">
        <v>0</v>
      </c>
      <c r="J457" s="102" t="b">
        <v>0</v>
      </c>
      <c r="K457" s="102" t="b">
        <v>0</v>
      </c>
      <c r="L457" s="102" t="b">
        <v>0</v>
      </c>
    </row>
    <row r="458" spans="1:12" ht="15">
      <c r="A458" s="107" t="s">
        <v>436</v>
      </c>
      <c r="B458" s="106" t="s">
        <v>446</v>
      </c>
      <c r="C458" s="102">
        <v>4</v>
      </c>
      <c r="D458" s="108">
        <v>0.004373927536181895</v>
      </c>
      <c r="E458" s="108">
        <v>2.1371731930253115</v>
      </c>
      <c r="F458" s="102" t="s">
        <v>405</v>
      </c>
      <c r="G458" s="102" t="b">
        <v>0</v>
      </c>
      <c r="H458" s="102" t="b">
        <v>0</v>
      </c>
      <c r="I458" s="102" t="b">
        <v>0</v>
      </c>
      <c r="J458" s="102" t="b">
        <v>0</v>
      </c>
      <c r="K458" s="102" t="b">
        <v>0</v>
      </c>
      <c r="L458" s="102" t="b">
        <v>0</v>
      </c>
    </row>
    <row r="459" spans="1:12" ht="15">
      <c r="A459" s="107" t="s">
        <v>441</v>
      </c>
      <c r="B459" s="106" t="s">
        <v>421</v>
      </c>
      <c r="C459" s="102">
        <v>4</v>
      </c>
      <c r="D459" s="108">
        <v>0.004373927536181895</v>
      </c>
      <c r="E459" s="108">
        <v>1.2920751530110548</v>
      </c>
      <c r="F459" s="102" t="s">
        <v>405</v>
      </c>
      <c r="G459" s="102" t="b">
        <v>0</v>
      </c>
      <c r="H459" s="102" t="b">
        <v>0</v>
      </c>
      <c r="I459" s="102" t="b">
        <v>0</v>
      </c>
      <c r="J459" s="102" t="b">
        <v>0</v>
      </c>
      <c r="K459" s="102" t="b">
        <v>0</v>
      </c>
      <c r="L459" s="102" t="b">
        <v>0</v>
      </c>
    </row>
    <row r="460" spans="1:12" ht="15">
      <c r="A460" s="107" t="s">
        <v>423</v>
      </c>
      <c r="B460" s="106" t="s">
        <v>421</v>
      </c>
      <c r="C460" s="102">
        <v>4</v>
      </c>
      <c r="D460" s="108">
        <v>0.004373927536181895</v>
      </c>
      <c r="E460" s="108">
        <v>0.8527424591807922</v>
      </c>
      <c r="F460" s="102" t="s">
        <v>405</v>
      </c>
      <c r="G460" s="102" t="b">
        <v>0</v>
      </c>
      <c r="H460" s="102" t="b">
        <v>0</v>
      </c>
      <c r="I460" s="102" t="b">
        <v>0</v>
      </c>
      <c r="J460" s="102" t="b">
        <v>0</v>
      </c>
      <c r="K460" s="102" t="b">
        <v>0</v>
      </c>
      <c r="L460" s="102" t="b">
        <v>0</v>
      </c>
    </row>
    <row r="461" spans="1:12" ht="15">
      <c r="A461" s="107" t="s">
        <v>422</v>
      </c>
      <c r="B461" s="106" t="s">
        <v>447</v>
      </c>
      <c r="C461" s="102">
        <v>4</v>
      </c>
      <c r="D461" s="108">
        <v>0.004373927536181895</v>
      </c>
      <c r="E461" s="108">
        <v>1.7781512503836436</v>
      </c>
      <c r="F461" s="102" t="s">
        <v>405</v>
      </c>
      <c r="G461" s="102" t="b">
        <v>0</v>
      </c>
      <c r="H461" s="102" t="b">
        <v>0</v>
      </c>
      <c r="I461" s="102" t="b">
        <v>0</v>
      </c>
      <c r="J461" s="102" t="b">
        <v>0</v>
      </c>
      <c r="K461" s="102" t="b">
        <v>0</v>
      </c>
      <c r="L461" s="102" t="b">
        <v>0</v>
      </c>
    </row>
    <row r="462" spans="1:12" ht="15">
      <c r="A462" s="107" t="s">
        <v>485</v>
      </c>
      <c r="B462" s="106" t="s">
        <v>484</v>
      </c>
      <c r="C462" s="102">
        <v>4</v>
      </c>
      <c r="D462" s="108">
        <v>0.004373927536181895</v>
      </c>
      <c r="E462" s="108">
        <v>2.186391215695493</v>
      </c>
      <c r="F462" s="102" t="s">
        <v>405</v>
      </c>
      <c r="G462" s="102" t="b">
        <v>0</v>
      </c>
      <c r="H462" s="102" t="b">
        <v>0</v>
      </c>
      <c r="I462" s="102" t="b">
        <v>0</v>
      </c>
      <c r="J462" s="102" t="b">
        <v>0</v>
      </c>
      <c r="K462" s="102" t="b">
        <v>0</v>
      </c>
      <c r="L462" s="102" t="b">
        <v>0</v>
      </c>
    </row>
    <row r="463" spans="1:12" ht="15">
      <c r="A463" s="107" t="s">
        <v>449</v>
      </c>
      <c r="B463" s="106" t="s">
        <v>442</v>
      </c>
      <c r="C463" s="102">
        <v>4</v>
      </c>
      <c r="D463" s="108">
        <v>0.004373927536181895</v>
      </c>
      <c r="E463" s="108">
        <v>2.380211241711606</v>
      </c>
      <c r="F463" s="102" t="s">
        <v>405</v>
      </c>
      <c r="G463" s="102" t="b">
        <v>0</v>
      </c>
      <c r="H463" s="102" t="b">
        <v>0</v>
      </c>
      <c r="I463" s="102" t="b">
        <v>0</v>
      </c>
      <c r="J463" s="102" t="b">
        <v>0</v>
      </c>
      <c r="K463" s="102" t="b">
        <v>0</v>
      </c>
      <c r="L463" s="102" t="b">
        <v>0</v>
      </c>
    </row>
    <row r="464" spans="1:12" ht="15">
      <c r="A464" s="107" t="s">
        <v>200</v>
      </c>
      <c r="B464" s="106" t="s">
        <v>460</v>
      </c>
      <c r="C464" s="102">
        <v>4</v>
      </c>
      <c r="D464" s="108">
        <v>0.004373927536181895</v>
      </c>
      <c r="E464" s="108">
        <v>2.1371731930253115</v>
      </c>
      <c r="F464" s="102" t="s">
        <v>405</v>
      </c>
      <c r="G464" s="102" t="b">
        <v>0</v>
      </c>
      <c r="H464" s="102" t="b">
        <v>0</v>
      </c>
      <c r="I464" s="102" t="b">
        <v>0</v>
      </c>
      <c r="J464" s="102" t="b">
        <v>0</v>
      </c>
      <c r="K464" s="102" t="b">
        <v>0</v>
      </c>
      <c r="L464" s="102" t="b">
        <v>0</v>
      </c>
    </row>
    <row r="465" spans="1:12" ht="15">
      <c r="A465" s="107" t="s">
        <v>444</v>
      </c>
      <c r="B465" s="106" t="s">
        <v>423</v>
      </c>
      <c r="C465" s="102">
        <v>4</v>
      </c>
      <c r="D465" s="108">
        <v>0.004373927536181895</v>
      </c>
      <c r="E465" s="108">
        <v>1.9408785478813435</v>
      </c>
      <c r="F465" s="102" t="s">
        <v>405</v>
      </c>
      <c r="G465" s="102" t="b">
        <v>0</v>
      </c>
      <c r="H465" s="102" t="b">
        <v>0</v>
      </c>
      <c r="I465" s="102" t="b">
        <v>0</v>
      </c>
      <c r="J465" s="102" t="b">
        <v>0</v>
      </c>
      <c r="K465" s="102" t="b">
        <v>0</v>
      </c>
      <c r="L465" s="102" t="b">
        <v>0</v>
      </c>
    </row>
    <row r="466" spans="1:12" ht="15">
      <c r="A466" s="107" t="s">
        <v>456</v>
      </c>
      <c r="B466" s="106" t="s">
        <v>433</v>
      </c>
      <c r="C466" s="102">
        <v>4</v>
      </c>
      <c r="D466" s="108">
        <v>0.004373927536181895</v>
      </c>
      <c r="E466" s="108">
        <v>2.1371731930253115</v>
      </c>
      <c r="F466" s="102" t="s">
        <v>405</v>
      </c>
      <c r="G466" s="102" t="b">
        <v>0</v>
      </c>
      <c r="H466" s="102" t="b">
        <v>0</v>
      </c>
      <c r="I466" s="102" t="b">
        <v>0</v>
      </c>
      <c r="J466" s="102" t="b">
        <v>0</v>
      </c>
      <c r="K466" s="102" t="b">
        <v>0</v>
      </c>
      <c r="L466" s="102" t="b">
        <v>0</v>
      </c>
    </row>
    <row r="467" spans="1:12" ht="15">
      <c r="A467" s="107" t="s">
        <v>447</v>
      </c>
      <c r="B467" s="106" t="s">
        <v>448</v>
      </c>
      <c r="C467" s="102">
        <v>4</v>
      </c>
      <c r="D467" s="108">
        <v>0.004373927536181895</v>
      </c>
      <c r="E467" s="108">
        <v>2.380211241711606</v>
      </c>
      <c r="F467" s="102" t="s">
        <v>405</v>
      </c>
      <c r="G467" s="102" t="b">
        <v>0</v>
      </c>
      <c r="H467" s="102" t="b">
        <v>0</v>
      </c>
      <c r="I467" s="102" t="b">
        <v>0</v>
      </c>
      <c r="J467" s="102" t="b">
        <v>0</v>
      </c>
      <c r="K467" s="102" t="b">
        <v>0</v>
      </c>
      <c r="L467" s="102" t="b">
        <v>0</v>
      </c>
    </row>
    <row r="468" spans="1:12" ht="15">
      <c r="A468" s="107" t="s">
        <v>466</v>
      </c>
      <c r="B468" s="106" t="s">
        <v>469</v>
      </c>
      <c r="C468" s="102">
        <v>4</v>
      </c>
      <c r="D468" s="108">
        <v>0.004373927536181895</v>
      </c>
      <c r="E468" s="108">
        <v>1.894135144339017</v>
      </c>
      <c r="F468" s="102" t="s">
        <v>405</v>
      </c>
      <c r="G468" s="102" t="b">
        <v>0</v>
      </c>
      <c r="H468" s="102" t="b">
        <v>0</v>
      </c>
      <c r="I468" s="102" t="b">
        <v>0</v>
      </c>
      <c r="J468" s="102" t="b">
        <v>0</v>
      </c>
      <c r="K468" s="102" t="b">
        <v>0</v>
      </c>
      <c r="L468" s="102" t="b">
        <v>0</v>
      </c>
    </row>
    <row r="469" spans="1:12" ht="15">
      <c r="A469" s="107" t="s">
        <v>448</v>
      </c>
      <c r="B469" s="106" t="s">
        <v>439</v>
      </c>
      <c r="C469" s="102">
        <v>4</v>
      </c>
      <c r="D469" s="108">
        <v>0.004373927536181895</v>
      </c>
      <c r="E469" s="108">
        <v>2.380211241711606</v>
      </c>
      <c r="F469" s="102" t="s">
        <v>405</v>
      </c>
      <c r="G469" s="102" t="b">
        <v>0</v>
      </c>
      <c r="H469" s="102" t="b">
        <v>0</v>
      </c>
      <c r="I469" s="102" t="b">
        <v>0</v>
      </c>
      <c r="J469" s="102" t="b">
        <v>0</v>
      </c>
      <c r="K469" s="102" t="b">
        <v>0</v>
      </c>
      <c r="L469" s="102" t="b">
        <v>0</v>
      </c>
    </row>
    <row r="470" spans="1:12" ht="15">
      <c r="A470" s="107" t="s">
        <v>440</v>
      </c>
      <c r="B470" s="106" t="s">
        <v>427</v>
      </c>
      <c r="C470" s="102">
        <v>4</v>
      </c>
      <c r="D470" s="108">
        <v>0.004373927536181895</v>
      </c>
      <c r="E470" s="108">
        <v>1.9030899869919435</v>
      </c>
      <c r="F470" s="102" t="s">
        <v>405</v>
      </c>
      <c r="G470" s="102" t="b">
        <v>0</v>
      </c>
      <c r="H470" s="102" t="b">
        <v>0</v>
      </c>
      <c r="I470" s="102" t="b">
        <v>0</v>
      </c>
      <c r="J470" s="102" t="b">
        <v>0</v>
      </c>
      <c r="K470" s="102" t="b">
        <v>0</v>
      </c>
      <c r="L470" s="102" t="b">
        <v>0</v>
      </c>
    </row>
    <row r="471" spans="1:12" ht="15">
      <c r="A471" s="107" t="s">
        <v>421</v>
      </c>
      <c r="B471" s="106" t="s">
        <v>428</v>
      </c>
      <c r="C471" s="102">
        <v>4</v>
      </c>
      <c r="D471" s="108">
        <v>0.004373927536181895</v>
      </c>
      <c r="E471" s="108">
        <v>0.8471385816627935</v>
      </c>
      <c r="F471" s="102" t="s">
        <v>405</v>
      </c>
      <c r="G471" s="102" t="b">
        <v>0</v>
      </c>
      <c r="H471" s="102" t="b">
        <v>0</v>
      </c>
      <c r="I471" s="102" t="b">
        <v>0</v>
      </c>
      <c r="J471" s="102" t="b">
        <v>0</v>
      </c>
      <c r="K471" s="102" t="b">
        <v>0</v>
      </c>
      <c r="L471" s="102" t="b">
        <v>0</v>
      </c>
    </row>
    <row r="472" spans="1:12" ht="15">
      <c r="A472" s="107" t="s">
        <v>421</v>
      </c>
      <c r="B472" s="106" t="s">
        <v>457</v>
      </c>
      <c r="C472" s="102">
        <v>4</v>
      </c>
      <c r="D472" s="108">
        <v>0.004373927536181895</v>
      </c>
      <c r="E472" s="108">
        <v>1.391206626013069</v>
      </c>
      <c r="F472" s="102" t="s">
        <v>405</v>
      </c>
      <c r="G472" s="102" t="b">
        <v>0</v>
      </c>
      <c r="H472" s="102" t="b">
        <v>0</v>
      </c>
      <c r="I472" s="102" t="b">
        <v>0</v>
      </c>
      <c r="J472" s="102" t="b">
        <v>0</v>
      </c>
      <c r="K472" s="102" t="b">
        <v>0</v>
      </c>
      <c r="L472" s="102" t="b">
        <v>0</v>
      </c>
    </row>
    <row r="473" spans="1:12" ht="15">
      <c r="A473" s="107" t="s">
        <v>454</v>
      </c>
      <c r="B473" s="106" t="s">
        <v>461</v>
      </c>
      <c r="C473" s="102">
        <v>4</v>
      </c>
      <c r="D473" s="108">
        <v>0.004373927536181895</v>
      </c>
      <c r="E473" s="108">
        <v>2.380211241711606</v>
      </c>
      <c r="F473" s="102" t="s">
        <v>405</v>
      </c>
      <c r="G473" s="102" t="b">
        <v>0</v>
      </c>
      <c r="H473" s="102" t="b">
        <v>1</v>
      </c>
      <c r="I473" s="102" t="b">
        <v>0</v>
      </c>
      <c r="J473" s="102" t="b">
        <v>0</v>
      </c>
      <c r="K473" s="102" t="b">
        <v>0</v>
      </c>
      <c r="L473" s="102" t="b">
        <v>0</v>
      </c>
    </row>
    <row r="474" spans="1:12" ht="15">
      <c r="A474" s="107" t="s">
        <v>458</v>
      </c>
      <c r="B474" s="106" t="s">
        <v>456</v>
      </c>
      <c r="C474" s="102">
        <v>4</v>
      </c>
      <c r="D474" s="108">
        <v>0.004373927536181895</v>
      </c>
      <c r="E474" s="108">
        <v>2.380211241711606</v>
      </c>
      <c r="F474" s="102" t="s">
        <v>405</v>
      </c>
      <c r="G474" s="102" t="b">
        <v>0</v>
      </c>
      <c r="H474" s="102" t="b">
        <v>0</v>
      </c>
      <c r="I474" s="102" t="b">
        <v>0</v>
      </c>
      <c r="J474" s="102" t="b">
        <v>0</v>
      </c>
      <c r="K474" s="102" t="b">
        <v>0</v>
      </c>
      <c r="L474" s="102" t="b">
        <v>0</v>
      </c>
    </row>
    <row r="475" spans="1:12" ht="15">
      <c r="A475" s="107" t="s">
        <v>423</v>
      </c>
      <c r="B475" s="106" t="s">
        <v>440</v>
      </c>
      <c r="C475" s="102">
        <v>4</v>
      </c>
      <c r="D475" s="108">
        <v>0.004373927536181895</v>
      </c>
      <c r="E475" s="108">
        <v>1.9408785478813435</v>
      </c>
      <c r="F475" s="102" t="s">
        <v>405</v>
      </c>
      <c r="G475" s="102" t="b">
        <v>0</v>
      </c>
      <c r="H475" s="102" t="b">
        <v>0</v>
      </c>
      <c r="I475" s="102" t="b">
        <v>0</v>
      </c>
      <c r="J475" s="102" t="b">
        <v>0</v>
      </c>
      <c r="K475" s="102" t="b">
        <v>0</v>
      </c>
      <c r="L475" s="102" t="b">
        <v>0</v>
      </c>
    </row>
    <row r="476" spans="1:12" ht="15">
      <c r="A476" s="107" t="s">
        <v>532</v>
      </c>
      <c r="B476" s="106" t="s">
        <v>514</v>
      </c>
      <c r="C476" s="102">
        <v>4</v>
      </c>
      <c r="D476" s="108">
        <v>0.004373927536181895</v>
      </c>
      <c r="E476" s="108">
        <v>2.1072099696478683</v>
      </c>
      <c r="F476" s="102" t="s">
        <v>405</v>
      </c>
      <c r="G476" s="102" t="b">
        <v>0</v>
      </c>
      <c r="H476" s="102" t="b">
        <v>0</v>
      </c>
      <c r="I476" s="102" t="b">
        <v>0</v>
      </c>
      <c r="J476" s="102" t="b">
        <v>0</v>
      </c>
      <c r="K476" s="102" t="b">
        <v>0</v>
      </c>
      <c r="L476" s="102" t="b">
        <v>0</v>
      </c>
    </row>
    <row r="477" spans="1:12" ht="15">
      <c r="A477" s="107" t="s">
        <v>451</v>
      </c>
      <c r="B477" s="106" t="s">
        <v>458</v>
      </c>
      <c r="C477" s="102">
        <v>4</v>
      </c>
      <c r="D477" s="108">
        <v>0.004373927536181895</v>
      </c>
      <c r="E477" s="108">
        <v>2.2041199826559246</v>
      </c>
      <c r="F477" s="102" t="s">
        <v>405</v>
      </c>
      <c r="G477" s="102" t="b">
        <v>0</v>
      </c>
      <c r="H477" s="102" t="b">
        <v>0</v>
      </c>
      <c r="I477" s="102" t="b">
        <v>0</v>
      </c>
      <c r="J477" s="102" t="b">
        <v>0</v>
      </c>
      <c r="K477" s="102" t="b">
        <v>0</v>
      </c>
      <c r="L477" s="102" t="b">
        <v>0</v>
      </c>
    </row>
    <row r="478" spans="1:12" ht="15">
      <c r="A478" s="107" t="s">
        <v>508</v>
      </c>
      <c r="B478" s="106" t="s">
        <v>466</v>
      </c>
      <c r="C478" s="102">
        <v>4</v>
      </c>
      <c r="D478" s="108">
        <v>0.004373927536181895</v>
      </c>
      <c r="E478" s="108">
        <v>1.894135144339017</v>
      </c>
      <c r="F478" s="102" t="s">
        <v>405</v>
      </c>
      <c r="G478" s="102" t="b">
        <v>0</v>
      </c>
      <c r="H478" s="102" t="b">
        <v>0</v>
      </c>
      <c r="I478" s="102" t="b">
        <v>0</v>
      </c>
      <c r="J478" s="102" t="b">
        <v>0</v>
      </c>
      <c r="K478" s="102" t="b">
        <v>0</v>
      </c>
      <c r="L478" s="102" t="b">
        <v>0</v>
      </c>
    </row>
    <row r="479" spans="1:12" ht="15">
      <c r="A479" s="107" t="s">
        <v>498</v>
      </c>
      <c r="B479" s="106" t="s">
        <v>516</v>
      </c>
      <c r="C479" s="102">
        <v>4</v>
      </c>
      <c r="D479" s="108">
        <v>0.004373927536181895</v>
      </c>
      <c r="E479" s="108">
        <v>1.9610819339696304</v>
      </c>
      <c r="F479" s="102" t="s">
        <v>405</v>
      </c>
      <c r="G479" s="102" t="b">
        <v>0</v>
      </c>
      <c r="H479" s="102" t="b">
        <v>0</v>
      </c>
      <c r="I479" s="102" t="b">
        <v>0</v>
      </c>
      <c r="J479" s="102" t="b">
        <v>0</v>
      </c>
      <c r="K479" s="102" t="b">
        <v>0</v>
      </c>
      <c r="L479" s="102" t="b">
        <v>0</v>
      </c>
    </row>
    <row r="480" spans="1:12" ht="15">
      <c r="A480" s="107" t="s">
        <v>461</v>
      </c>
      <c r="B480" s="106" t="s">
        <v>451</v>
      </c>
      <c r="C480" s="102">
        <v>4</v>
      </c>
      <c r="D480" s="108">
        <v>0.004373927536181895</v>
      </c>
      <c r="E480" s="108">
        <v>2.2041199826559246</v>
      </c>
      <c r="F480" s="102" t="s">
        <v>405</v>
      </c>
      <c r="G480" s="102" t="b">
        <v>0</v>
      </c>
      <c r="H480" s="102" t="b">
        <v>0</v>
      </c>
      <c r="I480" s="102" t="b">
        <v>0</v>
      </c>
      <c r="J480" s="102" t="b">
        <v>0</v>
      </c>
      <c r="K480" s="102" t="b">
        <v>0</v>
      </c>
      <c r="L480" s="102" t="b">
        <v>0</v>
      </c>
    </row>
    <row r="481" spans="1:12" ht="15">
      <c r="A481" s="107" t="s">
        <v>459</v>
      </c>
      <c r="B481" s="106" t="s">
        <v>423</v>
      </c>
      <c r="C481" s="102">
        <v>4</v>
      </c>
      <c r="D481" s="108">
        <v>0.004373927536181895</v>
      </c>
      <c r="E481" s="108">
        <v>1.9408785478813435</v>
      </c>
      <c r="F481" s="102" t="s">
        <v>405</v>
      </c>
      <c r="G481" s="102" t="b">
        <v>0</v>
      </c>
      <c r="H481" s="102" t="b">
        <v>0</v>
      </c>
      <c r="I481" s="102" t="b">
        <v>0</v>
      </c>
      <c r="J481" s="102" t="b">
        <v>0</v>
      </c>
      <c r="K481" s="102" t="b">
        <v>0</v>
      </c>
      <c r="L481" s="102" t="b">
        <v>0</v>
      </c>
    </row>
    <row r="482" spans="1:12" ht="15">
      <c r="A482" s="107" t="s">
        <v>421</v>
      </c>
      <c r="B482" s="106" t="s">
        <v>444</v>
      </c>
      <c r="C482" s="102">
        <v>4</v>
      </c>
      <c r="D482" s="108">
        <v>0.004373927536181895</v>
      </c>
      <c r="E482" s="108">
        <v>1.391206626013069</v>
      </c>
      <c r="F482" s="102" t="s">
        <v>405</v>
      </c>
      <c r="G482" s="102" t="b">
        <v>0</v>
      </c>
      <c r="H482" s="102" t="b">
        <v>0</v>
      </c>
      <c r="I482" s="102" t="b">
        <v>0</v>
      </c>
      <c r="J482" s="102" t="b">
        <v>0</v>
      </c>
      <c r="K482" s="102" t="b">
        <v>0</v>
      </c>
      <c r="L482" s="102" t="b">
        <v>0</v>
      </c>
    </row>
    <row r="483" spans="1:12" ht="15">
      <c r="A483" s="107" t="s">
        <v>198</v>
      </c>
      <c r="B483" s="106" t="s">
        <v>422</v>
      </c>
      <c r="C483" s="102">
        <v>4</v>
      </c>
      <c r="D483" s="108">
        <v>0.004373927536181895</v>
      </c>
      <c r="E483" s="108">
        <v>1.4259687322722812</v>
      </c>
      <c r="F483" s="102" t="s">
        <v>405</v>
      </c>
      <c r="G483" s="102" t="b">
        <v>0</v>
      </c>
      <c r="H483" s="102" t="b">
        <v>0</v>
      </c>
      <c r="I483" s="102" t="b">
        <v>0</v>
      </c>
      <c r="J483" s="102" t="b">
        <v>0</v>
      </c>
      <c r="K483" s="102" t="b">
        <v>0</v>
      </c>
      <c r="L483" s="102" t="b">
        <v>0</v>
      </c>
    </row>
    <row r="484" spans="1:12" ht="15">
      <c r="A484" s="107" t="s">
        <v>513</v>
      </c>
      <c r="B484" s="106" t="s">
        <v>494</v>
      </c>
      <c r="C484" s="102">
        <v>3</v>
      </c>
      <c r="D484" s="108">
        <v>0.003651183742962237</v>
      </c>
      <c r="E484" s="108">
        <v>1.8361431973613305</v>
      </c>
      <c r="F484" s="102" t="s">
        <v>405</v>
      </c>
      <c r="G484" s="102" t="b">
        <v>0</v>
      </c>
      <c r="H484" s="102" t="b">
        <v>0</v>
      </c>
      <c r="I484" s="102" t="b">
        <v>0</v>
      </c>
      <c r="J484" s="102" t="b">
        <v>0</v>
      </c>
      <c r="K484" s="102" t="b">
        <v>0</v>
      </c>
      <c r="L484" s="102" t="b">
        <v>0</v>
      </c>
    </row>
    <row r="485" spans="1:12" ht="15">
      <c r="A485" s="107" t="s">
        <v>561</v>
      </c>
      <c r="B485" s="106" t="s">
        <v>575</v>
      </c>
      <c r="C485" s="102">
        <v>3</v>
      </c>
      <c r="D485" s="108">
        <v>0.003651183742962237</v>
      </c>
      <c r="E485" s="108">
        <v>2.505149978319906</v>
      </c>
      <c r="F485" s="102" t="s">
        <v>405</v>
      </c>
      <c r="G485" s="102" t="b">
        <v>0</v>
      </c>
      <c r="H485" s="102" t="b">
        <v>0</v>
      </c>
      <c r="I485" s="102" t="b">
        <v>0</v>
      </c>
      <c r="J485" s="102" t="b">
        <v>0</v>
      </c>
      <c r="K485" s="102" t="b">
        <v>0</v>
      </c>
      <c r="L485" s="102" t="b">
        <v>0</v>
      </c>
    </row>
    <row r="486" spans="1:12" ht="15">
      <c r="A486" s="107" t="s">
        <v>509</v>
      </c>
      <c r="B486" s="106" t="s">
        <v>493</v>
      </c>
      <c r="C486" s="102">
        <v>3</v>
      </c>
      <c r="D486" s="108">
        <v>0.003651183742962237</v>
      </c>
      <c r="E486" s="108">
        <v>2.505149978319906</v>
      </c>
      <c r="F486" s="102" t="s">
        <v>405</v>
      </c>
      <c r="G486" s="102" t="b">
        <v>0</v>
      </c>
      <c r="H486" s="102" t="b">
        <v>0</v>
      </c>
      <c r="I486" s="102" t="b">
        <v>0</v>
      </c>
      <c r="J486" s="102" t="b">
        <v>0</v>
      </c>
      <c r="K486" s="102" t="b">
        <v>0</v>
      </c>
      <c r="L486" s="102" t="b">
        <v>0</v>
      </c>
    </row>
    <row r="487" spans="1:12" ht="15">
      <c r="A487" s="107" t="s">
        <v>591</v>
      </c>
      <c r="B487" s="106" t="s">
        <v>602</v>
      </c>
      <c r="C487" s="102">
        <v>3</v>
      </c>
      <c r="D487" s="108">
        <v>0.003651183742962237</v>
      </c>
      <c r="E487" s="108">
        <v>2.505149978319906</v>
      </c>
      <c r="F487" s="102" t="s">
        <v>405</v>
      </c>
      <c r="G487" s="102" t="b">
        <v>0</v>
      </c>
      <c r="H487" s="102" t="b">
        <v>0</v>
      </c>
      <c r="I487" s="102" t="b">
        <v>0</v>
      </c>
      <c r="J487" s="102" t="b">
        <v>0</v>
      </c>
      <c r="K487" s="102" t="b">
        <v>0</v>
      </c>
      <c r="L487" s="102" t="b">
        <v>0</v>
      </c>
    </row>
    <row r="488" spans="1:12" ht="15">
      <c r="A488" s="107" t="s">
        <v>518</v>
      </c>
      <c r="B488" s="106" t="s">
        <v>604</v>
      </c>
      <c r="C488" s="102">
        <v>3</v>
      </c>
      <c r="D488" s="108">
        <v>0.003651183742962237</v>
      </c>
      <c r="E488" s="108">
        <v>2.2833012287035497</v>
      </c>
      <c r="F488" s="102" t="s">
        <v>405</v>
      </c>
      <c r="G488" s="102" t="b">
        <v>0</v>
      </c>
      <c r="H488" s="102" t="b">
        <v>0</v>
      </c>
      <c r="I488" s="102" t="b">
        <v>0</v>
      </c>
      <c r="J488" s="102" t="b">
        <v>0</v>
      </c>
      <c r="K488" s="102" t="b">
        <v>0</v>
      </c>
      <c r="L488" s="102" t="b">
        <v>0</v>
      </c>
    </row>
    <row r="489" spans="1:12" ht="15">
      <c r="A489" s="107" t="s">
        <v>905</v>
      </c>
      <c r="B489" s="106" t="s">
        <v>486</v>
      </c>
      <c r="C489" s="102">
        <v>3</v>
      </c>
      <c r="D489" s="108">
        <v>0.003651183742962237</v>
      </c>
      <c r="E489" s="108">
        <v>2.2833012287035497</v>
      </c>
      <c r="F489" s="102" t="s">
        <v>405</v>
      </c>
      <c r="G489" s="102" t="b">
        <v>0</v>
      </c>
      <c r="H489" s="102" t="b">
        <v>0</v>
      </c>
      <c r="I489" s="102" t="b">
        <v>0</v>
      </c>
      <c r="J489" s="102" t="b">
        <v>0</v>
      </c>
      <c r="K489" s="102" t="b">
        <v>0</v>
      </c>
      <c r="L489" s="102" t="b">
        <v>0</v>
      </c>
    </row>
    <row r="490" spans="1:12" ht="15">
      <c r="A490" s="107" t="s">
        <v>421</v>
      </c>
      <c r="B490" s="106" t="s">
        <v>505</v>
      </c>
      <c r="C490" s="102">
        <v>3</v>
      </c>
      <c r="D490" s="108">
        <v>0.003651183742962237</v>
      </c>
      <c r="E490" s="108">
        <v>1.3912066260130693</v>
      </c>
      <c r="F490" s="102" t="s">
        <v>405</v>
      </c>
      <c r="G490" s="102" t="b">
        <v>0</v>
      </c>
      <c r="H490" s="102" t="b">
        <v>0</v>
      </c>
      <c r="I490" s="102" t="b">
        <v>0</v>
      </c>
      <c r="J490" s="102" t="b">
        <v>0</v>
      </c>
      <c r="K490" s="102" t="b">
        <v>0</v>
      </c>
      <c r="L490" s="102" t="b">
        <v>0</v>
      </c>
    </row>
    <row r="491" spans="1:12" ht="15">
      <c r="A491" s="107" t="s">
        <v>593</v>
      </c>
      <c r="B491" s="106" t="s">
        <v>421</v>
      </c>
      <c r="C491" s="102">
        <v>3</v>
      </c>
      <c r="D491" s="108">
        <v>0.003651183742962237</v>
      </c>
      <c r="E491" s="108">
        <v>1.2920751530110548</v>
      </c>
      <c r="F491" s="102" t="s">
        <v>405</v>
      </c>
      <c r="G491" s="102" t="b">
        <v>0</v>
      </c>
      <c r="H491" s="102" t="b">
        <v>0</v>
      </c>
      <c r="I491" s="102" t="b">
        <v>0</v>
      </c>
      <c r="J491" s="102" t="b">
        <v>0</v>
      </c>
      <c r="K491" s="102" t="b">
        <v>0</v>
      </c>
      <c r="L491" s="102" t="b">
        <v>0</v>
      </c>
    </row>
    <row r="492" spans="1:12" ht="15">
      <c r="A492" s="107" t="s">
        <v>426</v>
      </c>
      <c r="B492" s="106" t="s">
        <v>588</v>
      </c>
      <c r="C492" s="102">
        <v>3</v>
      </c>
      <c r="D492" s="108">
        <v>0.0041737097342253865</v>
      </c>
      <c r="E492" s="108">
        <v>1.9822712330395684</v>
      </c>
      <c r="F492" s="102" t="s">
        <v>405</v>
      </c>
      <c r="G492" s="102" t="b">
        <v>0</v>
      </c>
      <c r="H492" s="102" t="b">
        <v>0</v>
      </c>
      <c r="I492" s="102" t="b">
        <v>0</v>
      </c>
      <c r="J492" s="102" t="b">
        <v>0</v>
      </c>
      <c r="K492" s="102" t="b">
        <v>0</v>
      </c>
      <c r="L492" s="102" t="b">
        <v>0</v>
      </c>
    </row>
    <row r="493" spans="1:12" ht="15">
      <c r="A493" s="107" t="s">
        <v>483</v>
      </c>
      <c r="B493" s="106" t="s">
        <v>200</v>
      </c>
      <c r="C493" s="102">
        <v>3</v>
      </c>
      <c r="D493" s="108">
        <v>0.003651183742962237</v>
      </c>
      <c r="E493" s="108">
        <v>2.1371731930253115</v>
      </c>
      <c r="F493" s="102" t="s">
        <v>405</v>
      </c>
      <c r="G493" s="102" t="b">
        <v>0</v>
      </c>
      <c r="H493" s="102" t="b">
        <v>0</v>
      </c>
      <c r="I493" s="102" t="b">
        <v>0</v>
      </c>
      <c r="J493" s="102" t="b">
        <v>0</v>
      </c>
      <c r="K493" s="102" t="b">
        <v>0</v>
      </c>
      <c r="L493" s="102" t="b">
        <v>0</v>
      </c>
    </row>
    <row r="494" spans="1:12" ht="15">
      <c r="A494" s="107" t="s">
        <v>565</v>
      </c>
      <c r="B494" s="106" t="s">
        <v>550</v>
      </c>
      <c r="C494" s="102">
        <v>3</v>
      </c>
      <c r="D494" s="108">
        <v>0.003651183742962237</v>
      </c>
      <c r="E494" s="108">
        <v>2.505149978319906</v>
      </c>
      <c r="F494" s="102" t="s">
        <v>405</v>
      </c>
      <c r="G494" s="102" t="b">
        <v>0</v>
      </c>
      <c r="H494" s="102" t="b">
        <v>0</v>
      </c>
      <c r="I494" s="102" t="b">
        <v>0</v>
      </c>
      <c r="J494" s="102" t="b">
        <v>0</v>
      </c>
      <c r="K494" s="102" t="b">
        <v>0</v>
      </c>
      <c r="L494" s="102" t="b">
        <v>0</v>
      </c>
    </row>
    <row r="495" spans="1:12" ht="15">
      <c r="A495" s="107" t="s">
        <v>428</v>
      </c>
      <c r="B495" s="106" t="s">
        <v>509</v>
      </c>
      <c r="C495" s="102">
        <v>3</v>
      </c>
      <c r="D495" s="108">
        <v>0.003651183742962237</v>
      </c>
      <c r="E495" s="108">
        <v>1.8683278807327317</v>
      </c>
      <c r="F495" s="102" t="s">
        <v>405</v>
      </c>
      <c r="G495" s="102" t="b">
        <v>0</v>
      </c>
      <c r="H495" s="102" t="b">
        <v>0</v>
      </c>
      <c r="I495" s="102" t="b">
        <v>0</v>
      </c>
      <c r="J495" s="102" t="b">
        <v>0</v>
      </c>
      <c r="K495" s="102" t="b">
        <v>0</v>
      </c>
      <c r="L495" s="102" t="b">
        <v>0</v>
      </c>
    </row>
    <row r="496" spans="1:12" ht="15">
      <c r="A496" s="107" t="s">
        <v>489</v>
      </c>
      <c r="B496" s="106" t="s">
        <v>475</v>
      </c>
      <c r="C496" s="102">
        <v>3</v>
      </c>
      <c r="D496" s="108">
        <v>0.003651183742962237</v>
      </c>
      <c r="E496" s="108">
        <v>2.1371731930253115</v>
      </c>
      <c r="F496" s="102" t="s">
        <v>405</v>
      </c>
      <c r="G496" s="102" t="b">
        <v>0</v>
      </c>
      <c r="H496" s="102" t="b">
        <v>0</v>
      </c>
      <c r="I496" s="102" t="b">
        <v>0</v>
      </c>
      <c r="J496" s="102" t="b">
        <v>0</v>
      </c>
      <c r="K496" s="102" t="b">
        <v>0</v>
      </c>
      <c r="L496" s="102" t="b">
        <v>0</v>
      </c>
    </row>
    <row r="497" spans="1:12" ht="15">
      <c r="A497" s="107" t="s">
        <v>474</v>
      </c>
      <c r="B497" s="106" t="s">
        <v>421</v>
      </c>
      <c r="C497" s="102">
        <v>3</v>
      </c>
      <c r="D497" s="108">
        <v>0.003651183742962237</v>
      </c>
      <c r="E497" s="108">
        <v>1.0702264033946984</v>
      </c>
      <c r="F497" s="102" t="s">
        <v>405</v>
      </c>
      <c r="G497" s="102" t="b">
        <v>0</v>
      </c>
      <c r="H497" s="102" t="b">
        <v>0</v>
      </c>
      <c r="I497" s="102" t="b">
        <v>0</v>
      </c>
      <c r="J497" s="102" t="b">
        <v>0</v>
      </c>
      <c r="K497" s="102" t="b">
        <v>0</v>
      </c>
      <c r="L497" s="102" t="b">
        <v>0</v>
      </c>
    </row>
    <row r="498" spans="1:12" ht="15">
      <c r="A498" s="107" t="s">
        <v>463</v>
      </c>
      <c r="B498" s="106" t="s">
        <v>452</v>
      </c>
      <c r="C498" s="102">
        <v>3</v>
      </c>
      <c r="D498" s="108">
        <v>0.003651183742962237</v>
      </c>
      <c r="E498" s="108">
        <v>1.6812412373755872</v>
      </c>
      <c r="F498" s="102" t="s">
        <v>405</v>
      </c>
      <c r="G498" s="102" t="b">
        <v>0</v>
      </c>
      <c r="H498" s="102" t="b">
        <v>0</v>
      </c>
      <c r="I498" s="102" t="b">
        <v>0</v>
      </c>
      <c r="J498" s="102" t="b">
        <v>0</v>
      </c>
      <c r="K498" s="102" t="b">
        <v>0</v>
      </c>
      <c r="L498" s="102" t="b">
        <v>0</v>
      </c>
    </row>
    <row r="499" spans="1:12" ht="15">
      <c r="A499" s="107" t="s">
        <v>467</v>
      </c>
      <c r="B499" s="106" t="s">
        <v>587</v>
      </c>
      <c r="C499" s="102">
        <v>3</v>
      </c>
      <c r="D499" s="108">
        <v>0.003651183742962237</v>
      </c>
      <c r="E499" s="108">
        <v>1.9030899869919435</v>
      </c>
      <c r="F499" s="102" t="s">
        <v>405</v>
      </c>
      <c r="G499" s="102" t="b">
        <v>0</v>
      </c>
      <c r="H499" s="102" t="b">
        <v>0</v>
      </c>
      <c r="I499" s="102" t="b">
        <v>0</v>
      </c>
      <c r="J499" s="102" t="b">
        <v>0</v>
      </c>
      <c r="K499" s="102" t="b">
        <v>0</v>
      </c>
      <c r="L499" s="102" t="b">
        <v>0</v>
      </c>
    </row>
    <row r="500" spans="1:12" ht="15">
      <c r="A500" s="107" t="s">
        <v>473</v>
      </c>
      <c r="B500" s="106" t="s">
        <v>421</v>
      </c>
      <c r="C500" s="102">
        <v>3</v>
      </c>
      <c r="D500" s="108">
        <v>0.003651183742962237</v>
      </c>
      <c r="E500" s="108">
        <v>0.8661064207387736</v>
      </c>
      <c r="F500" s="102" t="s">
        <v>405</v>
      </c>
      <c r="G500" s="102" t="b">
        <v>0</v>
      </c>
      <c r="H500" s="102" t="b">
        <v>0</v>
      </c>
      <c r="I500" s="102" t="b">
        <v>0</v>
      </c>
      <c r="J500" s="102" t="b">
        <v>0</v>
      </c>
      <c r="K500" s="102" t="b">
        <v>0</v>
      </c>
      <c r="L500" s="102" t="b">
        <v>0</v>
      </c>
    </row>
    <row r="501" spans="1:12" ht="15">
      <c r="A501" s="107" t="s">
        <v>550</v>
      </c>
      <c r="B501" s="106" t="s">
        <v>532</v>
      </c>
      <c r="C501" s="102">
        <v>3</v>
      </c>
      <c r="D501" s="108">
        <v>0.003651183742962237</v>
      </c>
      <c r="E501" s="108">
        <v>2.2833012287035497</v>
      </c>
      <c r="F501" s="102" t="s">
        <v>405</v>
      </c>
      <c r="G501" s="102" t="b">
        <v>0</v>
      </c>
      <c r="H501" s="102" t="b">
        <v>0</v>
      </c>
      <c r="I501" s="102" t="b">
        <v>0</v>
      </c>
      <c r="J501" s="102" t="b">
        <v>0</v>
      </c>
      <c r="K501" s="102" t="b">
        <v>0</v>
      </c>
      <c r="L501" s="102" t="b">
        <v>0</v>
      </c>
    </row>
    <row r="502" spans="1:12" ht="15">
      <c r="A502" s="107" t="s">
        <v>545</v>
      </c>
      <c r="B502" s="106" t="s">
        <v>494</v>
      </c>
      <c r="C502" s="102">
        <v>3</v>
      </c>
      <c r="D502" s="108">
        <v>0.003651183742962237</v>
      </c>
      <c r="E502" s="108">
        <v>2.1371731930253115</v>
      </c>
      <c r="F502" s="102" t="s">
        <v>405</v>
      </c>
      <c r="G502" s="102" t="b">
        <v>0</v>
      </c>
      <c r="H502" s="102" t="b">
        <v>0</v>
      </c>
      <c r="I502" s="102" t="b">
        <v>0</v>
      </c>
      <c r="J502" s="102" t="b">
        <v>0</v>
      </c>
      <c r="K502" s="102" t="b">
        <v>0</v>
      </c>
      <c r="L502" s="102" t="b">
        <v>0</v>
      </c>
    </row>
    <row r="503" spans="1:12" ht="15">
      <c r="A503" s="107" t="s">
        <v>522</v>
      </c>
      <c r="B503" s="106" t="s">
        <v>562</v>
      </c>
      <c r="C503" s="102">
        <v>3</v>
      </c>
      <c r="D503" s="108">
        <v>0.003651183742962237</v>
      </c>
      <c r="E503" s="108">
        <v>2.2833012287035497</v>
      </c>
      <c r="F503" s="102" t="s">
        <v>405</v>
      </c>
      <c r="G503" s="102" t="b">
        <v>0</v>
      </c>
      <c r="H503" s="102" t="b">
        <v>0</v>
      </c>
      <c r="I503" s="102" t="b">
        <v>0</v>
      </c>
      <c r="J503" s="102" t="b">
        <v>0</v>
      </c>
      <c r="K503" s="102" t="b">
        <v>0</v>
      </c>
      <c r="L503" s="102" t="b">
        <v>0</v>
      </c>
    </row>
    <row r="504" spans="1:12" ht="15">
      <c r="A504" s="107" t="s">
        <v>466</v>
      </c>
      <c r="B504" s="106" t="s">
        <v>481</v>
      </c>
      <c r="C504" s="102">
        <v>3</v>
      </c>
      <c r="D504" s="108">
        <v>0.003651183742962237</v>
      </c>
      <c r="E504" s="108">
        <v>2.1371731930253115</v>
      </c>
      <c r="F504" s="102" t="s">
        <v>405</v>
      </c>
      <c r="G504" s="102" t="b">
        <v>0</v>
      </c>
      <c r="H504" s="102" t="b">
        <v>0</v>
      </c>
      <c r="I504" s="102" t="b">
        <v>0</v>
      </c>
      <c r="J504" s="102" t="b">
        <v>0</v>
      </c>
      <c r="K504" s="102" t="b">
        <v>0</v>
      </c>
      <c r="L504" s="102" t="b">
        <v>0</v>
      </c>
    </row>
    <row r="505" spans="1:12" ht="15">
      <c r="A505" s="107" t="s">
        <v>435</v>
      </c>
      <c r="B505" s="106" t="s">
        <v>466</v>
      </c>
      <c r="C505" s="102">
        <v>3</v>
      </c>
      <c r="D505" s="108">
        <v>0.003651183742962237</v>
      </c>
      <c r="E505" s="108">
        <v>1.7691964077307172</v>
      </c>
      <c r="F505" s="102" t="s">
        <v>405</v>
      </c>
      <c r="G505" s="102" t="b">
        <v>0</v>
      </c>
      <c r="H505" s="102" t="b">
        <v>0</v>
      </c>
      <c r="I505" s="102" t="b">
        <v>0</v>
      </c>
      <c r="J505" s="102" t="b">
        <v>0</v>
      </c>
      <c r="K505" s="102" t="b">
        <v>0</v>
      </c>
      <c r="L505" s="102" t="b">
        <v>0</v>
      </c>
    </row>
    <row r="506" spans="1:12" ht="15">
      <c r="A506" s="107" t="s">
        <v>430</v>
      </c>
      <c r="B506" s="106" t="s">
        <v>600</v>
      </c>
      <c r="C506" s="102">
        <v>3</v>
      </c>
      <c r="D506" s="108">
        <v>0.003651183742962237</v>
      </c>
      <c r="E506" s="108">
        <v>1.8361431973613305</v>
      </c>
      <c r="F506" s="102" t="s">
        <v>405</v>
      </c>
      <c r="G506" s="102" t="b">
        <v>1</v>
      </c>
      <c r="H506" s="102" t="b">
        <v>0</v>
      </c>
      <c r="I506" s="102" t="b">
        <v>0</v>
      </c>
      <c r="J506" s="102" t="b">
        <v>1</v>
      </c>
      <c r="K506" s="102" t="b">
        <v>0</v>
      </c>
      <c r="L506" s="102" t="b">
        <v>0</v>
      </c>
    </row>
    <row r="507" spans="1:12" ht="15">
      <c r="A507" s="107" t="s">
        <v>484</v>
      </c>
      <c r="B507" s="106" t="s">
        <v>474</v>
      </c>
      <c r="C507" s="102">
        <v>3</v>
      </c>
      <c r="D507" s="108">
        <v>0.003651183742962237</v>
      </c>
      <c r="E507" s="108">
        <v>2.061452479087193</v>
      </c>
      <c r="F507" s="102" t="s">
        <v>405</v>
      </c>
      <c r="G507" s="102" t="b">
        <v>0</v>
      </c>
      <c r="H507" s="102" t="b">
        <v>0</v>
      </c>
      <c r="I507" s="102" t="b">
        <v>0</v>
      </c>
      <c r="J507" s="102" t="b">
        <v>0</v>
      </c>
      <c r="K507" s="102" t="b">
        <v>0</v>
      </c>
      <c r="L507" s="102" t="b">
        <v>0</v>
      </c>
    </row>
    <row r="508" spans="1:12" ht="15">
      <c r="A508" s="107" t="s">
        <v>423</v>
      </c>
      <c r="B508" s="106" t="s">
        <v>463</v>
      </c>
      <c r="C508" s="102">
        <v>3</v>
      </c>
      <c r="D508" s="108">
        <v>0.003651183742962237</v>
      </c>
      <c r="E508" s="108">
        <v>1.6398485522173623</v>
      </c>
      <c r="F508" s="102" t="s">
        <v>405</v>
      </c>
      <c r="G508" s="102" t="b">
        <v>0</v>
      </c>
      <c r="H508" s="102" t="b">
        <v>0</v>
      </c>
      <c r="I508" s="102" t="b">
        <v>0</v>
      </c>
      <c r="J508" s="102" t="b">
        <v>0</v>
      </c>
      <c r="K508" s="102" t="b">
        <v>0</v>
      </c>
      <c r="L508" s="102" t="b">
        <v>0</v>
      </c>
    </row>
    <row r="509" spans="1:12" ht="15">
      <c r="A509" s="107" t="s">
        <v>604</v>
      </c>
      <c r="B509" s="106" t="s">
        <v>581</v>
      </c>
      <c r="C509" s="102">
        <v>3</v>
      </c>
      <c r="D509" s="108">
        <v>0.003651183742962237</v>
      </c>
      <c r="E509" s="108">
        <v>2.505149978319906</v>
      </c>
      <c r="F509" s="102" t="s">
        <v>405</v>
      </c>
      <c r="G509" s="102" t="b">
        <v>0</v>
      </c>
      <c r="H509" s="102" t="b">
        <v>0</v>
      </c>
      <c r="I509" s="102" t="b">
        <v>0</v>
      </c>
      <c r="J509" s="102" t="b">
        <v>0</v>
      </c>
      <c r="K509" s="102" t="b">
        <v>0</v>
      </c>
      <c r="L509" s="102" t="b">
        <v>0</v>
      </c>
    </row>
    <row r="510" spans="1:12" ht="15">
      <c r="A510" s="107" t="s">
        <v>570</v>
      </c>
      <c r="B510" s="106" t="s">
        <v>546</v>
      </c>
      <c r="C510" s="102">
        <v>3</v>
      </c>
      <c r="D510" s="108">
        <v>0.003651183742962237</v>
      </c>
      <c r="E510" s="108">
        <v>2.380211241711606</v>
      </c>
      <c r="F510" s="102" t="s">
        <v>405</v>
      </c>
      <c r="G510" s="102" t="b">
        <v>0</v>
      </c>
      <c r="H510" s="102" t="b">
        <v>0</v>
      </c>
      <c r="I510" s="102" t="b">
        <v>0</v>
      </c>
      <c r="J510" s="102" t="b">
        <v>0</v>
      </c>
      <c r="K510" s="102" t="b">
        <v>0</v>
      </c>
      <c r="L510" s="102" t="b">
        <v>0</v>
      </c>
    </row>
    <row r="511" spans="1:12" ht="15">
      <c r="A511" s="107" t="s">
        <v>598</v>
      </c>
      <c r="B511" s="106" t="s">
        <v>549</v>
      </c>
      <c r="C511" s="102">
        <v>3</v>
      </c>
      <c r="D511" s="108">
        <v>0.003651183742962237</v>
      </c>
      <c r="E511" s="108">
        <v>2.380211241711606</v>
      </c>
      <c r="F511" s="102" t="s">
        <v>405</v>
      </c>
      <c r="G511" s="102" t="b">
        <v>0</v>
      </c>
      <c r="H511" s="102" t="b">
        <v>0</v>
      </c>
      <c r="I511" s="102" t="b">
        <v>0</v>
      </c>
      <c r="J511" s="102" t="b">
        <v>0</v>
      </c>
      <c r="K511" s="102" t="b">
        <v>0</v>
      </c>
      <c r="L511" s="102" t="b">
        <v>0</v>
      </c>
    </row>
    <row r="512" spans="1:12" ht="15">
      <c r="A512" s="107" t="s">
        <v>498</v>
      </c>
      <c r="B512" s="106" t="s">
        <v>599</v>
      </c>
      <c r="C512" s="102">
        <v>3</v>
      </c>
      <c r="D512" s="108">
        <v>0.003651183742962237</v>
      </c>
      <c r="E512" s="108">
        <v>2.1371731930253115</v>
      </c>
      <c r="F512" s="102" t="s">
        <v>405</v>
      </c>
      <c r="G512" s="102" t="b">
        <v>0</v>
      </c>
      <c r="H512" s="102" t="b">
        <v>0</v>
      </c>
      <c r="I512" s="102" t="b">
        <v>0</v>
      </c>
      <c r="J512" s="102" t="b">
        <v>0</v>
      </c>
      <c r="K512" s="102" t="b">
        <v>0</v>
      </c>
      <c r="L512" s="102" t="b">
        <v>0</v>
      </c>
    </row>
    <row r="513" spans="1:12" ht="15">
      <c r="A513" s="107" t="s">
        <v>564</v>
      </c>
      <c r="B513" s="106" t="s">
        <v>560</v>
      </c>
      <c r="C513" s="102">
        <v>3</v>
      </c>
      <c r="D513" s="108">
        <v>0.003651183742962237</v>
      </c>
      <c r="E513" s="108">
        <v>2.505149978319906</v>
      </c>
      <c r="F513" s="102" t="s">
        <v>405</v>
      </c>
      <c r="G513" s="102" t="b">
        <v>0</v>
      </c>
      <c r="H513" s="102" t="b">
        <v>0</v>
      </c>
      <c r="I513" s="102" t="b">
        <v>0</v>
      </c>
      <c r="J513" s="102" t="b">
        <v>0</v>
      </c>
      <c r="K513" s="102" t="b">
        <v>0</v>
      </c>
      <c r="L513" s="102" t="b">
        <v>0</v>
      </c>
    </row>
    <row r="514" spans="1:12" ht="15">
      <c r="A514" s="107" t="s">
        <v>493</v>
      </c>
      <c r="B514" s="106" t="s">
        <v>465</v>
      </c>
      <c r="C514" s="102">
        <v>3</v>
      </c>
      <c r="D514" s="108">
        <v>0.003651183742962237</v>
      </c>
      <c r="E514" s="108">
        <v>2.2041199826559246</v>
      </c>
      <c r="F514" s="102" t="s">
        <v>405</v>
      </c>
      <c r="G514" s="102" t="b">
        <v>0</v>
      </c>
      <c r="H514" s="102" t="b">
        <v>0</v>
      </c>
      <c r="I514" s="102" t="b">
        <v>0</v>
      </c>
      <c r="J514" s="102" t="b">
        <v>0</v>
      </c>
      <c r="K514" s="102" t="b">
        <v>0</v>
      </c>
      <c r="L514" s="102" t="b">
        <v>0</v>
      </c>
    </row>
    <row r="515" spans="1:12" ht="15">
      <c r="A515" s="107" t="s">
        <v>557</v>
      </c>
      <c r="B515" s="106" t="s">
        <v>594</v>
      </c>
      <c r="C515" s="102">
        <v>3</v>
      </c>
      <c r="D515" s="108">
        <v>0.003651183742962237</v>
      </c>
      <c r="E515" s="108">
        <v>2.505149978319906</v>
      </c>
      <c r="F515" s="102" t="s">
        <v>405</v>
      </c>
      <c r="G515" s="102" t="b">
        <v>0</v>
      </c>
      <c r="H515" s="102" t="b">
        <v>0</v>
      </c>
      <c r="I515" s="102" t="b">
        <v>0</v>
      </c>
      <c r="J515" s="102" t="b">
        <v>0</v>
      </c>
      <c r="K515" s="102" t="b">
        <v>0</v>
      </c>
      <c r="L515" s="102" t="b">
        <v>0</v>
      </c>
    </row>
    <row r="516" spans="1:12" ht="15">
      <c r="A516" s="107" t="s">
        <v>590</v>
      </c>
      <c r="B516" s="106" t="s">
        <v>597</v>
      </c>
      <c r="C516" s="102">
        <v>3</v>
      </c>
      <c r="D516" s="108">
        <v>0.003651183742962237</v>
      </c>
      <c r="E516" s="108">
        <v>2.505149978319906</v>
      </c>
      <c r="F516" s="102" t="s">
        <v>405</v>
      </c>
      <c r="G516" s="102" t="b">
        <v>0</v>
      </c>
      <c r="H516" s="102" t="b">
        <v>0</v>
      </c>
      <c r="I516" s="102" t="b">
        <v>0</v>
      </c>
      <c r="J516" s="102" t="b">
        <v>0</v>
      </c>
      <c r="K516" s="102" t="b">
        <v>0</v>
      </c>
      <c r="L516" s="102" t="b">
        <v>0</v>
      </c>
    </row>
    <row r="517" spans="1:12" ht="15">
      <c r="A517" s="107" t="s">
        <v>577</v>
      </c>
      <c r="B517" s="106" t="s">
        <v>592</v>
      </c>
      <c r="C517" s="102">
        <v>3</v>
      </c>
      <c r="D517" s="108">
        <v>0.003651183742962237</v>
      </c>
      <c r="E517" s="108">
        <v>2.505149978319906</v>
      </c>
      <c r="F517" s="102" t="s">
        <v>405</v>
      </c>
      <c r="G517" s="102" t="b">
        <v>0</v>
      </c>
      <c r="H517" s="102" t="b">
        <v>0</v>
      </c>
      <c r="I517" s="102" t="b">
        <v>0</v>
      </c>
      <c r="J517" s="102" t="b">
        <v>0</v>
      </c>
      <c r="K517" s="102" t="b">
        <v>0</v>
      </c>
      <c r="L517" s="102" t="b">
        <v>0</v>
      </c>
    </row>
    <row r="518" spans="1:12" ht="15">
      <c r="A518" s="107" t="s">
        <v>428</v>
      </c>
      <c r="B518" s="106" t="s">
        <v>462</v>
      </c>
      <c r="C518" s="102">
        <v>3</v>
      </c>
      <c r="D518" s="108">
        <v>0.003651183742962237</v>
      </c>
      <c r="E518" s="108">
        <v>1.6464791311163753</v>
      </c>
      <c r="F518" s="102" t="s">
        <v>405</v>
      </c>
      <c r="G518" s="102" t="b">
        <v>0</v>
      </c>
      <c r="H518" s="102" t="b">
        <v>0</v>
      </c>
      <c r="I518" s="102" t="b">
        <v>0</v>
      </c>
      <c r="J518" s="102" t="b">
        <v>0</v>
      </c>
      <c r="K518" s="102" t="b">
        <v>0</v>
      </c>
      <c r="L518" s="102" t="b">
        <v>0</v>
      </c>
    </row>
    <row r="519" spans="1:12" ht="15">
      <c r="A519" s="107" t="s">
        <v>421</v>
      </c>
      <c r="B519" s="106" t="s">
        <v>545</v>
      </c>
      <c r="C519" s="102">
        <v>3</v>
      </c>
      <c r="D519" s="108">
        <v>0.003651183742962237</v>
      </c>
      <c r="E519" s="108">
        <v>1.3912066260130693</v>
      </c>
      <c r="F519" s="102" t="s">
        <v>405</v>
      </c>
      <c r="G519" s="102" t="b">
        <v>0</v>
      </c>
      <c r="H519" s="102" t="b">
        <v>0</v>
      </c>
      <c r="I519" s="102" t="b">
        <v>0</v>
      </c>
      <c r="J519" s="102" t="b">
        <v>0</v>
      </c>
      <c r="K519" s="102" t="b">
        <v>0</v>
      </c>
      <c r="L519" s="102" t="b">
        <v>0</v>
      </c>
    </row>
    <row r="520" spans="1:12" ht="15">
      <c r="A520" s="107" t="s">
        <v>599</v>
      </c>
      <c r="B520" s="106" t="s">
        <v>556</v>
      </c>
      <c r="C520" s="102">
        <v>3</v>
      </c>
      <c r="D520" s="108">
        <v>0.003651183742962237</v>
      </c>
      <c r="E520" s="108">
        <v>2.505149978319906</v>
      </c>
      <c r="F520" s="102" t="s">
        <v>405</v>
      </c>
      <c r="G520" s="102" t="b">
        <v>0</v>
      </c>
      <c r="H520" s="102" t="b">
        <v>0</v>
      </c>
      <c r="I520" s="102" t="b">
        <v>0</v>
      </c>
      <c r="J520" s="102" t="b">
        <v>0</v>
      </c>
      <c r="K520" s="102" t="b">
        <v>0</v>
      </c>
      <c r="L520" s="102" t="b">
        <v>0</v>
      </c>
    </row>
    <row r="521" spans="1:12" ht="15">
      <c r="A521" s="107" t="s">
        <v>562</v>
      </c>
      <c r="B521" s="106" t="s">
        <v>472</v>
      </c>
      <c r="C521" s="102">
        <v>3</v>
      </c>
      <c r="D521" s="108">
        <v>0.003651183742962237</v>
      </c>
      <c r="E521" s="108">
        <v>2.0791812460476247</v>
      </c>
      <c r="F521" s="102" t="s">
        <v>405</v>
      </c>
      <c r="G521" s="102" t="b">
        <v>0</v>
      </c>
      <c r="H521" s="102" t="b">
        <v>0</v>
      </c>
      <c r="I521" s="102" t="b">
        <v>0</v>
      </c>
      <c r="J521" s="102" t="b">
        <v>0</v>
      </c>
      <c r="K521" s="102" t="b">
        <v>0</v>
      </c>
      <c r="L521" s="102" t="b">
        <v>0</v>
      </c>
    </row>
    <row r="522" spans="1:12" ht="15">
      <c r="A522" s="107" t="s">
        <v>559</v>
      </c>
      <c r="B522" s="106" t="s">
        <v>467</v>
      </c>
      <c r="C522" s="102">
        <v>3</v>
      </c>
      <c r="D522" s="108">
        <v>0.003651183742962237</v>
      </c>
      <c r="E522" s="108">
        <v>1.9030899869919435</v>
      </c>
      <c r="F522" s="102" t="s">
        <v>405</v>
      </c>
      <c r="G522" s="102" t="b">
        <v>0</v>
      </c>
      <c r="H522" s="102" t="b">
        <v>0</v>
      </c>
      <c r="I522" s="102" t="b">
        <v>0</v>
      </c>
      <c r="J522" s="102" t="b">
        <v>0</v>
      </c>
      <c r="K522" s="102" t="b">
        <v>0</v>
      </c>
      <c r="L522" s="102" t="b">
        <v>0</v>
      </c>
    </row>
    <row r="523" spans="1:12" ht="15">
      <c r="A523" s="107" t="s">
        <v>563</v>
      </c>
      <c r="B523" s="106" t="s">
        <v>542</v>
      </c>
      <c r="C523" s="102">
        <v>3</v>
      </c>
      <c r="D523" s="108">
        <v>0.003651183742962237</v>
      </c>
      <c r="E523" s="108">
        <v>2.380211241711606</v>
      </c>
      <c r="F523" s="102" t="s">
        <v>405</v>
      </c>
      <c r="G523" s="102" t="b">
        <v>0</v>
      </c>
      <c r="H523" s="102" t="b">
        <v>0</v>
      </c>
      <c r="I523" s="102" t="b">
        <v>0</v>
      </c>
      <c r="J523" s="102" t="b">
        <v>0</v>
      </c>
      <c r="K523" s="102" t="b">
        <v>0</v>
      </c>
      <c r="L523" s="102" t="b">
        <v>0</v>
      </c>
    </row>
    <row r="524" spans="1:12" ht="15">
      <c r="A524" s="107" t="s">
        <v>539</v>
      </c>
      <c r="B524" s="106" t="s">
        <v>598</v>
      </c>
      <c r="C524" s="102">
        <v>3</v>
      </c>
      <c r="D524" s="108">
        <v>0.003651183742962237</v>
      </c>
      <c r="E524" s="108">
        <v>2.505149978319906</v>
      </c>
      <c r="F524" s="102" t="s">
        <v>405</v>
      </c>
      <c r="G524" s="102" t="b">
        <v>0</v>
      </c>
      <c r="H524" s="102" t="b">
        <v>0</v>
      </c>
      <c r="I524" s="102" t="b">
        <v>0</v>
      </c>
      <c r="J524" s="102" t="b">
        <v>0</v>
      </c>
      <c r="K524" s="102" t="b">
        <v>0</v>
      </c>
      <c r="L524" s="102" t="b">
        <v>0</v>
      </c>
    </row>
    <row r="525" spans="1:12" ht="15">
      <c r="A525" s="107" t="s">
        <v>602</v>
      </c>
      <c r="B525" s="106" t="s">
        <v>566</v>
      </c>
      <c r="C525" s="102">
        <v>3</v>
      </c>
      <c r="D525" s="108">
        <v>0.003651183742962237</v>
      </c>
      <c r="E525" s="108">
        <v>2.505149978319906</v>
      </c>
      <c r="F525" s="102" t="s">
        <v>405</v>
      </c>
      <c r="G525" s="102" t="b">
        <v>0</v>
      </c>
      <c r="H525" s="102" t="b">
        <v>0</v>
      </c>
      <c r="I525" s="102" t="b">
        <v>0</v>
      </c>
      <c r="J525" s="102" t="b">
        <v>0</v>
      </c>
      <c r="K525" s="102" t="b">
        <v>0</v>
      </c>
      <c r="L525" s="102" t="b">
        <v>0</v>
      </c>
    </row>
    <row r="526" spans="1:12" ht="15">
      <c r="A526" s="107" t="s">
        <v>597</v>
      </c>
      <c r="B526" s="106" t="s">
        <v>570</v>
      </c>
      <c r="C526" s="102">
        <v>3</v>
      </c>
      <c r="D526" s="108">
        <v>0.003651183742962237</v>
      </c>
      <c r="E526" s="108">
        <v>2.505149978319906</v>
      </c>
      <c r="F526" s="102" t="s">
        <v>405</v>
      </c>
      <c r="G526" s="102" t="b">
        <v>0</v>
      </c>
      <c r="H526" s="102" t="b">
        <v>0</v>
      </c>
      <c r="I526" s="102" t="b">
        <v>0</v>
      </c>
      <c r="J526" s="102" t="b">
        <v>0</v>
      </c>
      <c r="K526" s="102" t="b">
        <v>0</v>
      </c>
      <c r="L526" s="102" t="b">
        <v>0</v>
      </c>
    </row>
    <row r="527" spans="1:12" ht="15">
      <c r="A527" s="107" t="s">
        <v>560</v>
      </c>
      <c r="B527" s="106" t="s">
        <v>513</v>
      </c>
      <c r="C527" s="102">
        <v>3</v>
      </c>
      <c r="D527" s="108">
        <v>0.003651183742962237</v>
      </c>
      <c r="E527" s="108">
        <v>2.2041199826559246</v>
      </c>
      <c r="F527" s="102" t="s">
        <v>405</v>
      </c>
      <c r="G527" s="102" t="b">
        <v>0</v>
      </c>
      <c r="H527" s="102" t="b">
        <v>0</v>
      </c>
      <c r="I527" s="102" t="b">
        <v>0</v>
      </c>
      <c r="J527" s="102" t="b">
        <v>0</v>
      </c>
      <c r="K527" s="102" t="b">
        <v>0</v>
      </c>
      <c r="L527" s="102" t="b">
        <v>0</v>
      </c>
    </row>
    <row r="528" spans="1:12" ht="15">
      <c r="A528" s="107" t="s">
        <v>595</v>
      </c>
      <c r="B528" s="106" t="s">
        <v>596</v>
      </c>
      <c r="C528" s="102">
        <v>3</v>
      </c>
      <c r="D528" s="108">
        <v>0.003651183742962237</v>
      </c>
      <c r="E528" s="108">
        <v>2.505149978319906</v>
      </c>
      <c r="F528" s="102" t="s">
        <v>405</v>
      </c>
      <c r="G528" s="102" t="b">
        <v>0</v>
      </c>
      <c r="H528" s="102" t="b">
        <v>0</v>
      </c>
      <c r="I528" s="102" t="b">
        <v>0</v>
      </c>
      <c r="J528" s="102" t="b">
        <v>0</v>
      </c>
      <c r="K528" s="102" t="b">
        <v>0</v>
      </c>
      <c r="L528" s="102" t="b">
        <v>0</v>
      </c>
    </row>
    <row r="529" spans="1:12" ht="15">
      <c r="A529" s="107" t="s">
        <v>464</v>
      </c>
      <c r="B529" s="106" t="s">
        <v>428</v>
      </c>
      <c r="C529" s="102">
        <v>3</v>
      </c>
      <c r="D529" s="108">
        <v>0.003651183742962237</v>
      </c>
      <c r="E529" s="108">
        <v>1.5351132016973492</v>
      </c>
      <c r="F529" s="102" t="s">
        <v>405</v>
      </c>
      <c r="G529" s="102" t="b">
        <v>0</v>
      </c>
      <c r="H529" s="102" t="b">
        <v>0</v>
      </c>
      <c r="I529" s="102" t="b">
        <v>0</v>
      </c>
      <c r="J529" s="102" t="b">
        <v>0</v>
      </c>
      <c r="K529" s="102" t="b">
        <v>0</v>
      </c>
      <c r="L529" s="102" t="b">
        <v>0</v>
      </c>
    </row>
    <row r="530" spans="1:12" ht="15">
      <c r="A530" s="107" t="s">
        <v>510</v>
      </c>
      <c r="B530" s="106" t="s">
        <v>489</v>
      </c>
      <c r="C530" s="102">
        <v>3</v>
      </c>
      <c r="D530" s="108">
        <v>0.003651183742962237</v>
      </c>
      <c r="E530" s="108">
        <v>2.505149978319906</v>
      </c>
      <c r="F530" s="102" t="s">
        <v>405</v>
      </c>
      <c r="G530" s="102" t="b">
        <v>0</v>
      </c>
      <c r="H530" s="102" t="b">
        <v>0</v>
      </c>
      <c r="I530" s="102" t="b">
        <v>0</v>
      </c>
      <c r="J530" s="102" t="b">
        <v>0</v>
      </c>
      <c r="K530" s="102" t="b">
        <v>0</v>
      </c>
      <c r="L530" s="102" t="b">
        <v>0</v>
      </c>
    </row>
    <row r="531" spans="1:12" ht="15">
      <c r="A531" s="107" t="s">
        <v>469</v>
      </c>
      <c r="B531" s="106" t="s">
        <v>421</v>
      </c>
      <c r="C531" s="102">
        <v>3</v>
      </c>
      <c r="D531" s="108">
        <v>0.003651183742962237</v>
      </c>
      <c r="E531" s="108">
        <v>0.9240983677164604</v>
      </c>
      <c r="F531" s="102" t="s">
        <v>405</v>
      </c>
      <c r="G531" s="102" t="b">
        <v>0</v>
      </c>
      <c r="H531" s="102" t="b">
        <v>0</v>
      </c>
      <c r="I531" s="102" t="b">
        <v>0</v>
      </c>
      <c r="J531" s="102" t="b">
        <v>0</v>
      </c>
      <c r="K531" s="102" t="b">
        <v>0</v>
      </c>
      <c r="L531" s="102" t="b">
        <v>0</v>
      </c>
    </row>
    <row r="532" spans="1:12" ht="15">
      <c r="A532" s="107" t="s">
        <v>475</v>
      </c>
      <c r="B532" s="106" t="s">
        <v>485</v>
      </c>
      <c r="C532" s="102">
        <v>3</v>
      </c>
      <c r="D532" s="108">
        <v>0.003651183742962237</v>
      </c>
      <c r="E532" s="108">
        <v>1.9153244434089554</v>
      </c>
      <c r="F532" s="102" t="s">
        <v>405</v>
      </c>
      <c r="G532" s="102" t="b">
        <v>0</v>
      </c>
      <c r="H532" s="102" t="b">
        <v>0</v>
      </c>
      <c r="I532" s="102" t="b">
        <v>0</v>
      </c>
      <c r="J532" s="102" t="b">
        <v>0</v>
      </c>
      <c r="K532" s="102" t="b">
        <v>0</v>
      </c>
      <c r="L532" s="102" t="b">
        <v>0</v>
      </c>
    </row>
    <row r="533" spans="1:12" ht="15">
      <c r="A533" s="107" t="s">
        <v>421</v>
      </c>
      <c r="B533" s="106" t="s">
        <v>578</v>
      </c>
      <c r="C533" s="102">
        <v>3</v>
      </c>
      <c r="D533" s="108">
        <v>0.003651183742962237</v>
      </c>
      <c r="E533" s="108">
        <v>1.3912066260130693</v>
      </c>
      <c r="F533" s="102" t="s">
        <v>405</v>
      </c>
      <c r="G533" s="102" t="b">
        <v>0</v>
      </c>
      <c r="H533" s="102" t="b">
        <v>0</v>
      </c>
      <c r="I533" s="102" t="b">
        <v>0</v>
      </c>
      <c r="J533" s="102" t="b">
        <v>0</v>
      </c>
      <c r="K533" s="102" t="b">
        <v>0</v>
      </c>
      <c r="L533" s="102" t="b">
        <v>0</v>
      </c>
    </row>
    <row r="534" spans="1:12" ht="15">
      <c r="A534" s="107" t="s">
        <v>587</v>
      </c>
      <c r="B534" s="106" t="s">
        <v>607</v>
      </c>
      <c r="C534" s="102">
        <v>3</v>
      </c>
      <c r="D534" s="108">
        <v>0.003651183742962237</v>
      </c>
      <c r="E534" s="108">
        <v>2.505149978319906</v>
      </c>
      <c r="F534" s="102" t="s">
        <v>405</v>
      </c>
      <c r="G534" s="102" t="b">
        <v>0</v>
      </c>
      <c r="H534" s="102" t="b">
        <v>0</v>
      </c>
      <c r="I534" s="102" t="b">
        <v>0</v>
      </c>
      <c r="J534" s="102" t="b">
        <v>0</v>
      </c>
      <c r="K534" s="102" t="b">
        <v>0</v>
      </c>
      <c r="L534" s="102" t="b">
        <v>0</v>
      </c>
    </row>
    <row r="535" spans="1:12" ht="15">
      <c r="A535" s="107" t="s">
        <v>464</v>
      </c>
      <c r="B535" s="106" t="s">
        <v>510</v>
      </c>
      <c r="C535" s="102">
        <v>3</v>
      </c>
      <c r="D535" s="108">
        <v>0.003651183742962237</v>
      </c>
      <c r="E535" s="108">
        <v>2.2041199826559246</v>
      </c>
      <c r="F535" s="102" t="s">
        <v>405</v>
      </c>
      <c r="G535" s="102" t="b">
        <v>0</v>
      </c>
      <c r="H535" s="102" t="b">
        <v>0</v>
      </c>
      <c r="I535" s="102" t="b">
        <v>0</v>
      </c>
      <c r="J535" s="102" t="b">
        <v>0</v>
      </c>
      <c r="K535" s="102" t="b">
        <v>0</v>
      </c>
      <c r="L535" s="102" t="b">
        <v>0</v>
      </c>
    </row>
    <row r="536" spans="1:12" ht="15">
      <c r="A536" s="107" t="s">
        <v>601</v>
      </c>
      <c r="B536" s="106" t="s">
        <v>573</v>
      </c>
      <c r="C536" s="102">
        <v>3</v>
      </c>
      <c r="D536" s="108">
        <v>0.003651183742962237</v>
      </c>
      <c r="E536" s="108">
        <v>2.505149978319906</v>
      </c>
      <c r="F536" s="102" t="s">
        <v>405</v>
      </c>
      <c r="G536" s="102" t="b">
        <v>0</v>
      </c>
      <c r="H536" s="102" t="b">
        <v>0</v>
      </c>
      <c r="I536" s="102" t="b">
        <v>0</v>
      </c>
      <c r="J536" s="102" t="b">
        <v>0</v>
      </c>
      <c r="K536" s="102" t="b">
        <v>0</v>
      </c>
      <c r="L536" s="102" t="b">
        <v>0</v>
      </c>
    </row>
    <row r="537" spans="1:12" ht="15">
      <c r="A537" s="107" t="s">
        <v>494</v>
      </c>
      <c r="B537" s="106" t="s">
        <v>572</v>
      </c>
      <c r="C537" s="102">
        <v>3</v>
      </c>
      <c r="D537" s="108">
        <v>0.003651183742962237</v>
      </c>
      <c r="E537" s="108">
        <v>2.1371731930253115</v>
      </c>
      <c r="F537" s="102" t="s">
        <v>405</v>
      </c>
      <c r="G537" s="102" t="b">
        <v>0</v>
      </c>
      <c r="H537" s="102" t="b">
        <v>0</v>
      </c>
      <c r="I537" s="102" t="b">
        <v>0</v>
      </c>
      <c r="J537" s="102" t="b">
        <v>0</v>
      </c>
      <c r="K537" s="102" t="b">
        <v>0</v>
      </c>
      <c r="L537" s="102" t="b">
        <v>0</v>
      </c>
    </row>
    <row r="538" spans="1:12" ht="15">
      <c r="A538" s="107" t="s">
        <v>453</v>
      </c>
      <c r="B538" s="106" t="s">
        <v>490</v>
      </c>
      <c r="C538" s="102">
        <v>3</v>
      </c>
      <c r="D538" s="108">
        <v>0.003651183742962237</v>
      </c>
      <c r="E538" s="108">
        <v>1.9822712330395684</v>
      </c>
      <c r="F538" s="102" t="s">
        <v>405</v>
      </c>
      <c r="G538" s="102" t="b">
        <v>0</v>
      </c>
      <c r="H538" s="102" t="b">
        <v>0</v>
      </c>
      <c r="I538" s="102" t="b">
        <v>0</v>
      </c>
      <c r="J538" s="102" t="b">
        <v>0</v>
      </c>
      <c r="K538" s="102" t="b">
        <v>0</v>
      </c>
      <c r="L538" s="102" t="b">
        <v>0</v>
      </c>
    </row>
    <row r="539" spans="1:12" ht="15">
      <c r="A539" s="107" t="s">
        <v>482</v>
      </c>
      <c r="B539" s="106" t="s">
        <v>483</v>
      </c>
      <c r="C539" s="102">
        <v>3</v>
      </c>
      <c r="D539" s="108">
        <v>0.003651183742962237</v>
      </c>
      <c r="E539" s="108">
        <v>2.505149978319906</v>
      </c>
      <c r="F539" s="102" t="s">
        <v>405</v>
      </c>
      <c r="G539" s="102" t="b">
        <v>0</v>
      </c>
      <c r="H539" s="102" t="b">
        <v>0</v>
      </c>
      <c r="I539" s="102" t="b">
        <v>0</v>
      </c>
      <c r="J539" s="102" t="b">
        <v>0</v>
      </c>
      <c r="K539" s="102" t="b">
        <v>0</v>
      </c>
      <c r="L539" s="102" t="b">
        <v>0</v>
      </c>
    </row>
    <row r="540" spans="1:12" ht="15">
      <c r="A540" s="107" t="s">
        <v>490</v>
      </c>
      <c r="B540" s="106" t="s">
        <v>465</v>
      </c>
      <c r="C540" s="102">
        <v>3</v>
      </c>
      <c r="D540" s="108">
        <v>0.003651183742962237</v>
      </c>
      <c r="E540" s="108">
        <v>2.2041199826559246</v>
      </c>
      <c r="F540" s="102" t="s">
        <v>405</v>
      </c>
      <c r="G540" s="102" t="b">
        <v>0</v>
      </c>
      <c r="H540" s="102" t="b">
        <v>0</v>
      </c>
      <c r="I540" s="102" t="b">
        <v>0</v>
      </c>
      <c r="J540" s="102" t="b">
        <v>0</v>
      </c>
      <c r="K540" s="102" t="b">
        <v>0</v>
      </c>
      <c r="L540" s="102" t="b">
        <v>0</v>
      </c>
    </row>
    <row r="541" spans="1:12" ht="15">
      <c r="A541" s="107" t="s">
        <v>421</v>
      </c>
      <c r="B541" s="106" t="s">
        <v>551</v>
      </c>
      <c r="C541" s="102">
        <v>3</v>
      </c>
      <c r="D541" s="108">
        <v>0.003651183742962237</v>
      </c>
      <c r="E541" s="108">
        <v>1.2662678894047692</v>
      </c>
      <c r="F541" s="102" t="s">
        <v>405</v>
      </c>
      <c r="G541" s="102" t="b">
        <v>0</v>
      </c>
      <c r="H541" s="102" t="b">
        <v>0</v>
      </c>
      <c r="I541" s="102" t="b">
        <v>0</v>
      </c>
      <c r="J541" s="102" t="b">
        <v>0</v>
      </c>
      <c r="K541" s="102" t="b">
        <v>0</v>
      </c>
      <c r="L541" s="102" t="b">
        <v>0</v>
      </c>
    </row>
    <row r="542" spans="1:12" ht="15">
      <c r="A542" s="107" t="s">
        <v>600</v>
      </c>
      <c r="B542" s="106" t="s">
        <v>513</v>
      </c>
      <c r="C542" s="102">
        <v>3</v>
      </c>
      <c r="D542" s="108">
        <v>0.003651183742962237</v>
      </c>
      <c r="E542" s="108">
        <v>2.2041199826559246</v>
      </c>
      <c r="F542" s="102" t="s">
        <v>405</v>
      </c>
      <c r="G542" s="102" t="b">
        <v>1</v>
      </c>
      <c r="H542" s="102" t="b">
        <v>0</v>
      </c>
      <c r="I542" s="102" t="b">
        <v>0</v>
      </c>
      <c r="J542" s="102" t="b">
        <v>0</v>
      </c>
      <c r="K542" s="102" t="b">
        <v>0</v>
      </c>
      <c r="L542" s="102" t="b">
        <v>0</v>
      </c>
    </row>
    <row r="543" spans="1:12" ht="15">
      <c r="A543" s="107" t="s">
        <v>469</v>
      </c>
      <c r="B543" s="106" t="s">
        <v>434</v>
      </c>
      <c r="C543" s="102">
        <v>3</v>
      </c>
      <c r="D543" s="108">
        <v>0.003651183742962237</v>
      </c>
      <c r="E543" s="108">
        <v>1.7691964077307172</v>
      </c>
      <c r="F543" s="102" t="s">
        <v>405</v>
      </c>
      <c r="G543" s="102" t="b">
        <v>0</v>
      </c>
      <c r="H543" s="102" t="b">
        <v>0</v>
      </c>
      <c r="I543" s="102" t="b">
        <v>0</v>
      </c>
      <c r="J543" s="102" t="b">
        <v>0</v>
      </c>
      <c r="K543" s="102" t="b">
        <v>0</v>
      </c>
      <c r="L543" s="102" t="b">
        <v>0</v>
      </c>
    </row>
    <row r="544" spans="1:12" ht="15">
      <c r="A544" s="107" t="s">
        <v>566</v>
      </c>
      <c r="B544" s="106" t="s">
        <v>590</v>
      </c>
      <c r="C544" s="102">
        <v>3</v>
      </c>
      <c r="D544" s="108">
        <v>0.003651183742962237</v>
      </c>
      <c r="E544" s="108">
        <v>2.505149978319906</v>
      </c>
      <c r="F544" s="102" t="s">
        <v>405</v>
      </c>
      <c r="G544" s="102" t="b">
        <v>0</v>
      </c>
      <c r="H544" s="102" t="b">
        <v>0</v>
      </c>
      <c r="I544" s="102" t="b">
        <v>0</v>
      </c>
      <c r="J544" s="102" t="b">
        <v>0</v>
      </c>
      <c r="K544" s="102" t="b">
        <v>0</v>
      </c>
      <c r="L544" s="102" t="b">
        <v>0</v>
      </c>
    </row>
    <row r="545" spans="1:12" ht="15">
      <c r="A545" s="107" t="s">
        <v>542</v>
      </c>
      <c r="B545" s="106" t="s">
        <v>421</v>
      </c>
      <c r="C545" s="102">
        <v>3</v>
      </c>
      <c r="D545" s="108">
        <v>0.003651183742962237</v>
      </c>
      <c r="E545" s="108">
        <v>1.167136416402755</v>
      </c>
      <c r="F545" s="102" t="s">
        <v>405</v>
      </c>
      <c r="G545" s="102" t="b">
        <v>0</v>
      </c>
      <c r="H545" s="102" t="b">
        <v>0</v>
      </c>
      <c r="I545" s="102" t="b">
        <v>0</v>
      </c>
      <c r="J545" s="102" t="b">
        <v>0</v>
      </c>
      <c r="K545" s="102" t="b">
        <v>0</v>
      </c>
      <c r="L545" s="102" t="b">
        <v>0</v>
      </c>
    </row>
    <row r="546" spans="1:12" ht="15">
      <c r="A546" s="107" t="s">
        <v>516</v>
      </c>
      <c r="B546" s="106" t="s">
        <v>564</v>
      </c>
      <c r="C546" s="102">
        <v>3</v>
      </c>
      <c r="D546" s="108">
        <v>0.003651183742962237</v>
      </c>
      <c r="E546" s="108">
        <v>2.380211241711606</v>
      </c>
      <c r="F546" s="102" t="s">
        <v>405</v>
      </c>
      <c r="G546" s="102" t="b">
        <v>0</v>
      </c>
      <c r="H546" s="102" t="b">
        <v>0</v>
      </c>
      <c r="I546" s="102" t="b">
        <v>0</v>
      </c>
      <c r="J546" s="102" t="b">
        <v>0</v>
      </c>
      <c r="K546" s="102" t="b">
        <v>0</v>
      </c>
      <c r="L546" s="102" t="b">
        <v>0</v>
      </c>
    </row>
    <row r="547" spans="1:12" ht="15">
      <c r="A547" s="107" t="s">
        <v>422</v>
      </c>
      <c r="B547" s="106" t="s">
        <v>501</v>
      </c>
      <c r="C547" s="102">
        <v>3</v>
      </c>
      <c r="D547" s="108">
        <v>0.003651183742962237</v>
      </c>
      <c r="E547" s="108">
        <v>1.7781512503836436</v>
      </c>
      <c r="F547" s="102" t="s">
        <v>405</v>
      </c>
      <c r="G547" s="102" t="b">
        <v>0</v>
      </c>
      <c r="H547" s="102" t="b">
        <v>0</v>
      </c>
      <c r="I547" s="102" t="b">
        <v>0</v>
      </c>
      <c r="J547" s="102" t="b">
        <v>0</v>
      </c>
      <c r="K547" s="102" t="b">
        <v>0</v>
      </c>
      <c r="L547" s="102" t="b">
        <v>0</v>
      </c>
    </row>
    <row r="548" spans="1:12" ht="15">
      <c r="A548" s="107" t="s">
        <v>486</v>
      </c>
      <c r="B548" s="106" t="s">
        <v>595</v>
      </c>
      <c r="C548" s="102">
        <v>3</v>
      </c>
      <c r="D548" s="108">
        <v>0.003651183742962237</v>
      </c>
      <c r="E548" s="108">
        <v>2.2833012287035497</v>
      </c>
      <c r="F548" s="102" t="s">
        <v>405</v>
      </c>
      <c r="G548" s="102" t="b">
        <v>0</v>
      </c>
      <c r="H548" s="102" t="b">
        <v>0</v>
      </c>
      <c r="I548" s="102" t="b">
        <v>0</v>
      </c>
      <c r="J548" s="102" t="b">
        <v>0</v>
      </c>
      <c r="K548" s="102" t="b">
        <v>0</v>
      </c>
      <c r="L548" s="102" t="b">
        <v>0</v>
      </c>
    </row>
    <row r="549" spans="1:12" ht="15">
      <c r="A549" s="107" t="s">
        <v>188</v>
      </c>
      <c r="B549" s="106" t="s">
        <v>459</v>
      </c>
      <c r="C549" s="102">
        <v>3</v>
      </c>
      <c r="D549" s="108">
        <v>0.003651183742962237</v>
      </c>
      <c r="E549" s="108">
        <v>2.2833012287035497</v>
      </c>
      <c r="F549" s="102" t="s">
        <v>405</v>
      </c>
      <c r="G549" s="102" t="b">
        <v>0</v>
      </c>
      <c r="H549" s="102" t="b">
        <v>0</v>
      </c>
      <c r="I549" s="102" t="b">
        <v>0</v>
      </c>
      <c r="J549" s="102" t="b">
        <v>0</v>
      </c>
      <c r="K549" s="102" t="b">
        <v>0</v>
      </c>
      <c r="L549" s="102" t="b">
        <v>0</v>
      </c>
    </row>
    <row r="550" spans="1:12" ht="15">
      <c r="A550" s="107" t="s">
        <v>575</v>
      </c>
      <c r="B550" s="106" t="s">
        <v>498</v>
      </c>
      <c r="C550" s="102">
        <v>3</v>
      </c>
      <c r="D550" s="108">
        <v>0.003651183742962237</v>
      </c>
      <c r="E550" s="108">
        <v>2.380211241711606</v>
      </c>
      <c r="F550" s="102" t="s">
        <v>405</v>
      </c>
      <c r="G550" s="102" t="b">
        <v>0</v>
      </c>
      <c r="H550" s="102" t="b">
        <v>0</v>
      </c>
      <c r="I550" s="102" t="b">
        <v>0</v>
      </c>
      <c r="J550" s="102" t="b">
        <v>0</v>
      </c>
      <c r="K550" s="102" t="b">
        <v>0</v>
      </c>
      <c r="L550" s="102" t="b">
        <v>0</v>
      </c>
    </row>
    <row r="551" spans="1:12" ht="15">
      <c r="A551" s="107" t="s">
        <v>573</v>
      </c>
      <c r="B551" s="106" t="s">
        <v>565</v>
      </c>
      <c r="C551" s="102">
        <v>3</v>
      </c>
      <c r="D551" s="108">
        <v>0.003651183742962237</v>
      </c>
      <c r="E551" s="108">
        <v>2.505149978319906</v>
      </c>
      <c r="F551" s="102" t="s">
        <v>405</v>
      </c>
      <c r="G551" s="102" t="b">
        <v>0</v>
      </c>
      <c r="H551" s="102" t="b">
        <v>0</v>
      </c>
      <c r="I551" s="102" t="b">
        <v>0</v>
      </c>
      <c r="J551" s="102" t="b">
        <v>0</v>
      </c>
      <c r="K551" s="102" t="b">
        <v>0</v>
      </c>
      <c r="L551" s="102" t="b">
        <v>0</v>
      </c>
    </row>
    <row r="552" spans="1:12" ht="15">
      <c r="A552" s="107" t="s">
        <v>594</v>
      </c>
      <c r="B552" s="106" t="s">
        <v>601</v>
      </c>
      <c r="C552" s="102">
        <v>3</v>
      </c>
      <c r="D552" s="108">
        <v>0.003651183742962237</v>
      </c>
      <c r="E552" s="108">
        <v>2.505149978319906</v>
      </c>
      <c r="F552" s="102" t="s">
        <v>405</v>
      </c>
      <c r="G552" s="102" t="b">
        <v>0</v>
      </c>
      <c r="H552" s="102" t="b">
        <v>0</v>
      </c>
      <c r="I552" s="102" t="b">
        <v>0</v>
      </c>
      <c r="J552" s="102" t="b">
        <v>0</v>
      </c>
      <c r="K552" s="102" t="b">
        <v>0</v>
      </c>
      <c r="L552" s="102" t="b">
        <v>0</v>
      </c>
    </row>
    <row r="553" spans="1:12" ht="15">
      <c r="A553" s="107" t="s">
        <v>513</v>
      </c>
      <c r="B553" s="106" t="s">
        <v>905</v>
      </c>
      <c r="C553" s="102">
        <v>3</v>
      </c>
      <c r="D553" s="108">
        <v>0.003651183742962237</v>
      </c>
      <c r="E553" s="108">
        <v>2.2041199826559246</v>
      </c>
      <c r="F553" s="102" t="s">
        <v>405</v>
      </c>
      <c r="G553" s="102" t="b">
        <v>0</v>
      </c>
      <c r="H553" s="102" t="b">
        <v>0</v>
      </c>
      <c r="I553" s="102" t="b">
        <v>0</v>
      </c>
      <c r="J553" s="102" t="b">
        <v>0</v>
      </c>
      <c r="K553" s="102" t="b">
        <v>0</v>
      </c>
      <c r="L553" s="102" t="b">
        <v>0</v>
      </c>
    </row>
    <row r="554" spans="1:12" ht="15">
      <c r="A554" s="107" t="s">
        <v>581</v>
      </c>
      <c r="B554" s="106" t="s">
        <v>522</v>
      </c>
      <c r="C554" s="102">
        <v>3</v>
      </c>
      <c r="D554" s="108">
        <v>0.003651183742962237</v>
      </c>
      <c r="E554" s="108">
        <v>2.2833012287035497</v>
      </c>
      <c r="F554" s="102" t="s">
        <v>405</v>
      </c>
      <c r="G554" s="102" t="b">
        <v>0</v>
      </c>
      <c r="H554" s="102" t="b">
        <v>0</v>
      </c>
      <c r="I554" s="102" t="b">
        <v>0</v>
      </c>
      <c r="J554" s="102" t="b">
        <v>0</v>
      </c>
      <c r="K554" s="102" t="b">
        <v>0</v>
      </c>
      <c r="L554" s="102" t="b">
        <v>0</v>
      </c>
    </row>
    <row r="555" spans="1:12" ht="15">
      <c r="A555" s="107" t="s">
        <v>198</v>
      </c>
      <c r="B555" s="106" t="s">
        <v>482</v>
      </c>
      <c r="C555" s="102">
        <v>3</v>
      </c>
      <c r="D555" s="108">
        <v>0.003651183742962237</v>
      </c>
      <c r="E555" s="108">
        <v>2.0280287236002437</v>
      </c>
      <c r="F555" s="102" t="s">
        <v>405</v>
      </c>
      <c r="G555" s="102" t="b">
        <v>0</v>
      </c>
      <c r="H555" s="102" t="b">
        <v>0</v>
      </c>
      <c r="I555" s="102" t="b">
        <v>0</v>
      </c>
      <c r="J555" s="102" t="b">
        <v>0</v>
      </c>
      <c r="K555" s="102" t="b">
        <v>0</v>
      </c>
      <c r="L555" s="102" t="b">
        <v>0</v>
      </c>
    </row>
    <row r="556" spans="1:12" ht="15">
      <c r="A556" s="107" t="s">
        <v>452</v>
      </c>
      <c r="B556" s="106" t="s">
        <v>477</v>
      </c>
      <c r="C556" s="102">
        <v>3</v>
      </c>
      <c r="D556" s="108">
        <v>0.003651183742962237</v>
      </c>
      <c r="E556" s="108">
        <v>1.9408785478813435</v>
      </c>
      <c r="F556" s="102" t="s">
        <v>405</v>
      </c>
      <c r="G556" s="102" t="b">
        <v>0</v>
      </c>
      <c r="H556" s="102" t="b">
        <v>0</v>
      </c>
      <c r="I556" s="102" t="b">
        <v>0</v>
      </c>
      <c r="J556" s="102" t="b">
        <v>0</v>
      </c>
      <c r="K556" s="102" t="b">
        <v>0</v>
      </c>
      <c r="L556" s="102" t="b">
        <v>0</v>
      </c>
    </row>
    <row r="557" spans="1:12" ht="15">
      <c r="A557" s="107" t="s">
        <v>596</v>
      </c>
      <c r="B557" s="106" t="s">
        <v>518</v>
      </c>
      <c r="C557" s="102">
        <v>3</v>
      </c>
      <c r="D557" s="108">
        <v>0.003651183742962237</v>
      </c>
      <c r="E557" s="108">
        <v>2.2833012287035497</v>
      </c>
      <c r="F557" s="102" t="s">
        <v>405</v>
      </c>
      <c r="G557" s="102" t="b">
        <v>0</v>
      </c>
      <c r="H557" s="102" t="b">
        <v>0</v>
      </c>
      <c r="I557" s="102" t="b">
        <v>0</v>
      </c>
      <c r="J557" s="102" t="b">
        <v>0</v>
      </c>
      <c r="K557" s="102" t="b">
        <v>0</v>
      </c>
      <c r="L557" s="102" t="b">
        <v>0</v>
      </c>
    </row>
    <row r="558" spans="1:12" ht="15">
      <c r="A558" s="107" t="s">
        <v>426</v>
      </c>
      <c r="B558" s="106" t="s">
        <v>421</v>
      </c>
      <c r="C558" s="102">
        <v>3</v>
      </c>
      <c r="D558" s="108">
        <v>0.003651183742962237</v>
      </c>
      <c r="E558" s="108">
        <v>0.7691964077307173</v>
      </c>
      <c r="F558" s="102" t="s">
        <v>405</v>
      </c>
      <c r="G558" s="102" t="b">
        <v>0</v>
      </c>
      <c r="H558" s="102" t="b">
        <v>0</v>
      </c>
      <c r="I558" s="102" t="b">
        <v>0</v>
      </c>
      <c r="J558" s="102" t="b">
        <v>0</v>
      </c>
      <c r="K558" s="102" t="b">
        <v>0</v>
      </c>
      <c r="L558" s="102" t="b">
        <v>0</v>
      </c>
    </row>
    <row r="559" spans="1:12" ht="15">
      <c r="A559" s="107" t="s">
        <v>472</v>
      </c>
      <c r="B559" s="106" t="s">
        <v>557</v>
      </c>
      <c r="C559" s="102">
        <v>3</v>
      </c>
      <c r="D559" s="108">
        <v>0.003651183742962237</v>
      </c>
      <c r="E559" s="108">
        <v>2.0791812460476247</v>
      </c>
      <c r="F559" s="102" t="s">
        <v>405</v>
      </c>
      <c r="G559" s="102" t="b">
        <v>0</v>
      </c>
      <c r="H559" s="102" t="b">
        <v>0</v>
      </c>
      <c r="I559" s="102" t="b">
        <v>0</v>
      </c>
      <c r="J559" s="102" t="b">
        <v>0</v>
      </c>
      <c r="K559" s="102" t="b">
        <v>0</v>
      </c>
      <c r="L559" s="102" t="b">
        <v>0</v>
      </c>
    </row>
    <row r="560" spans="1:12" ht="15">
      <c r="A560" s="107" t="s">
        <v>494</v>
      </c>
      <c r="B560" s="106" t="s">
        <v>577</v>
      </c>
      <c r="C560" s="102">
        <v>3</v>
      </c>
      <c r="D560" s="108">
        <v>0.003651183742962237</v>
      </c>
      <c r="E560" s="108">
        <v>2.1371731930253115</v>
      </c>
      <c r="F560" s="102" t="s">
        <v>405</v>
      </c>
      <c r="G560" s="102" t="b">
        <v>0</v>
      </c>
      <c r="H560" s="102" t="b">
        <v>0</v>
      </c>
      <c r="I560" s="102" t="b">
        <v>0</v>
      </c>
      <c r="J560" s="102" t="b">
        <v>0</v>
      </c>
      <c r="K560" s="102" t="b">
        <v>0</v>
      </c>
      <c r="L560" s="102" t="b">
        <v>0</v>
      </c>
    </row>
    <row r="561" spans="1:12" ht="15">
      <c r="A561" s="107" t="s">
        <v>578</v>
      </c>
      <c r="B561" s="106" t="s">
        <v>539</v>
      </c>
      <c r="C561" s="102">
        <v>3</v>
      </c>
      <c r="D561" s="108">
        <v>0.003651183742962237</v>
      </c>
      <c r="E561" s="108">
        <v>2.505149978319906</v>
      </c>
      <c r="F561" s="102" t="s">
        <v>405</v>
      </c>
      <c r="G561" s="102" t="b">
        <v>0</v>
      </c>
      <c r="H561" s="102" t="b">
        <v>0</v>
      </c>
      <c r="I561" s="102" t="b">
        <v>0</v>
      </c>
      <c r="J561" s="102" t="b">
        <v>0</v>
      </c>
      <c r="K561" s="102" t="b">
        <v>0</v>
      </c>
      <c r="L561" s="102" t="b">
        <v>0</v>
      </c>
    </row>
    <row r="562" spans="1:12" ht="15">
      <c r="A562" s="107" t="s">
        <v>514</v>
      </c>
      <c r="B562" s="106" t="s">
        <v>563</v>
      </c>
      <c r="C562" s="102">
        <v>3</v>
      </c>
      <c r="D562" s="108">
        <v>0.003651183742962237</v>
      </c>
      <c r="E562" s="108">
        <v>2.2041199826559246</v>
      </c>
      <c r="F562" s="102" t="s">
        <v>405</v>
      </c>
      <c r="G562" s="102" t="b">
        <v>0</v>
      </c>
      <c r="H562" s="102" t="b">
        <v>0</v>
      </c>
      <c r="I562" s="102" t="b">
        <v>0</v>
      </c>
      <c r="J562" s="102" t="b">
        <v>0</v>
      </c>
      <c r="K562" s="102" t="b">
        <v>0</v>
      </c>
      <c r="L562" s="102" t="b">
        <v>0</v>
      </c>
    </row>
    <row r="563" spans="1:12" ht="15">
      <c r="A563" s="107" t="s">
        <v>480</v>
      </c>
      <c r="B563" s="106" t="s">
        <v>423</v>
      </c>
      <c r="C563" s="102">
        <v>3</v>
      </c>
      <c r="D563" s="108">
        <v>0.003651183742962237</v>
      </c>
      <c r="E563" s="108">
        <v>1.9408785478813435</v>
      </c>
      <c r="F563" s="102" t="s">
        <v>405</v>
      </c>
      <c r="G563" s="102" t="b">
        <v>0</v>
      </c>
      <c r="H563" s="102" t="b">
        <v>0</v>
      </c>
      <c r="I563" s="102" t="b">
        <v>0</v>
      </c>
      <c r="J563" s="102" t="b">
        <v>0</v>
      </c>
      <c r="K563" s="102" t="b">
        <v>0</v>
      </c>
      <c r="L563" s="102" t="b">
        <v>0</v>
      </c>
    </row>
    <row r="564" spans="1:12" ht="15">
      <c r="A564" s="107" t="s">
        <v>592</v>
      </c>
      <c r="B564" s="106" t="s">
        <v>593</v>
      </c>
      <c r="C564" s="102">
        <v>3</v>
      </c>
      <c r="D564" s="108">
        <v>0.003651183742962237</v>
      </c>
      <c r="E564" s="108">
        <v>2.505149978319906</v>
      </c>
      <c r="F564" s="102" t="s">
        <v>405</v>
      </c>
      <c r="G564" s="102" t="b">
        <v>0</v>
      </c>
      <c r="H564" s="102" t="b">
        <v>0</v>
      </c>
      <c r="I564" s="102" t="b">
        <v>0</v>
      </c>
      <c r="J564" s="102" t="b">
        <v>0</v>
      </c>
      <c r="K564" s="102" t="b">
        <v>0</v>
      </c>
      <c r="L564" s="102" t="b">
        <v>0</v>
      </c>
    </row>
    <row r="565" spans="1:12" ht="15">
      <c r="A565" s="107" t="s">
        <v>432</v>
      </c>
      <c r="B565" s="106" t="s">
        <v>426</v>
      </c>
      <c r="C565" s="102">
        <v>3</v>
      </c>
      <c r="D565" s="108">
        <v>0.003651183742962237</v>
      </c>
      <c r="E565" s="108">
        <v>1.9822712330395684</v>
      </c>
      <c r="F565" s="102" t="s">
        <v>405</v>
      </c>
      <c r="G565" s="102" t="b">
        <v>0</v>
      </c>
      <c r="H565" s="102" t="b">
        <v>0</v>
      </c>
      <c r="I565" s="102" t="b">
        <v>0</v>
      </c>
      <c r="J565" s="102" t="b">
        <v>0</v>
      </c>
      <c r="K565" s="102" t="b">
        <v>0</v>
      </c>
      <c r="L565" s="102" t="b">
        <v>0</v>
      </c>
    </row>
    <row r="566" spans="1:12" ht="15">
      <c r="A566" s="107" t="s">
        <v>546</v>
      </c>
      <c r="B566" s="106" t="s">
        <v>559</v>
      </c>
      <c r="C566" s="102">
        <v>3</v>
      </c>
      <c r="D566" s="108">
        <v>0.003651183742962237</v>
      </c>
      <c r="E566" s="108">
        <v>2.380211241711606</v>
      </c>
      <c r="F566" s="102" t="s">
        <v>405</v>
      </c>
      <c r="G566" s="102" t="b">
        <v>0</v>
      </c>
      <c r="H566" s="102" t="b">
        <v>0</v>
      </c>
      <c r="I566" s="102" t="b">
        <v>0</v>
      </c>
      <c r="J566" s="102" t="b">
        <v>0</v>
      </c>
      <c r="K566" s="102" t="b">
        <v>0</v>
      </c>
      <c r="L566" s="102" t="b">
        <v>0</v>
      </c>
    </row>
    <row r="567" spans="1:12" ht="15">
      <c r="A567" s="107" t="s">
        <v>549</v>
      </c>
      <c r="B567" s="106" t="s">
        <v>591</v>
      </c>
      <c r="C567" s="102">
        <v>3</v>
      </c>
      <c r="D567" s="108">
        <v>0.003651183742962237</v>
      </c>
      <c r="E567" s="108">
        <v>2.380211241711606</v>
      </c>
      <c r="F567" s="102" t="s">
        <v>405</v>
      </c>
      <c r="G567" s="102" t="b">
        <v>0</v>
      </c>
      <c r="H567" s="102" t="b">
        <v>0</v>
      </c>
      <c r="I567" s="102" t="b">
        <v>0</v>
      </c>
      <c r="J567" s="102" t="b">
        <v>0</v>
      </c>
      <c r="K567" s="102" t="b">
        <v>0</v>
      </c>
      <c r="L567" s="102" t="b">
        <v>0</v>
      </c>
    </row>
    <row r="568" spans="1:12" ht="15">
      <c r="A568" s="107" t="s">
        <v>508</v>
      </c>
      <c r="B568" s="106" t="s">
        <v>561</v>
      </c>
      <c r="C568" s="102">
        <v>3</v>
      </c>
      <c r="D568" s="108">
        <v>0.003651183742962237</v>
      </c>
      <c r="E568" s="108">
        <v>2.1371731930253115</v>
      </c>
      <c r="F568" s="102" t="s">
        <v>405</v>
      </c>
      <c r="G568" s="102" t="b">
        <v>0</v>
      </c>
      <c r="H568" s="102" t="b">
        <v>0</v>
      </c>
      <c r="I568" s="102" t="b">
        <v>0</v>
      </c>
      <c r="J568" s="102" t="b">
        <v>0</v>
      </c>
      <c r="K568" s="102" t="b">
        <v>0</v>
      </c>
      <c r="L568" s="102" t="b">
        <v>0</v>
      </c>
    </row>
    <row r="569" spans="1:12" ht="15">
      <c r="A569" s="107" t="s">
        <v>488</v>
      </c>
      <c r="B569" s="106" t="s">
        <v>553</v>
      </c>
      <c r="C569" s="102">
        <v>3</v>
      </c>
      <c r="D569" s="108">
        <v>0.0041737097342253865</v>
      </c>
      <c r="E569" s="108">
        <v>2.0791812460476247</v>
      </c>
      <c r="F569" s="102" t="s">
        <v>405</v>
      </c>
      <c r="G569" s="102" t="b">
        <v>0</v>
      </c>
      <c r="H569" s="102" t="b">
        <v>0</v>
      </c>
      <c r="I569" s="102" t="b">
        <v>0</v>
      </c>
      <c r="J569" s="102" t="b">
        <v>0</v>
      </c>
      <c r="K569" s="102" t="b">
        <v>0</v>
      </c>
      <c r="L569" s="102" t="b">
        <v>0</v>
      </c>
    </row>
    <row r="570" spans="1:12" ht="15">
      <c r="A570" s="107" t="s">
        <v>481</v>
      </c>
      <c r="B570" s="106" t="s">
        <v>469</v>
      </c>
      <c r="C570" s="102">
        <v>3</v>
      </c>
      <c r="D570" s="108">
        <v>0.003651183742962237</v>
      </c>
      <c r="E570" s="108">
        <v>2.1371731930253115</v>
      </c>
      <c r="F570" s="102" t="s">
        <v>405</v>
      </c>
      <c r="G570" s="102" t="b">
        <v>0</v>
      </c>
      <c r="H570" s="102" t="b">
        <v>0</v>
      </c>
      <c r="I570" s="102" t="b">
        <v>0</v>
      </c>
      <c r="J570" s="102" t="b">
        <v>0</v>
      </c>
      <c r="K570" s="102" t="b">
        <v>0</v>
      </c>
      <c r="L570" s="102" t="b">
        <v>0</v>
      </c>
    </row>
    <row r="571" spans="1:12" ht="15">
      <c r="A571" s="107" t="s">
        <v>505</v>
      </c>
      <c r="B571" s="106" t="s">
        <v>422</v>
      </c>
      <c r="C571" s="102">
        <v>3</v>
      </c>
      <c r="D571" s="108">
        <v>0.003651183742962237</v>
      </c>
      <c r="E571" s="108">
        <v>1.7781512503836436</v>
      </c>
      <c r="F571" s="102" t="s">
        <v>405</v>
      </c>
      <c r="G571" s="102" t="b">
        <v>0</v>
      </c>
      <c r="H571" s="102" t="b">
        <v>0</v>
      </c>
      <c r="I571" s="102" t="b">
        <v>0</v>
      </c>
      <c r="J571" s="102" t="b">
        <v>0</v>
      </c>
      <c r="K571" s="102" t="b">
        <v>0</v>
      </c>
      <c r="L571" s="102" t="b">
        <v>0</v>
      </c>
    </row>
    <row r="572" spans="1:12" ht="15">
      <c r="A572" s="107" t="s">
        <v>527</v>
      </c>
      <c r="B572" s="106" t="s">
        <v>472</v>
      </c>
      <c r="C572" s="102">
        <v>3</v>
      </c>
      <c r="D572" s="108">
        <v>0.0041737097342253865</v>
      </c>
      <c r="E572" s="108">
        <v>2.0791812460476247</v>
      </c>
      <c r="F572" s="102" t="s">
        <v>405</v>
      </c>
      <c r="G572" s="102" t="b">
        <v>0</v>
      </c>
      <c r="H572" s="102" t="b">
        <v>1</v>
      </c>
      <c r="I572" s="102" t="b">
        <v>0</v>
      </c>
      <c r="J572" s="102" t="b">
        <v>0</v>
      </c>
      <c r="K572" s="102" t="b">
        <v>0</v>
      </c>
      <c r="L572" s="102" t="b">
        <v>0</v>
      </c>
    </row>
    <row r="573" spans="1:12" ht="15">
      <c r="A573" s="107" t="s">
        <v>477</v>
      </c>
      <c r="B573" s="106" t="s">
        <v>433</v>
      </c>
      <c r="C573" s="102">
        <v>3</v>
      </c>
      <c r="D573" s="108">
        <v>0.003651183742962237</v>
      </c>
      <c r="E573" s="108">
        <v>2.1371731930253115</v>
      </c>
      <c r="F573" s="102" t="s">
        <v>405</v>
      </c>
      <c r="G573" s="102" t="b">
        <v>0</v>
      </c>
      <c r="H573" s="102" t="b">
        <v>0</v>
      </c>
      <c r="I573" s="102" t="b">
        <v>0</v>
      </c>
      <c r="J573" s="102" t="b">
        <v>0</v>
      </c>
      <c r="K573" s="102" t="b">
        <v>0</v>
      </c>
      <c r="L573" s="102" t="b">
        <v>0</v>
      </c>
    </row>
    <row r="574" spans="1:12" ht="15">
      <c r="A574" s="107" t="s">
        <v>556</v>
      </c>
      <c r="B574" s="106" t="s">
        <v>508</v>
      </c>
      <c r="C574" s="102">
        <v>3</v>
      </c>
      <c r="D574" s="108">
        <v>0.003651183742962237</v>
      </c>
      <c r="E574" s="108">
        <v>2.1371731930253115</v>
      </c>
      <c r="F574" s="102" t="s">
        <v>405</v>
      </c>
      <c r="G574" s="102" t="b">
        <v>0</v>
      </c>
      <c r="H574" s="102" t="b">
        <v>0</v>
      </c>
      <c r="I574" s="102" t="b">
        <v>0</v>
      </c>
      <c r="J574" s="102" t="b">
        <v>0</v>
      </c>
      <c r="K574" s="102" t="b">
        <v>0</v>
      </c>
      <c r="L574" s="102" t="b">
        <v>0</v>
      </c>
    </row>
    <row r="575" spans="1:12" ht="15">
      <c r="A575" s="107" t="s">
        <v>200</v>
      </c>
      <c r="B575" s="106" t="s">
        <v>480</v>
      </c>
      <c r="C575" s="102">
        <v>3</v>
      </c>
      <c r="D575" s="108">
        <v>0.003651183742962237</v>
      </c>
      <c r="E575" s="108">
        <v>2.1371731930253115</v>
      </c>
      <c r="F575" s="102" t="s">
        <v>405</v>
      </c>
      <c r="G575" s="102" t="b">
        <v>0</v>
      </c>
      <c r="H575" s="102" t="b">
        <v>0</v>
      </c>
      <c r="I575" s="102" t="b">
        <v>0</v>
      </c>
      <c r="J575" s="102" t="b">
        <v>0</v>
      </c>
      <c r="K575" s="102" t="b">
        <v>0</v>
      </c>
      <c r="L575" s="102" t="b">
        <v>0</v>
      </c>
    </row>
    <row r="576" spans="1:12" ht="15">
      <c r="A576" s="107" t="s">
        <v>948</v>
      </c>
      <c r="B576" s="106" t="s">
        <v>521</v>
      </c>
      <c r="C576" s="102">
        <v>2</v>
      </c>
      <c r="D576" s="108">
        <v>0.0027824731561502574</v>
      </c>
      <c r="E576" s="108">
        <v>2.681241237375587</v>
      </c>
      <c r="F576" s="102" t="s">
        <v>405</v>
      </c>
      <c r="G576" s="102" t="b">
        <v>0</v>
      </c>
      <c r="H576" s="102" t="b">
        <v>0</v>
      </c>
      <c r="I576" s="102" t="b">
        <v>0</v>
      </c>
      <c r="J576" s="102" t="b">
        <v>0</v>
      </c>
      <c r="K576" s="102" t="b">
        <v>0</v>
      </c>
      <c r="L576" s="102" t="b">
        <v>0</v>
      </c>
    </row>
    <row r="577" spans="1:12" ht="15">
      <c r="A577" s="107" t="s">
        <v>588</v>
      </c>
      <c r="B577" s="106" t="s">
        <v>618</v>
      </c>
      <c r="C577" s="102">
        <v>2</v>
      </c>
      <c r="D577" s="108">
        <v>0.0027824731561502574</v>
      </c>
      <c r="E577" s="108">
        <v>2.505149978319906</v>
      </c>
      <c r="F577" s="102" t="s">
        <v>405</v>
      </c>
      <c r="G577" s="102" t="b">
        <v>0</v>
      </c>
      <c r="H577" s="102" t="b">
        <v>0</v>
      </c>
      <c r="I577" s="102" t="b">
        <v>0</v>
      </c>
      <c r="J577" s="102" t="b">
        <v>0</v>
      </c>
      <c r="K577" s="102" t="b">
        <v>0</v>
      </c>
      <c r="L577" s="102" t="b">
        <v>0</v>
      </c>
    </row>
    <row r="578" spans="1:12" ht="15">
      <c r="A578" s="107" t="s">
        <v>428</v>
      </c>
      <c r="B578" s="106" t="s">
        <v>474</v>
      </c>
      <c r="C578" s="102">
        <v>2</v>
      </c>
      <c r="D578" s="108">
        <v>0.0027824731561502574</v>
      </c>
      <c r="E578" s="108">
        <v>1.470387872060694</v>
      </c>
      <c r="F578" s="102" t="s">
        <v>405</v>
      </c>
      <c r="G578" s="102" t="b">
        <v>0</v>
      </c>
      <c r="H578" s="102" t="b">
        <v>0</v>
      </c>
      <c r="I578" s="102" t="b">
        <v>0</v>
      </c>
      <c r="J578" s="102" t="b">
        <v>0</v>
      </c>
      <c r="K578" s="102" t="b">
        <v>0</v>
      </c>
      <c r="L578" s="102" t="b">
        <v>0</v>
      </c>
    </row>
    <row r="579" spans="1:12" ht="15">
      <c r="A579" s="107" t="s">
        <v>474</v>
      </c>
      <c r="B579" s="106" t="s">
        <v>462</v>
      </c>
      <c r="C579" s="102">
        <v>2</v>
      </c>
      <c r="D579" s="108">
        <v>0.0027824731561502574</v>
      </c>
      <c r="E579" s="108">
        <v>1.885361220031512</v>
      </c>
      <c r="F579" s="102" t="s">
        <v>405</v>
      </c>
      <c r="G579" s="102" t="b">
        <v>0</v>
      </c>
      <c r="H579" s="102" t="b">
        <v>0</v>
      </c>
      <c r="I579" s="102" t="b">
        <v>0</v>
      </c>
      <c r="J579" s="102" t="b">
        <v>0</v>
      </c>
      <c r="K579" s="102" t="b">
        <v>0</v>
      </c>
      <c r="L579" s="102" t="b">
        <v>0</v>
      </c>
    </row>
    <row r="580" spans="1:12" ht="15">
      <c r="A580" s="107" t="s">
        <v>553</v>
      </c>
      <c r="B580" s="106" t="s">
        <v>610</v>
      </c>
      <c r="C580" s="102">
        <v>2</v>
      </c>
      <c r="D580" s="108">
        <v>0.0027824731561502574</v>
      </c>
      <c r="E580" s="108">
        <v>2.380211241711606</v>
      </c>
      <c r="F580" s="102" t="s">
        <v>405</v>
      </c>
      <c r="G580" s="102" t="b">
        <v>0</v>
      </c>
      <c r="H580" s="102" t="b">
        <v>0</v>
      </c>
      <c r="I580" s="102" t="b">
        <v>0</v>
      </c>
      <c r="J580" s="102" t="b">
        <v>0</v>
      </c>
      <c r="K580" s="102" t="b">
        <v>0</v>
      </c>
      <c r="L580" s="102" t="b">
        <v>0</v>
      </c>
    </row>
    <row r="581" spans="1:12" ht="15">
      <c r="A581" s="107" t="s">
        <v>462</v>
      </c>
      <c r="B581" s="106" t="s">
        <v>519</v>
      </c>
      <c r="C581" s="102">
        <v>2</v>
      </c>
      <c r="D581" s="108">
        <v>0.0027824731561502574</v>
      </c>
      <c r="E581" s="108">
        <v>2.681241237375587</v>
      </c>
      <c r="F581" s="102" t="s">
        <v>405</v>
      </c>
      <c r="G581" s="102" t="b">
        <v>0</v>
      </c>
      <c r="H581" s="102" t="b">
        <v>0</v>
      </c>
      <c r="I581" s="102" t="b">
        <v>0</v>
      </c>
      <c r="J581" s="102" t="b">
        <v>0</v>
      </c>
      <c r="K581" s="102" t="b">
        <v>0</v>
      </c>
      <c r="L581" s="102" t="b">
        <v>0</v>
      </c>
    </row>
    <row r="582" spans="1:12" ht="15">
      <c r="A582" s="107" t="s">
        <v>198</v>
      </c>
      <c r="B582" s="106" t="s">
        <v>517</v>
      </c>
      <c r="C582" s="102">
        <v>2</v>
      </c>
      <c r="D582" s="108">
        <v>0.0027824731561502574</v>
      </c>
      <c r="E582" s="108">
        <v>2.0280287236002437</v>
      </c>
      <c r="F582" s="102" t="s">
        <v>405</v>
      </c>
      <c r="G582" s="102" t="b">
        <v>0</v>
      </c>
      <c r="H582" s="102" t="b">
        <v>0</v>
      </c>
      <c r="I582" s="102" t="b">
        <v>0</v>
      </c>
      <c r="J582" s="102" t="b">
        <v>0</v>
      </c>
      <c r="K582" s="102" t="b">
        <v>0</v>
      </c>
      <c r="L582" s="102" t="b">
        <v>0</v>
      </c>
    </row>
    <row r="583" spans="1:12" ht="15">
      <c r="A583" s="107" t="s">
        <v>533</v>
      </c>
      <c r="B583" s="106" t="s">
        <v>526</v>
      </c>
      <c r="C583" s="102">
        <v>2</v>
      </c>
      <c r="D583" s="108">
        <v>0.0027824731561502574</v>
      </c>
      <c r="E583" s="108">
        <v>2.681241237375587</v>
      </c>
      <c r="F583" s="102" t="s">
        <v>405</v>
      </c>
      <c r="G583" s="102" t="b">
        <v>0</v>
      </c>
      <c r="H583" s="102" t="b">
        <v>0</v>
      </c>
      <c r="I583" s="102" t="b">
        <v>0</v>
      </c>
      <c r="J583" s="102" t="b">
        <v>0</v>
      </c>
      <c r="K583" s="102" t="b">
        <v>0</v>
      </c>
      <c r="L583" s="102" t="b">
        <v>0</v>
      </c>
    </row>
    <row r="584" spans="1:12" ht="15">
      <c r="A584" s="107" t="s">
        <v>628</v>
      </c>
      <c r="B584" s="106" t="s">
        <v>636</v>
      </c>
      <c r="C584" s="102">
        <v>2</v>
      </c>
      <c r="D584" s="108">
        <v>0.0027824731561502574</v>
      </c>
      <c r="E584" s="108">
        <v>2.681241237375587</v>
      </c>
      <c r="F584" s="102" t="s">
        <v>405</v>
      </c>
      <c r="G584" s="102" t="b">
        <v>0</v>
      </c>
      <c r="H584" s="102" t="b">
        <v>0</v>
      </c>
      <c r="I584" s="102" t="b">
        <v>0</v>
      </c>
      <c r="J584" s="102" t="b">
        <v>0</v>
      </c>
      <c r="K584" s="102" t="b">
        <v>0</v>
      </c>
      <c r="L584" s="102" t="b">
        <v>0</v>
      </c>
    </row>
    <row r="585" spans="1:12" ht="15">
      <c r="A585" s="107" t="s">
        <v>538</v>
      </c>
      <c r="B585" s="106" t="s">
        <v>527</v>
      </c>
      <c r="C585" s="102">
        <v>2</v>
      </c>
      <c r="D585" s="108">
        <v>0.0027824731561502574</v>
      </c>
      <c r="E585" s="108">
        <v>2.505149978319906</v>
      </c>
      <c r="F585" s="102" t="s">
        <v>405</v>
      </c>
      <c r="G585" s="102" t="b">
        <v>0</v>
      </c>
      <c r="H585" s="102" t="b">
        <v>0</v>
      </c>
      <c r="I585" s="102" t="b">
        <v>0</v>
      </c>
      <c r="J585" s="102" t="b">
        <v>0</v>
      </c>
      <c r="K585" s="102" t="b">
        <v>1</v>
      </c>
      <c r="L585" s="102" t="b">
        <v>0</v>
      </c>
    </row>
    <row r="586" spans="1:12" ht="15">
      <c r="A586" s="107" t="s">
        <v>530</v>
      </c>
      <c r="B586" s="106" t="s">
        <v>451</v>
      </c>
      <c r="C586" s="102">
        <v>2</v>
      </c>
      <c r="D586" s="108">
        <v>0.0027824731561502574</v>
      </c>
      <c r="E586" s="108">
        <v>2.2041199826559246</v>
      </c>
      <c r="F586" s="102" t="s">
        <v>405</v>
      </c>
      <c r="G586" s="102" t="b">
        <v>0</v>
      </c>
      <c r="H586" s="102" t="b">
        <v>0</v>
      </c>
      <c r="I586" s="102" t="b">
        <v>0</v>
      </c>
      <c r="J586" s="102" t="b">
        <v>0</v>
      </c>
      <c r="K586" s="102" t="b">
        <v>0</v>
      </c>
      <c r="L586" s="102" t="b">
        <v>0</v>
      </c>
    </row>
    <row r="587" spans="1:12" ht="15">
      <c r="A587" s="107" t="s">
        <v>421</v>
      </c>
      <c r="B587" s="106" t="s">
        <v>488</v>
      </c>
      <c r="C587" s="102">
        <v>2</v>
      </c>
      <c r="D587" s="108">
        <v>0.0027824731561502574</v>
      </c>
      <c r="E587" s="108">
        <v>0.9140853712934067</v>
      </c>
      <c r="F587" s="102" t="s">
        <v>405</v>
      </c>
      <c r="G587" s="102" t="b">
        <v>0</v>
      </c>
      <c r="H587" s="102" t="b">
        <v>0</v>
      </c>
      <c r="I587" s="102" t="b">
        <v>0</v>
      </c>
      <c r="J587" s="102" t="b">
        <v>0</v>
      </c>
      <c r="K587" s="102" t="b">
        <v>0</v>
      </c>
      <c r="L587" s="102" t="b">
        <v>0</v>
      </c>
    </row>
    <row r="588" spans="1:12" ht="15">
      <c r="A588" s="107" t="s">
        <v>626</v>
      </c>
      <c r="B588" s="106" t="s">
        <v>633</v>
      </c>
      <c r="C588" s="102">
        <v>2</v>
      </c>
      <c r="D588" s="108">
        <v>0.0027824731561502574</v>
      </c>
      <c r="E588" s="108">
        <v>2.681241237375587</v>
      </c>
      <c r="F588" s="102" t="s">
        <v>405</v>
      </c>
      <c r="G588" s="102" t="b">
        <v>0</v>
      </c>
      <c r="H588" s="102" t="b">
        <v>0</v>
      </c>
      <c r="I588" s="102" t="b">
        <v>0</v>
      </c>
      <c r="J588" s="102" t="b">
        <v>0</v>
      </c>
      <c r="K588" s="102" t="b">
        <v>0</v>
      </c>
      <c r="L588" s="102" t="b">
        <v>0</v>
      </c>
    </row>
    <row r="589" spans="1:12" ht="15">
      <c r="A589" s="107" t="s">
        <v>620</v>
      </c>
      <c r="B589" s="106" t="s">
        <v>568</v>
      </c>
      <c r="C589" s="102">
        <v>2</v>
      </c>
      <c r="D589" s="108">
        <v>0.0027824731561502574</v>
      </c>
      <c r="E589" s="108">
        <v>2.505149978319906</v>
      </c>
      <c r="F589" s="102" t="s">
        <v>405</v>
      </c>
      <c r="G589" s="102" t="b">
        <v>0</v>
      </c>
      <c r="H589" s="102" t="b">
        <v>0</v>
      </c>
      <c r="I589" s="102" t="b">
        <v>0</v>
      </c>
      <c r="J589" s="102" t="b">
        <v>0</v>
      </c>
      <c r="K589" s="102" t="b">
        <v>0</v>
      </c>
      <c r="L589" s="102" t="b">
        <v>0</v>
      </c>
    </row>
    <row r="590" spans="1:12" ht="15">
      <c r="A590" s="107" t="s">
        <v>526</v>
      </c>
      <c r="B590" s="106" t="s">
        <v>525</v>
      </c>
      <c r="C590" s="102">
        <v>2</v>
      </c>
      <c r="D590" s="108">
        <v>0.0027824731561502574</v>
      </c>
      <c r="E590" s="108">
        <v>2.681241237375587</v>
      </c>
      <c r="F590" s="102" t="s">
        <v>405</v>
      </c>
      <c r="G590" s="102" t="b">
        <v>0</v>
      </c>
      <c r="H590" s="102" t="b">
        <v>0</v>
      </c>
      <c r="I590" s="102" t="b">
        <v>0</v>
      </c>
      <c r="J590" s="102" t="b">
        <v>0</v>
      </c>
      <c r="K590" s="102" t="b">
        <v>0</v>
      </c>
      <c r="L590" s="102" t="b">
        <v>0</v>
      </c>
    </row>
    <row r="591" spans="1:12" ht="15">
      <c r="A591" s="107" t="s">
        <v>478</v>
      </c>
      <c r="B591" s="106" t="s">
        <v>541</v>
      </c>
      <c r="C591" s="102">
        <v>2</v>
      </c>
      <c r="D591" s="108">
        <v>0.0027824731561502574</v>
      </c>
      <c r="E591" s="108">
        <v>2.2041199826559246</v>
      </c>
      <c r="F591" s="102" t="s">
        <v>405</v>
      </c>
      <c r="G591" s="102" t="b">
        <v>0</v>
      </c>
      <c r="H591" s="102" t="b">
        <v>0</v>
      </c>
      <c r="I591" s="102" t="b">
        <v>0</v>
      </c>
      <c r="J591" s="102" t="b">
        <v>0</v>
      </c>
      <c r="K591" s="102" t="b">
        <v>0</v>
      </c>
      <c r="L591" s="102" t="b">
        <v>0</v>
      </c>
    </row>
    <row r="592" spans="1:12" ht="15">
      <c r="A592" s="107" t="s">
        <v>534</v>
      </c>
      <c r="B592" s="106" t="s">
        <v>528</v>
      </c>
      <c r="C592" s="102">
        <v>2</v>
      </c>
      <c r="D592" s="108">
        <v>0.0027824731561502574</v>
      </c>
      <c r="E592" s="108">
        <v>2.681241237375587</v>
      </c>
      <c r="F592" s="102" t="s">
        <v>405</v>
      </c>
      <c r="G592" s="102" t="b">
        <v>0</v>
      </c>
      <c r="H592" s="102" t="b">
        <v>0</v>
      </c>
      <c r="I592" s="102" t="b">
        <v>0</v>
      </c>
      <c r="J592" s="102" t="b">
        <v>0</v>
      </c>
      <c r="K592" s="102" t="b">
        <v>0</v>
      </c>
      <c r="L592" s="102" t="b">
        <v>0</v>
      </c>
    </row>
    <row r="593" spans="1:12" ht="15">
      <c r="A593" s="107" t="s">
        <v>488</v>
      </c>
      <c r="B593" s="106" t="s">
        <v>453</v>
      </c>
      <c r="C593" s="102">
        <v>2</v>
      </c>
      <c r="D593" s="108">
        <v>0.0027824731561502574</v>
      </c>
      <c r="E593" s="108">
        <v>1.7269987279362622</v>
      </c>
      <c r="F593" s="102" t="s">
        <v>405</v>
      </c>
      <c r="G593" s="102" t="b">
        <v>0</v>
      </c>
      <c r="H593" s="102" t="b">
        <v>0</v>
      </c>
      <c r="I593" s="102" t="b">
        <v>0</v>
      </c>
      <c r="J593" s="102" t="b">
        <v>0</v>
      </c>
      <c r="K593" s="102" t="b">
        <v>0</v>
      </c>
      <c r="L593" s="102" t="b">
        <v>0</v>
      </c>
    </row>
    <row r="594" spans="1:12" ht="15">
      <c r="A594" s="107" t="s">
        <v>188</v>
      </c>
      <c r="B594" s="106" t="s">
        <v>453</v>
      </c>
      <c r="C594" s="102">
        <v>2</v>
      </c>
      <c r="D594" s="108">
        <v>0.0027824731561502574</v>
      </c>
      <c r="E594" s="108">
        <v>1.806179973983887</v>
      </c>
      <c r="F594" s="102" t="s">
        <v>405</v>
      </c>
      <c r="G594" s="102" t="b">
        <v>0</v>
      </c>
      <c r="H594" s="102" t="b">
        <v>0</v>
      </c>
      <c r="I594" s="102" t="b">
        <v>0</v>
      </c>
      <c r="J594" s="102" t="b">
        <v>0</v>
      </c>
      <c r="K594" s="102" t="b">
        <v>0</v>
      </c>
      <c r="L594" s="102" t="b">
        <v>0</v>
      </c>
    </row>
    <row r="595" spans="1:12" ht="15">
      <c r="A595" s="107" t="s">
        <v>635</v>
      </c>
      <c r="B595" s="106" t="s">
        <v>471</v>
      </c>
      <c r="C595" s="102">
        <v>2</v>
      </c>
      <c r="D595" s="108">
        <v>0.0027824731561502574</v>
      </c>
      <c r="E595" s="108">
        <v>2.0280287236002437</v>
      </c>
      <c r="F595" s="102" t="s">
        <v>405</v>
      </c>
      <c r="G595" s="102" t="b">
        <v>0</v>
      </c>
      <c r="H595" s="102" t="b">
        <v>0</v>
      </c>
      <c r="I595" s="102" t="b">
        <v>0</v>
      </c>
      <c r="J595" s="102" t="b">
        <v>1</v>
      </c>
      <c r="K595" s="102" t="b">
        <v>0</v>
      </c>
      <c r="L595" s="102" t="b">
        <v>0</v>
      </c>
    </row>
    <row r="596" spans="1:12" ht="15">
      <c r="A596" s="107" t="s">
        <v>471</v>
      </c>
      <c r="B596" s="106" t="s">
        <v>540</v>
      </c>
      <c r="C596" s="102">
        <v>2</v>
      </c>
      <c r="D596" s="108">
        <v>0.0027824731561502574</v>
      </c>
      <c r="E596" s="108">
        <v>2.0280287236002437</v>
      </c>
      <c r="F596" s="102" t="s">
        <v>405</v>
      </c>
      <c r="G596" s="102" t="b">
        <v>1</v>
      </c>
      <c r="H596" s="102" t="b">
        <v>0</v>
      </c>
      <c r="I596" s="102" t="b">
        <v>0</v>
      </c>
      <c r="J596" s="102" t="b">
        <v>0</v>
      </c>
      <c r="K596" s="102" t="b">
        <v>0</v>
      </c>
      <c r="L596" s="102" t="b">
        <v>0</v>
      </c>
    </row>
    <row r="597" spans="1:12" ht="15">
      <c r="A597" s="107" t="s">
        <v>471</v>
      </c>
      <c r="B597" s="106" t="s">
        <v>475</v>
      </c>
      <c r="C597" s="102">
        <v>2</v>
      </c>
      <c r="D597" s="108">
        <v>0.0027824731561502574</v>
      </c>
      <c r="E597" s="108">
        <v>1.483960679249968</v>
      </c>
      <c r="F597" s="102" t="s">
        <v>405</v>
      </c>
      <c r="G597" s="102" t="b">
        <v>1</v>
      </c>
      <c r="H597" s="102" t="b">
        <v>0</v>
      </c>
      <c r="I597" s="102" t="b">
        <v>0</v>
      </c>
      <c r="J597" s="102" t="b">
        <v>0</v>
      </c>
      <c r="K597" s="102" t="b">
        <v>0</v>
      </c>
      <c r="L597" s="102" t="b">
        <v>0</v>
      </c>
    </row>
    <row r="598" spans="1:12" ht="15">
      <c r="A598" s="107" t="s">
        <v>528</v>
      </c>
      <c r="B598" s="106" t="s">
        <v>531</v>
      </c>
      <c r="C598" s="102">
        <v>2</v>
      </c>
      <c r="D598" s="108">
        <v>0.0027824731561502574</v>
      </c>
      <c r="E598" s="108">
        <v>2.681241237375587</v>
      </c>
      <c r="F598" s="102" t="s">
        <v>405</v>
      </c>
      <c r="G598" s="102" t="b">
        <v>0</v>
      </c>
      <c r="H598" s="102" t="b">
        <v>0</v>
      </c>
      <c r="I598" s="102" t="b">
        <v>0</v>
      </c>
      <c r="J598" s="102" t="b">
        <v>0</v>
      </c>
      <c r="K598" s="102" t="b">
        <v>0</v>
      </c>
      <c r="L598" s="102" t="b">
        <v>0</v>
      </c>
    </row>
    <row r="599" spans="1:12" ht="15">
      <c r="A599" s="107" t="s">
        <v>555</v>
      </c>
      <c r="B599" s="106" t="s">
        <v>473</v>
      </c>
      <c r="C599" s="102">
        <v>2</v>
      </c>
      <c r="D599" s="108">
        <v>0.0027824731561502574</v>
      </c>
      <c r="E599" s="108">
        <v>2.0791812460476247</v>
      </c>
      <c r="F599" s="102" t="s">
        <v>405</v>
      </c>
      <c r="G599" s="102" t="b">
        <v>0</v>
      </c>
      <c r="H599" s="102" t="b">
        <v>0</v>
      </c>
      <c r="I599" s="102" t="b">
        <v>0</v>
      </c>
      <c r="J599" s="102" t="b">
        <v>0</v>
      </c>
      <c r="K599" s="102" t="b">
        <v>0</v>
      </c>
      <c r="L599" s="102" t="b">
        <v>0</v>
      </c>
    </row>
    <row r="600" spans="1:12" ht="15">
      <c r="A600" s="107" t="s">
        <v>473</v>
      </c>
      <c r="B600" s="106" t="s">
        <v>463</v>
      </c>
      <c r="C600" s="102">
        <v>2</v>
      </c>
      <c r="D600" s="108">
        <v>0.0027824731561502574</v>
      </c>
      <c r="E600" s="108">
        <v>1.6020599913279623</v>
      </c>
      <c r="F600" s="102" t="s">
        <v>405</v>
      </c>
      <c r="G600" s="102" t="b">
        <v>0</v>
      </c>
      <c r="H600" s="102" t="b">
        <v>0</v>
      </c>
      <c r="I600" s="102" t="b">
        <v>0</v>
      </c>
      <c r="J600" s="102" t="b">
        <v>0</v>
      </c>
      <c r="K600" s="102" t="b">
        <v>0</v>
      </c>
      <c r="L600" s="102" t="b">
        <v>0</v>
      </c>
    </row>
    <row r="601" spans="1:12" ht="15">
      <c r="A601" s="107" t="s">
        <v>524</v>
      </c>
      <c r="B601" s="106" t="s">
        <v>534</v>
      </c>
      <c r="C601" s="102">
        <v>2</v>
      </c>
      <c r="D601" s="108">
        <v>0.0027824731561502574</v>
      </c>
      <c r="E601" s="108">
        <v>2.681241237375587</v>
      </c>
      <c r="F601" s="102" t="s">
        <v>405</v>
      </c>
      <c r="G601" s="102" t="b">
        <v>0</v>
      </c>
      <c r="H601" s="102" t="b">
        <v>0</v>
      </c>
      <c r="I601" s="102" t="b">
        <v>0</v>
      </c>
      <c r="J601" s="102" t="b">
        <v>0</v>
      </c>
      <c r="K601" s="102" t="b">
        <v>0</v>
      </c>
      <c r="L601" s="102" t="b">
        <v>0</v>
      </c>
    </row>
    <row r="602" spans="1:12" ht="15">
      <c r="A602" s="107" t="s">
        <v>451</v>
      </c>
      <c r="B602" s="106" t="s">
        <v>428</v>
      </c>
      <c r="C602" s="102">
        <v>2</v>
      </c>
      <c r="D602" s="108">
        <v>0.0027824731561502574</v>
      </c>
      <c r="E602" s="108">
        <v>1.3590219426416679</v>
      </c>
      <c r="F602" s="102" t="s">
        <v>405</v>
      </c>
      <c r="G602" s="102" t="b">
        <v>0</v>
      </c>
      <c r="H602" s="102" t="b">
        <v>0</v>
      </c>
      <c r="I602" s="102" t="b">
        <v>0</v>
      </c>
      <c r="J602" s="102" t="b">
        <v>0</v>
      </c>
      <c r="K602" s="102" t="b">
        <v>0</v>
      </c>
      <c r="L602" s="102" t="b">
        <v>0</v>
      </c>
    </row>
    <row r="603" spans="1:12" ht="15">
      <c r="A603" s="107" t="s">
        <v>541</v>
      </c>
      <c r="B603" s="106" t="s">
        <v>473</v>
      </c>
      <c r="C603" s="102">
        <v>2</v>
      </c>
      <c r="D603" s="108">
        <v>0.0027824731561502574</v>
      </c>
      <c r="E603" s="108">
        <v>2.0791812460476247</v>
      </c>
      <c r="F603" s="102" t="s">
        <v>405</v>
      </c>
      <c r="G603" s="102" t="b">
        <v>0</v>
      </c>
      <c r="H603" s="102" t="b">
        <v>0</v>
      </c>
      <c r="I603" s="102" t="b">
        <v>0</v>
      </c>
      <c r="J603" s="102" t="b">
        <v>0</v>
      </c>
      <c r="K603" s="102" t="b">
        <v>0</v>
      </c>
      <c r="L603" s="102" t="b">
        <v>0</v>
      </c>
    </row>
    <row r="604" spans="1:12" ht="15">
      <c r="A604" s="107" t="s">
        <v>519</v>
      </c>
      <c r="B604" s="106" t="s">
        <v>422</v>
      </c>
      <c r="C604" s="102">
        <v>2</v>
      </c>
      <c r="D604" s="108">
        <v>0.0027824731561502574</v>
      </c>
      <c r="E604" s="108">
        <v>1.7781512503836436</v>
      </c>
      <c r="F604" s="102" t="s">
        <v>405</v>
      </c>
      <c r="G604" s="102" t="b">
        <v>0</v>
      </c>
      <c r="H604" s="102" t="b">
        <v>0</v>
      </c>
      <c r="I604" s="102" t="b">
        <v>0</v>
      </c>
      <c r="J604" s="102" t="b">
        <v>0</v>
      </c>
      <c r="K604" s="102" t="b">
        <v>0</v>
      </c>
      <c r="L604" s="102" t="b">
        <v>0</v>
      </c>
    </row>
    <row r="605" spans="1:12" ht="15">
      <c r="A605" s="107" t="s">
        <v>525</v>
      </c>
      <c r="B605" s="106" t="s">
        <v>530</v>
      </c>
      <c r="C605" s="102">
        <v>2</v>
      </c>
      <c r="D605" s="108">
        <v>0.0027824731561502574</v>
      </c>
      <c r="E605" s="108">
        <v>2.681241237375587</v>
      </c>
      <c r="F605" s="102" t="s">
        <v>405</v>
      </c>
      <c r="G605" s="102" t="b">
        <v>0</v>
      </c>
      <c r="H605" s="102" t="b">
        <v>0</v>
      </c>
      <c r="I605" s="102" t="b">
        <v>0</v>
      </c>
      <c r="J605" s="102" t="b">
        <v>0</v>
      </c>
      <c r="K605" s="102" t="b">
        <v>0</v>
      </c>
      <c r="L605" s="102" t="b">
        <v>0</v>
      </c>
    </row>
    <row r="606" spans="1:12" ht="15">
      <c r="A606" s="107" t="s">
        <v>613</v>
      </c>
      <c r="B606" s="106" t="s">
        <v>522</v>
      </c>
      <c r="C606" s="102">
        <v>2</v>
      </c>
      <c r="D606" s="108">
        <v>0.0027824731561502574</v>
      </c>
      <c r="E606" s="108">
        <v>2.2833012287035497</v>
      </c>
      <c r="F606" s="102" t="s">
        <v>405</v>
      </c>
      <c r="G606" s="102" t="b">
        <v>0</v>
      </c>
      <c r="H606" s="102" t="b">
        <v>0</v>
      </c>
      <c r="I606" s="102" t="b">
        <v>0</v>
      </c>
      <c r="J606" s="102" t="b">
        <v>0</v>
      </c>
      <c r="K606" s="102" t="b">
        <v>0</v>
      </c>
      <c r="L606" s="102" t="b">
        <v>0</v>
      </c>
    </row>
    <row r="607" spans="1:12" ht="15">
      <c r="A607" s="107" t="s">
        <v>463</v>
      </c>
      <c r="B607" s="106" t="s">
        <v>421</v>
      </c>
      <c r="C607" s="102">
        <v>2</v>
      </c>
      <c r="D607" s="108">
        <v>0.0027824731561502574</v>
      </c>
      <c r="E607" s="108">
        <v>0.8149538982913923</v>
      </c>
      <c r="F607" s="102" t="s">
        <v>405</v>
      </c>
      <c r="G607" s="102" t="b">
        <v>0</v>
      </c>
      <c r="H607" s="102" t="b">
        <v>0</v>
      </c>
      <c r="I607" s="102" t="b">
        <v>0</v>
      </c>
      <c r="J607" s="102" t="b">
        <v>0</v>
      </c>
      <c r="K607" s="102" t="b">
        <v>0</v>
      </c>
      <c r="L607" s="102" t="b">
        <v>0</v>
      </c>
    </row>
    <row r="608" spans="1:12" ht="15">
      <c r="A608" s="107" t="s">
        <v>611</v>
      </c>
      <c r="B608" s="106" t="s">
        <v>516</v>
      </c>
      <c r="C608" s="102">
        <v>2</v>
      </c>
      <c r="D608" s="108">
        <v>0.0027824731561502574</v>
      </c>
      <c r="E608" s="108">
        <v>2.2041199826559246</v>
      </c>
      <c r="F608" s="102" t="s">
        <v>405</v>
      </c>
      <c r="G608" s="102" t="b">
        <v>0</v>
      </c>
      <c r="H608" s="102" t="b">
        <v>0</v>
      </c>
      <c r="I608" s="102" t="b">
        <v>0</v>
      </c>
      <c r="J608" s="102" t="b">
        <v>0</v>
      </c>
      <c r="K608" s="102" t="b">
        <v>0</v>
      </c>
      <c r="L608" s="102" t="b">
        <v>0</v>
      </c>
    </row>
    <row r="609" spans="1:12" ht="15">
      <c r="A609" s="107" t="s">
        <v>189</v>
      </c>
      <c r="B609" s="106" t="s">
        <v>430</v>
      </c>
      <c r="C609" s="102">
        <v>2</v>
      </c>
      <c r="D609" s="108">
        <v>0.0027824731561502574</v>
      </c>
      <c r="E609" s="108">
        <v>1.8683278807327317</v>
      </c>
      <c r="F609" s="102" t="s">
        <v>405</v>
      </c>
      <c r="G609" s="102" t="b">
        <v>0</v>
      </c>
      <c r="H609" s="102" t="b">
        <v>0</v>
      </c>
      <c r="I609" s="102" t="b">
        <v>0</v>
      </c>
      <c r="J609" s="102" t="b">
        <v>1</v>
      </c>
      <c r="K609" s="102" t="b">
        <v>0</v>
      </c>
      <c r="L609" s="102" t="b">
        <v>0</v>
      </c>
    </row>
    <row r="610" spans="1:12" ht="15">
      <c r="A610" s="107" t="s">
        <v>619</v>
      </c>
      <c r="B610" s="106" t="s">
        <v>637</v>
      </c>
      <c r="C610" s="102">
        <v>2</v>
      </c>
      <c r="D610" s="108">
        <v>0.003377982544209567</v>
      </c>
      <c r="E610" s="108">
        <v>2.681241237375587</v>
      </c>
      <c r="F610" s="102" t="s">
        <v>405</v>
      </c>
      <c r="G610" s="102" t="b">
        <v>0</v>
      </c>
      <c r="H610" s="102" t="b">
        <v>0</v>
      </c>
      <c r="I610" s="102" t="b">
        <v>0</v>
      </c>
      <c r="J610" s="102" t="b">
        <v>0</v>
      </c>
      <c r="K610" s="102" t="b">
        <v>0</v>
      </c>
      <c r="L610" s="102" t="b">
        <v>0</v>
      </c>
    </row>
    <row r="611" spans="1:12" ht="15">
      <c r="A611" s="107" t="s">
        <v>547</v>
      </c>
      <c r="B611" s="106" t="s">
        <v>879</v>
      </c>
      <c r="C611" s="102">
        <v>2</v>
      </c>
      <c r="D611" s="108">
        <v>0.0027824731561502574</v>
      </c>
      <c r="E611" s="108">
        <v>1.9822712330395684</v>
      </c>
      <c r="F611" s="102" t="s">
        <v>405</v>
      </c>
      <c r="G611" s="102" t="b">
        <v>0</v>
      </c>
      <c r="H611" s="102" t="b">
        <v>0</v>
      </c>
      <c r="I611" s="102" t="b">
        <v>0</v>
      </c>
      <c r="J611" s="102" t="b">
        <v>0</v>
      </c>
      <c r="K611" s="102" t="b">
        <v>0</v>
      </c>
      <c r="L611" s="102" t="b">
        <v>0</v>
      </c>
    </row>
    <row r="612" spans="1:12" ht="15">
      <c r="A612" s="107" t="s">
        <v>515</v>
      </c>
      <c r="B612" s="106" t="s">
        <v>492</v>
      </c>
      <c r="C612" s="102">
        <v>2</v>
      </c>
      <c r="D612" s="108">
        <v>0.0027824731561502574</v>
      </c>
      <c r="E612" s="108">
        <v>2.2041199826559246</v>
      </c>
      <c r="F612" s="102" t="s">
        <v>405</v>
      </c>
      <c r="G612" s="102" t="b">
        <v>0</v>
      </c>
      <c r="H612" s="102" t="b">
        <v>0</v>
      </c>
      <c r="I612" s="102" t="b">
        <v>0</v>
      </c>
      <c r="J612" s="102" t="b">
        <v>0</v>
      </c>
      <c r="K612" s="102" t="b">
        <v>1</v>
      </c>
      <c r="L612" s="102" t="b">
        <v>0</v>
      </c>
    </row>
    <row r="613" spans="1:12" ht="15">
      <c r="A613" s="107" t="s">
        <v>521</v>
      </c>
      <c r="B613" s="106" t="s">
        <v>523</v>
      </c>
      <c r="C613" s="102">
        <v>2</v>
      </c>
      <c r="D613" s="108">
        <v>0.0027824731561502574</v>
      </c>
      <c r="E613" s="108">
        <v>2.681241237375587</v>
      </c>
      <c r="F613" s="102" t="s">
        <v>405</v>
      </c>
      <c r="G613" s="102" t="b">
        <v>0</v>
      </c>
      <c r="H613" s="102" t="b">
        <v>0</v>
      </c>
      <c r="I613" s="102" t="b">
        <v>0</v>
      </c>
      <c r="J613" s="102" t="b">
        <v>0</v>
      </c>
      <c r="K613" s="102" t="b">
        <v>0</v>
      </c>
      <c r="L613" s="102" t="b">
        <v>0</v>
      </c>
    </row>
    <row r="614" spans="1:12" ht="15">
      <c r="A614" s="107" t="s">
        <v>473</v>
      </c>
      <c r="B614" s="106" t="s">
        <v>620</v>
      </c>
      <c r="C614" s="102">
        <v>2</v>
      </c>
      <c r="D614" s="108">
        <v>0.0027824731561502574</v>
      </c>
      <c r="E614" s="108">
        <v>2.0791812460476247</v>
      </c>
      <c r="F614" s="102" t="s">
        <v>405</v>
      </c>
      <c r="G614" s="102" t="b">
        <v>0</v>
      </c>
      <c r="H614" s="102" t="b">
        <v>0</v>
      </c>
      <c r="I614" s="102" t="b">
        <v>0</v>
      </c>
      <c r="J614" s="102" t="b">
        <v>0</v>
      </c>
      <c r="K614" s="102" t="b">
        <v>0</v>
      </c>
      <c r="L614" s="102" t="b">
        <v>0</v>
      </c>
    </row>
    <row r="615" spans="1:12" ht="15">
      <c r="A615" s="107" t="s">
        <v>633</v>
      </c>
      <c r="B615" s="106" t="s">
        <v>879</v>
      </c>
      <c r="C615" s="102">
        <v>2</v>
      </c>
      <c r="D615" s="108">
        <v>0.0027824731561502574</v>
      </c>
      <c r="E615" s="108">
        <v>2.2833012287035497</v>
      </c>
      <c r="F615" s="102" t="s">
        <v>405</v>
      </c>
      <c r="G615" s="102" t="b">
        <v>0</v>
      </c>
      <c r="H615" s="102" t="b">
        <v>0</v>
      </c>
      <c r="I615" s="102" t="b">
        <v>0</v>
      </c>
      <c r="J615" s="102" t="b">
        <v>0</v>
      </c>
      <c r="K615" s="102" t="b">
        <v>0</v>
      </c>
      <c r="L615" s="102" t="b">
        <v>0</v>
      </c>
    </row>
    <row r="616" spans="1:12" ht="15">
      <c r="A616" s="107" t="s">
        <v>520</v>
      </c>
      <c r="B616" s="106" t="s">
        <v>611</v>
      </c>
      <c r="C616" s="102">
        <v>2</v>
      </c>
      <c r="D616" s="108">
        <v>0.0027824731561502574</v>
      </c>
      <c r="E616" s="108">
        <v>2.681241237375587</v>
      </c>
      <c r="F616" s="102" t="s">
        <v>405</v>
      </c>
      <c r="G616" s="102" t="b">
        <v>0</v>
      </c>
      <c r="H616" s="102" t="b">
        <v>0</v>
      </c>
      <c r="I616" s="102" t="b">
        <v>0</v>
      </c>
      <c r="J616" s="102" t="b">
        <v>0</v>
      </c>
      <c r="K616" s="102" t="b">
        <v>0</v>
      </c>
      <c r="L616" s="102" t="b">
        <v>0</v>
      </c>
    </row>
    <row r="617" spans="1:12" ht="15">
      <c r="A617" s="107" t="s">
        <v>614</v>
      </c>
      <c r="B617" s="106" t="s">
        <v>605</v>
      </c>
      <c r="C617" s="102">
        <v>2</v>
      </c>
      <c r="D617" s="108">
        <v>0.0027824731561502574</v>
      </c>
      <c r="E617" s="108">
        <v>2.505149978319906</v>
      </c>
      <c r="F617" s="102" t="s">
        <v>405</v>
      </c>
      <c r="G617" s="102" t="b">
        <v>0</v>
      </c>
      <c r="H617" s="102" t="b">
        <v>0</v>
      </c>
      <c r="I617" s="102" t="b">
        <v>0</v>
      </c>
      <c r="J617" s="102" t="b">
        <v>0</v>
      </c>
      <c r="K617" s="102" t="b">
        <v>0</v>
      </c>
      <c r="L617" s="102" t="b">
        <v>0</v>
      </c>
    </row>
    <row r="618" spans="1:12" ht="15">
      <c r="A618" s="107" t="s">
        <v>618</v>
      </c>
      <c r="B618" s="106" t="s">
        <v>518</v>
      </c>
      <c r="C618" s="102">
        <v>2</v>
      </c>
      <c r="D618" s="108">
        <v>0.0027824731561502574</v>
      </c>
      <c r="E618" s="108">
        <v>2.2833012287035497</v>
      </c>
      <c r="F618" s="102" t="s">
        <v>405</v>
      </c>
      <c r="G618" s="102" t="b">
        <v>0</v>
      </c>
      <c r="H618" s="102" t="b">
        <v>0</v>
      </c>
      <c r="I618" s="102" t="b">
        <v>0</v>
      </c>
      <c r="J618" s="102" t="b">
        <v>0</v>
      </c>
      <c r="K618" s="102" t="b">
        <v>0</v>
      </c>
      <c r="L618" s="102" t="b">
        <v>0</v>
      </c>
    </row>
    <row r="619" spans="1:12" ht="15">
      <c r="A619" s="107" t="s">
        <v>518</v>
      </c>
      <c r="B619" s="106" t="s">
        <v>615</v>
      </c>
      <c r="C619" s="102">
        <v>2</v>
      </c>
      <c r="D619" s="108">
        <v>0.0027824731561502574</v>
      </c>
      <c r="E619" s="108">
        <v>2.2833012287035497</v>
      </c>
      <c r="F619" s="102" t="s">
        <v>405</v>
      </c>
      <c r="G619" s="102" t="b">
        <v>0</v>
      </c>
      <c r="H619" s="102" t="b">
        <v>0</v>
      </c>
      <c r="I619" s="102" t="b">
        <v>0</v>
      </c>
      <c r="J619" s="102" t="b">
        <v>0</v>
      </c>
      <c r="K619" s="102" t="b">
        <v>0</v>
      </c>
      <c r="L619" s="102" t="b">
        <v>0</v>
      </c>
    </row>
    <row r="620" spans="1:12" ht="15">
      <c r="A620" s="107" t="s">
        <v>636</v>
      </c>
      <c r="B620" s="106" t="s">
        <v>421</v>
      </c>
      <c r="C620" s="102">
        <v>2</v>
      </c>
      <c r="D620" s="108">
        <v>0.0027824731561502574</v>
      </c>
      <c r="E620" s="108">
        <v>1.2920751530110548</v>
      </c>
      <c r="F620" s="102" t="s">
        <v>405</v>
      </c>
      <c r="G620" s="102" t="b">
        <v>0</v>
      </c>
      <c r="H620" s="102" t="b">
        <v>0</v>
      </c>
      <c r="I620" s="102" t="b">
        <v>0</v>
      </c>
      <c r="J620" s="102" t="b">
        <v>0</v>
      </c>
      <c r="K620" s="102" t="b">
        <v>0</v>
      </c>
      <c r="L620" s="102" t="b">
        <v>0</v>
      </c>
    </row>
    <row r="621" spans="1:12" ht="15">
      <c r="A621" s="107" t="s">
        <v>610</v>
      </c>
      <c r="B621" s="106" t="s">
        <v>473</v>
      </c>
      <c r="C621" s="102">
        <v>2</v>
      </c>
      <c r="D621" s="108">
        <v>0.0027824731561502574</v>
      </c>
      <c r="E621" s="108">
        <v>2.0791812460476247</v>
      </c>
      <c r="F621" s="102" t="s">
        <v>405</v>
      </c>
      <c r="G621" s="102" t="b">
        <v>0</v>
      </c>
      <c r="H621" s="102" t="b">
        <v>0</v>
      </c>
      <c r="I621" s="102" t="b">
        <v>0</v>
      </c>
      <c r="J621" s="102" t="b">
        <v>0</v>
      </c>
      <c r="K621" s="102" t="b">
        <v>0</v>
      </c>
      <c r="L621" s="102" t="b">
        <v>0</v>
      </c>
    </row>
    <row r="622" spans="1:12" ht="15">
      <c r="A622" s="107" t="s">
        <v>515</v>
      </c>
      <c r="B622" s="106" t="s">
        <v>583</v>
      </c>
      <c r="C622" s="102">
        <v>2</v>
      </c>
      <c r="D622" s="108">
        <v>0.0027824731561502574</v>
      </c>
      <c r="E622" s="108">
        <v>2.2041199826559246</v>
      </c>
      <c r="F622" s="102" t="s">
        <v>405</v>
      </c>
      <c r="G622" s="102" t="b">
        <v>0</v>
      </c>
      <c r="H622" s="102" t="b">
        <v>0</v>
      </c>
      <c r="I622" s="102" t="b">
        <v>0</v>
      </c>
      <c r="J622" s="102" t="b">
        <v>0</v>
      </c>
      <c r="K622" s="102" t="b">
        <v>0</v>
      </c>
      <c r="L622" s="102" t="b">
        <v>0</v>
      </c>
    </row>
    <row r="623" spans="1:12" ht="15">
      <c r="A623" s="107" t="s">
        <v>638</v>
      </c>
      <c r="B623" s="106" t="s">
        <v>426</v>
      </c>
      <c r="C623" s="102">
        <v>2</v>
      </c>
      <c r="D623" s="108">
        <v>0.003377982544209567</v>
      </c>
      <c r="E623" s="108">
        <v>1.9822712330395684</v>
      </c>
      <c r="F623" s="102" t="s">
        <v>405</v>
      </c>
      <c r="G623" s="102" t="b">
        <v>0</v>
      </c>
      <c r="H623" s="102" t="b">
        <v>0</v>
      </c>
      <c r="I623" s="102" t="b">
        <v>0</v>
      </c>
      <c r="J623" s="102" t="b">
        <v>0</v>
      </c>
      <c r="K623" s="102" t="b">
        <v>0</v>
      </c>
      <c r="L623" s="102" t="b">
        <v>0</v>
      </c>
    </row>
    <row r="624" spans="1:12" ht="15">
      <c r="A624" s="107" t="s">
        <v>517</v>
      </c>
      <c r="B624" s="106" t="s">
        <v>529</v>
      </c>
      <c r="C624" s="102">
        <v>2</v>
      </c>
      <c r="D624" s="108">
        <v>0.0027824731561502574</v>
      </c>
      <c r="E624" s="108">
        <v>2.681241237375587</v>
      </c>
      <c r="F624" s="102" t="s">
        <v>405</v>
      </c>
      <c r="G624" s="102" t="b">
        <v>0</v>
      </c>
      <c r="H624" s="102" t="b">
        <v>0</v>
      </c>
      <c r="I624" s="102" t="b">
        <v>0</v>
      </c>
      <c r="J624" s="102" t="b">
        <v>0</v>
      </c>
      <c r="K624" s="102" t="b">
        <v>0</v>
      </c>
      <c r="L624" s="102" t="b">
        <v>0</v>
      </c>
    </row>
    <row r="625" spans="1:12" ht="15">
      <c r="A625" s="107" t="s">
        <v>523</v>
      </c>
      <c r="B625" s="106" t="s">
        <v>533</v>
      </c>
      <c r="C625" s="102">
        <v>2</v>
      </c>
      <c r="D625" s="108">
        <v>0.0027824731561502574</v>
      </c>
      <c r="E625" s="108">
        <v>2.681241237375587</v>
      </c>
      <c r="F625" s="102" t="s">
        <v>405</v>
      </c>
      <c r="G625" s="102" t="b">
        <v>0</v>
      </c>
      <c r="H625" s="102" t="b">
        <v>0</v>
      </c>
      <c r="I625" s="102" t="b">
        <v>0</v>
      </c>
      <c r="J625" s="102" t="b">
        <v>0</v>
      </c>
      <c r="K625" s="102" t="b">
        <v>0</v>
      </c>
      <c r="L625" s="102" t="b">
        <v>0</v>
      </c>
    </row>
    <row r="626" spans="1:12" ht="15">
      <c r="A626" s="107" t="s">
        <v>551</v>
      </c>
      <c r="B626" s="106" t="s">
        <v>586</v>
      </c>
      <c r="C626" s="102">
        <v>2</v>
      </c>
      <c r="D626" s="108">
        <v>0.0027824731561502574</v>
      </c>
      <c r="E626" s="108">
        <v>2.2041199826559246</v>
      </c>
      <c r="F626" s="102" t="s">
        <v>405</v>
      </c>
      <c r="G626" s="102" t="b">
        <v>0</v>
      </c>
      <c r="H626" s="102" t="b">
        <v>0</v>
      </c>
      <c r="I626" s="102" t="b">
        <v>0</v>
      </c>
      <c r="J626" s="102" t="b">
        <v>0</v>
      </c>
      <c r="K626" s="102" t="b">
        <v>0</v>
      </c>
      <c r="L626" s="102" t="b">
        <v>0</v>
      </c>
    </row>
    <row r="627" spans="1:12" ht="15">
      <c r="A627" s="107" t="s">
        <v>428</v>
      </c>
      <c r="B627" s="106" t="s">
        <v>631</v>
      </c>
      <c r="C627" s="102">
        <v>2</v>
      </c>
      <c r="D627" s="108">
        <v>0.0027824731561502574</v>
      </c>
      <c r="E627" s="108">
        <v>1.8683278807327317</v>
      </c>
      <c r="F627" s="102" t="s">
        <v>405</v>
      </c>
      <c r="G627" s="102" t="b">
        <v>0</v>
      </c>
      <c r="H627" s="102" t="b">
        <v>0</v>
      </c>
      <c r="I627" s="102" t="b">
        <v>0</v>
      </c>
      <c r="J627" s="102" t="b">
        <v>0</v>
      </c>
      <c r="K627" s="102" t="b">
        <v>0</v>
      </c>
      <c r="L627" s="102" t="b">
        <v>0</v>
      </c>
    </row>
    <row r="628" spans="1:12" ht="15">
      <c r="A628" s="107" t="s">
        <v>553</v>
      </c>
      <c r="B628" s="106" t="s">
        <v>635</v>
      </c>
      <c r="C628" s="102">
        <v>2</v>
      </c>
      <c r="D628" s="108">
        <v>0.0027824731561502574</v>
      </c>
      <c r="E628" s="108">
        <v>2.380211241711606</v>
      </c>
      <c r="F628" s="102" t="s">
        <v>405</v>
      </c>
      <c r="G628" s="102" t="b">
        <v>0</v>
      </c>
      <c r="H628" s="102" t="b">
        <v>0</v>
      </c>
      <c r="I628" s="102" t="b">
        <v>0</v>
      </c>
      <c r="J628" s="102" t="b">
        <v>0</v>
      </c>
      <c r="K628" s="102" t="b">
        <v>0</v>
      </c>
      <c r="L628" s="102" t="b">
        <v>0</v>
      </c>
    </row>
    <row r="629" spans="1:12" ht="15">
      <c r="A629" s="107" t="s">
        <v>529</v>
      </c>
      <c r="B629" s="106" t="s">
        <v>524</v>
      </c>
      <c r="C629" s="102">
        <v>2</v>
      </c>
      <c r="D629" s="108">
        <v>0.0027824731561502574</v>
      </c>
      <c r="E629" s="108">
        <v>2.681241237375587</v>
      </c>
      <c r="F629" s="102" t="s">
        <v>405</v>
      </c>
      <c r="G629" s="102" t="b">
        <v>0</v>
      </c>
      <c r="H629" s="102" t="b">
        <v>0</v>
      </c>
      <c r="I629" s="102" t="b">
        <v>0</v>
      </c>
      <c r="J629" s="102" t="b">
        <v>0</v>
      </c>
      <c r="K629" s="102" t="b">
        <v>0</v>
      </c>
      <c r="L629" s="102" t="b">
        <v>0</v>
      </c>
    </row>
    <row r="630" spans="1:12" ht="15">
      <c r="A630" s="107" t="s">
        <v>631</v>
      </c>
      <c r="B630" s="106" t="s">
        <v>520</v>
      </c>
      <c r="C630" s="102">
        <v>2</v>
      </c>
      <c r="D630" s="108">
        <v>0.0027824731561502574</v>
      </c>
      <c r="E630" s="108">
        <v>2.380211241711606</v>
      </c>
      <c r="F630" s="102" t="s">
        <v>405</v>
      </c>
      <c r="G630" s="102" t="b">
        <v>0</v>
      </c>
      <c r="H630" s="102" t="b">
        <v>0</v>
      </c>
      <c r="I630" s="102" t="b">
        <v>0</v>
      </c>
      <c r="J630" s="102" t="b">
        <v>0</v>
      </c>
      <c r="K630" s="102" t="b">
        <v>0</v>
      </c>
      <c r="L630" s="102" t="b">
        <v>0</v>
      </c>
    </row>
    <row r="631" spans="1:12" ht="15">
      <c r="A631" s="107" t="s">
        <v>421</v>
      </c>
      <c r="B631" s="106" t="s">
        <v>512</v>
      </c>
      <c r="C631" s="102">
        <v>2</v>
      </c>
      <c r="D631" s="108">
        <v>0.0027824731561502574</v>
      </c>
      <c r="E631" s="108">
        <v>1.090176630349088</v>
      </c>
      <c r="F631" s="102" t="s">
        <v>405</v>
      </c>
      <c r="G631" s="102" t="b">
        <v>0</v>
      </c>
      <c r="H631" s="102" t="b">
        <v>0</v>
      </c>
      <c r="I631" s="102" t="b">
        <v>0</v>
      </c>
      <c r="J631" s="102" t="b">
        <v>0</v>
      </c>
      <c r="K631" s="102" t="b">
        <v>0</v>
      </c>
      <c r="L631" s="102" t="b">
        <v>0</v>
      </c>
    </row>
    <row r="632" spans="1:12" ht="15">
      <c r="A632" s="107" t="s">
        <v>605</v>
      </c>
      <c r="B632" s="106" t="s">
        <v>488</v>
      </c>
      <c r="C632" s="102">
        <v>2</v>
      </c>
      <c r="D632" s="108">
        <v>0.0027824731561502574</v>
      </c>
      <c r="E632" s="108">
        <v>2.028028723600243</v>
      </c>
      <c r="F632" s="102" t="s">
        <v>405</v>
      </c>
      <c r="G632" s="102" t="b">
        <v>0</v>
      </c>
      <c r="H632" s="102" t="b">
        <v>0</v>
      </c>
      <c r="I632" s="102" t="b">
        <v>0</v>
      </c>
      <c r="J632" s="102" t="b">
        <v>0</v>
      </c>
      <c r="K632" s="102" t="b">
        <v>0</v>
      </c>
      <c r="L632" s="102" t="b">
        <v>0</v>
      </c>
    </row>
    <row r="633" spans="1:12" ht="15">
      <c r="A633" s="107" t="s">
        <v>531</v>
      </c>
      <c r="B633" s="106" t="s">
        <v>948</v>
      </c>
      <c r="C633" s="102">
        <v>2</v>
      </c>
      <c r="D633" s="108">
        <v>0.0027824731561502574</v>
      </c>
      <c r="E633" s="108">
        <v>2.681241237375587</v>
      </c>
      <c r="F633" s="102" t="s">
        <v>405</v>
      </c>
      <c r="G633" s="102" t="b">
        <v>0</v>
      </c>
      <c r="H633" s="102" t="b">
        <v>0</v>
      </c>
      <c r="I633" s="102" t="b">
        <v>0</v>
      </c>
      <c r="J633" s="102" t="b">
        <v>0</v>
      </c>
      <c r="K633" s="102" t="b">
        <v>0</v>
      </c>
      <c r="L633" s="102" t="b">
        <v>0</v>
      </c>
    </row>
    <row r="634" spans="1:12" ht="15">
      <c r="A634" s="107" t="s">
        <v>422</v>
      </c>
      <c r="B634" s="106" t="s">
        <v>421</v>
      </c>
      <c r="C634" s="102">
        <v>2</v>
      </c>
      <c r="D634" s="108">
        <v>0.0027824731561502574</v>
      </c>
      <c r="E634" s="108">
        <v>0.38898516601911115</v>
      </c>
      <c r="F634" s="102" t="s">
        <v>405</v>
      </c>
      <c r="G634" s="102" t="b">
        <v>0</v>
      </c>
      <c r="H634" s="102" t="b">
        <v>0</v>
      </c>
      <c r="I634" s="102" t="b">
        <v>0</v>
      </c>
      <c r="J634" s="102" t="b">
        <v>0</v>
      </c>
      <c r="K634" s="102" t="b">
        <v>0</v>
      </c>
      <c r="L634" s="102" t="b">
        <v>0</v>
      </c>
    </row>
    <row r="635" spans="1:12" ht="15">
      <c r="A635" s="107" t="s">
        <v>586</v>
      </c>
      <c r="B635" s="106" t="s">
        <v>428</v>
      </c>
      <c r="C635" s="102">
        <v>2</v>
      </c>
      <c r="D635" s="108">
        <v>0.0027824731561502574</v>
      </c>
      <c r="E635" s="108">
        <v>1.6600519383056491</v>
      </c>
      <c r="F635" s="102" t="s">
        <v>405</v>
      </c>
      <c r="G635" s="102" t="b">
        <v>0</v>
      </c>
      <c r="H635" s="102" t="b">
        <v>0</v>
      </c>
      <c r="I635" s="102" t="b">
        <v>0</v>
      </c>
      <c r="J635" s="102" t="b">
        <v>0</v>
      </c>
      <c r="K635" s="102" t="b">
        <v>0</v>
      </c>
      <c r="L635" s="102" t="b">
        <v>0</v>
      </c>
    </row>
    <row r="636" spans="1:12" ht="15">
      <c r="A636" s="107" t="s">
        <v>453</v>
      </c>
      <c r="B636" s="106" t="s">
        <v>421</v>
      </c>
      <c r="C636" s="102">
        <v>2</v>
      </c>
      <c r="D636" s="108">
        <v>0.0027824731561502574</v>
      </c>
      <c r="E636" s="108">
        <v>0.5931051486750359</v>
      </c>
      <c r="F636" s="102" t="s">
        <v>405</v>
      </c>
      <c r="G636" s="102" t="b">
        <v>0</v>
      </c>
      <c r="H636" s="102" t="b">
        <v>0</v>
      </c>
      <c r="I636" s="102" t="b">
        <v>0</v>
      </c>
      <c r="J636" s="102" t="b">
        <v>0</v>
      </c>
      <c r="K636" s="102" t="b">
        <v>0</v>
      </c>
      <c r="L636" s="102" t="b">
        <v>0</v>
      </c>
    </row>
    <row r="637" spans="1:12" ht="15">
      <c r="A637" s="107" t="s">
        <v>492</v>
      </c>
      <c r="B637" s="106" t="s">
        <v>555</v>
      </c>
      <c r="C637" s="102">
        <v>2</v>
      </c>
      <c r="D637" s="108">
        <v>0.0027824731561502574</v>
      </c>
      <c r="E637" s="108">
        <v>2.505149978319906</v>
      </c>
      <c r="F637" s="102" t="s">
        <v>405</v>
      </c>
      <c r="G637" s="102" t="b">
        <v>0</v>
      </c>
      <c r="H637" s="102" t="b">
        <v>1</v>
      </c>
      <c r="I637" s="102" t="b">
        <v>0</v>
      </c>
      <c r="J637" s="102" t="b">
        <v>0</v>
      </c>
      <c r="K637" s="102" t="b">
        <v>0</v>
      </c>
      <c r="L637"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5F46ED5-22D6-4A56-A806-BDC802A0FC0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Arber Ceni</dc:creator>
  <cp:keywords/>
  <dc:description/>
  <cp:lastModifiedBy>Digital Space Lab</cp:lastModifiedBy>
  <dcterms:created xsi:type="dcterms:W3CDTF">2008-01-30T00:41:58Z</dcterms:created>
  <dcterms:modified xsi:type="dcterms:W3CDTF">2023-04-27T15:40:17Z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