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<sst xmlns="http://schemas.openxmlformats.org/spreadsheetml/2006/main" count="870" uniqueCount="446">
  <si>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</si>
  <si>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</si>
  <si>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</si>
  <si>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</si>
  <si>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</si>
  <si>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</si>
  <si>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</si>
  <si>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</si>
  <si>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</si>
  <si>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</si>
  <si>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</si>
  <si>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</si>
  <si>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</si>
  <si>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</si>
  <si>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</si>
  <si>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</si>
  <si>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</si>
  <si>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</si>
  <si>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</si>
  <si>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</si>
  <si>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</si>
  <si>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</si>
  <si>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</si>
  <si>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</si>
  <si>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</si>
  <si>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</si>
  <si>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</si>
  <si>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</si>
  <si>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</si>
  <si>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</si>
  <si>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</si>
  <si>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</si>
  <si>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</si>
  <si>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</si>
  <si>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</si>
  <si>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</si>
  <si>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</si>
  <si>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</si>
  <si>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</si>
  <si>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</si>
  <si>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</si>
  <si>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</si>
  <si>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</si>
  <si>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</si>
  <si>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</si>
  <si>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</si>
  <si>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</si>
  <si>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</si>
  <si>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</si>
  <si>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</si>
  <si>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</si>
  <si>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</si>
  <si>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</si>
  <si>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</si>
  <si>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</si>
  <si>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</si>
  <si>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</si>
  <si>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</si>
  <si>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</si>
  <si>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</si>
  <si>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</si>
  <si>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</si>
  <si>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</si>
  <si>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</si>
  <si>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</si>
  <si>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</si>
  <si>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</si>
  <si>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</si>
  <si>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</si>
  <si>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</si>
  <si>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</si>
  <si>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</si>
  <si>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</si>
  <si>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</si>
  <si>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</si>
  <si>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</si>
  <si>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</si>
  <si>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</si>
  <si>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</si>
  <si>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</si>
  <si>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</si>
  <si>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</si>
  <si>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</si>
  <si>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</si>
  <si>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</si>
  <si>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</si>
  <si>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</si>
  <si>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</si>
  <si>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</si>
  <si>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</si>
  <si>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</si>
  <si>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</si>
  <si>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</si>
  <si>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</si>
  <si>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</si>
  <si>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</si>
  <si>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</si>
  <si>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</si>
  <si>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</si>
  <si>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</si>
  <si>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</si>
  <si>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</si>
  <si>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</si>
  <si>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</si>
  <si>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</si>
  <si>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</si>
  <si>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</si>
  <si>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</si>
  <si>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</si>
  <si>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</si>
  <si>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</si>
  <si>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</si>
  <si>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</si>
  <si>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</si>
  <si>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</si>
  <si>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</si>
  <si>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</si>
  <si>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</si>
  <si>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</si>
  <si>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</si>
  <si>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</si>
  <si>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</si>
  <si>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</si>
  <si>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</si>
  <si>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</si>
  <si>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</si>
  <si>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</si>
  <si>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</si>
  <si>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</si>
  <si>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</si>
  <si>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</si>
  <si>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</si>
  <si>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</si>
  <si>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</si>
  <si>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</si>
  <si>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</si>
  <si>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</si>
  <si>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</si>
  <si>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</si>
  <si>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</si>
  <si>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</si>
  <si>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</si>
  <si>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</si>
  <si>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</si>
  <si>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</si>
  <si>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</si>
  <si>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</si>
  <si>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</si>
  <si>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</si>
  <si>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</si>
  <si>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</si>
  <si>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</si>
  <si>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</si>
  <si>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</si>
  <si>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</si>
  <si>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</si>
  <si>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</si>
  <si>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</si>
  <si>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</si>
  <si>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</si>
  <si>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</si>
  <si>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</si>
  <si>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</si>
  <si>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</si>
  <si>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</si>
  <si>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</si>
  <si>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</si>
  <si>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</si>
  <si>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</si>
  <si>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</si>
  <si>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</si>
  <si>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</si>
  <si>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</si>
  <si>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</si>
  <si>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</si>
  <si>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</si>
  <si>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</si>
  <si>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</si>
  <si>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</si>
  <si>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</si>
  <si>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</si>
  <si>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</si>
  <si>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</si>
  <si>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</si>
  <si>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</si>
  <si>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</si>
  <si>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</si>
  <si>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</si>
  <si>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</si>
  <si>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</si>
  <si>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</si>
  <si>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</si>
  <si>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</si>
  <si>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</si>
  <si>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</si>
  <si>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</si>
  <si>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</si>
  <si>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</si>
  <si>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</si>
  <si>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</si>
  <si>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</si>
  <si>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</si>
  <si>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</si>
  <si>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</si>
  <si>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</si>
  <si>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</si>
  <si>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</si>
  <si>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</si>
  <si>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</si>
  <si>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</si>
  <si>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</si>
  <si>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</si>
  <si>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secwepemcseklep</t>
  </si>
  <si>
    <t>edactiongroup</t>
  </si>
  <si>
    <t>manyfeminists</t>
  </si>
  <si>
    <t>Mentions</t>
  </si>
  <si>
    <t>#Resist150 #Resistance150 #canada150 #UnSettleCanada150 #Unsettle150 #indigenous  #nativepride #Defendersoftheland #idlenomore https://t.co/nLNtqoV9R7</t>
  </si>
  <si>
    <t>Pollution is Colonialism - Pamphlet &amp;amp; Call to Action https://t.co/n4fIUafJLQ #Resist150</t>
  </si>
  <si>
    <t>RT @EDActionGroup: Pollution is Colonialism - Pamphlet &amp;amp; Call to Action https://t.co/n4fIUafJLQ #Resist150</t>
  </si>
  <si>
    <t>https://endocrinedisruptorsaction.org/2017/09/18/pollution-is-colonialism/</t>
  </si>
  <si>
    <t>endocrinedisruptorsaction.org</t>
  </si>
  <si>
    <t>resist150 resistance150 canada150 unsettlecanada150 unsettle150 indigenous nativepride defendersoftheland idlenomore</t>
  </si>
  <si>
    <t>resist150</t>
  </si>
  <si>
    <t>https://pbs.twimg.com/media/DsdFV2zVAAAjKFp.jpg</t>
  </si>
  <si>
    <t>http://pbs.twimg.com/profile_images/751170346796056576/i93pA7hd_normal.jpg</t>
  </si>
  <si>
    <t>http://pbs.twimg.com/profile_images/539491315512123393/Nu5WK3s__normal.jpeg</t>
  </si>
  <si>
    <t>https://twitter.com/#!/secwepemcseklep/status/1064896200929734656</t>
  </si>
  <si>
    <t>https://twitter.com/#!/edactiongroup/status/909878468766322688</t>
  </si>
  <si>
    <t>https://twitter.com/#!/manyfeminists/status/1082607455400587264</t>
  </si>
  <si>
    <t>1064896200929734656</t>
  </si>
  <si>
    <t>909878468766322688</t>
  </si>
  <si>
    <t>1082607455400587264</t>
  </si>
  <si>
    <t/>
  </si>
  <si>
    <t>und</t>
  </si>
  <si>
    <t>en</t>
  </si>
  <si>
    <t>Twitter Web Client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</si>
  <si>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</si>
  <si>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</si>
  <si>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</si>
  <si>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</si>
  <si>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</si>
  <si>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</si>
  <si>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</si>
  <si>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</si>
  <si>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</si>
  <si>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</si>
  <si>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</si>
  <si>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</si>
  <si>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</si>
  <si>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</si>
  <si>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</si>
  <si>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</si>
  <si>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</si>
  <si>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</si>
  <si>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</si>
  <si>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</si>
  <si>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</si>
  <si>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</si>
  <si>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Secwepemc Seklep</t>
  </si>
  <si>
    <t>EDAction</t>
  </si>
  <si>
    <t>Many Feminists</t>
  </si>
  <si>
    <t>Tsilhqotin / Secwepemc J-Welder striving for the empowerment of our youth to make informed decisions in all of Secwepemculecw.</t>
  </si>
  <si>
    <t>EDAction is a coalition of researchers concerned with the widespread presence of endocrine disrupting chemicals. #ToxicbyDesign | #PollutionIsColonialism</t>
  </si>
  <si>
    <t>Williams Lake</t>
  </si>
  <si>
    <t>Toronto, Ontario</t>
  </si>
  <si>
    <t>https://t.co/dvkGF2Pfjn</t>
  </si>
  <si>
    <t>https://t.co/ujHlvrbkGO</t>
  </si>
  <si>
    <t>Eastern Time (US &amp; Canada)</t>
  </si>
  <si>
    <t>https://pbs.twimg.com/profile_banners/33305730/1546833400</t>
  </si>
  <si>
    <t>https://pbs.twimg.com/profile_banners/738768834467889153/1467928025</t>
  </si>
  <si>
    <t>http://abs.twimg.com/images/themes/theme1/bg.png</t>
  </si>
  <si>
    <t>http://pbs.twimg.com/profile_images/1067797227328815104/q0-ZjF10_normal.jpg</t>
  </si>
  <si>
    <t>Open Twitter Page for This Person</t>
  </si>
  <si>
    <t>https://twitter.com/secwepemcseklep</t>
  </si>
  <si>
    <t>https://twitter.com/edactiongroup</t>
  </si>
  <si>
    <t>https://twitter.com/manyfeminists</t>
  </si>
  <si>
    <t>secwepemcseklep
#Resist150 #Resistance150 #canada150
#UnSettleCanada150 #Unsettle150
#indigenous #nativepride #Defendersoftheland
#idlenomore https://t.co/nLNtqoV9R7</t>
  </si>
  <si>
    <t>edactiongroup
Pollution is Colonialism - Pamphlet
&amp;amp; Call to Action https://t.co/n4fIUafJLQ
#Resist150</t>
  </si>
  <si>
    <t>manyfeminists
RT @EDActionGroup: Pollution is
Colonialism - Pamphlet &amp;amp; Call
to Action https://t.co/n4fIUafJLQ
#Resist150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</si>
  <si>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</si>
  <si>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</si>
  <si>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</si>
  <si>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</si>
  <si>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</si>
  <si>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</si>
  <si>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</si>
  <si>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</si>
  <si>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</si>
  <si>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</si>
  <si>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</si>
  <si>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</si>
  <si>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</si>
  <si>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</si>
  <si>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</si>
  <si>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</si>
  <si>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</si>
  <si>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</si>
  <si>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</si>
  <si>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</si>
  <si>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</si>
  <si>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</si>
  <si>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</si>
  <si>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</si>
  <si>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</si>
  <si>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</si>
  <si>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</si>
  <si>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</si>
  <si>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</si>
  <si>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</si>
  <si>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</si>
  <si>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</si>
  <si>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</si>
  <si>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</si>
  <si>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</si>
  <si>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</si>
  <si>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</si>
  <si>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</si>
  <si>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</si>
  <si>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</si>
  <si>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</si>
  <si>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</si>
  <si>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</si>
  <si>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</si>
  <si>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</si>
  <si>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</si>
  <si>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</si>
  <si>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</si>
  <si>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</si>
  <si>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</si>
  <si>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Number of Edge Types</t>
  </si>
  <si>
    <t>Modularity</t>
  </si>
  <si>
    <t>NodeXL Version</t>
  </si>
  <si>
    <t>1.0.1.407</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</si>
  <si>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</si>
  <si>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</si>
  <si>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</si>
  <si>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</si>
  <si>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</si>
  <si>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</si>
  <si>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</si>
  <si>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</si>
  <si>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</si>
  <si>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</si>
  <si>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</si>
  <si>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</si>
  <si>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resistance150</t>
  </si>
  <si>
    <t>canada150</t>
  </si>
  <si>
    <t>unsettlecanada150</t>
  </si>
  <si>
    <t>unsettle150</t>
  </si>
  <si>
    <t>indigenous</t>
  </si>
  <si>
    <t>nativepride</t>
  </si>
  <si>
    <t>defendersoftheland</t>
  </si>
  <si>
    <t>idlenomore</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</si>
  <si>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</si>
  <si>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</si>
  <si>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</si>
  <si>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</si>
  <si>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</si>
  <si>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</si>
  <si>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</si>
  <si>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</si>
  <si>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</si>
  <si>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pollution</t>
  </si>
  <si>
    <t>colonialism</t>
  </si>
  <si>
    <t>pamphlet</t>
  </si>
  <si>
    <t>call</t>
  </si>
  <si>
    <t>Top Words in Tweet in G1</t>
  </si>
  <si>
    <t>action</t>
  </si>
  <si>
    <t>Top Words in Tweet in G2</t>
  </si>
  <si>
    <t>Top Words in Tweet</t>
  </si>
  <si>
    <t>pollution colonialism pamphlet call action resist150</t>
  </si>
  <si>
    <t>Top Word Pairs in Tweet in Entire Graph</t>
  </si>
  <si>
    <t>pollution,colonialism</t>
  </si>
  <si>
    <t>colonialism,pamphlet</t>
  </si>
  <si>
    <t>pamphlet,call</t>
  </si>
  <si>
    <t>call,action</t>
  </si>
  <si>
    <t>action,resist150</t>
  </si>
  <si>
    <t>Top Word Pairs in Tweet in G1</t>
  </si>
  <si>
    <t>Top Word Pairs in Tweet in G2</t>
  </si>
  <si>
    <t>Top Word Pairs in Tweet</t>
  </si>
  <si>
    <t>pollution,colonialism  colonialism,pamphlet  pamphlet,call  call,action  action,resist150</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</si>
  <si>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</si>
  <si>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</si>
  <si>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</si>
  <si>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</si>
  <si>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</si>
  <si>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</si>
  <si>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</si>
  <si>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</si>
  <si>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</si>
  <si>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</si>
  <si>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</si>
  <si>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</si>
  <si>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manyfeminists edactiongroup</t>
  </si>
  <si>
    <t>Top URLs in Tweet by Count</t>
  </si>
  <si>
    <t>Top URLs in Tweet by Salience</t>
  </si>
  <si>
    <t>Top Domains in Tweet by Count</t>
  </si>
  <si>
    <t>Top Domains in Tweet by Salience</t>
  </si>
  <si>
    <t>Top Hashtags in Tweet by Count</t>
  </si>
  <si>
    <t>Top Hashtags in Tweet by Salience</t>
  </si>
  <si>
    <t>Top Words in Tweet by Count</t>
  </si>
  <si>
    <t>resistance150 canada150 unsettlecanada150 unsettle150 indigenous nativepride defendersoftheland idlenomore</t>
  </si>
  <si>
    <t>pollution colonialism pamphlet call action</t>
  </si>
  <si>
    <t>edactiongroup pollution colonialism pamphlet call action</t>
  </si>
  <si>
    <t>Top Words in Tweet by Salience</t>
  </si>
  <si>
    <t>Top Word Pairs in Tweet by Count</t>
  </si>
  <si>
    <t>resist150,resistance150  resistance150,canada150  canada150,unsettlecanada150  unsettlecanada150,unsettle150  unsettle150,indigenous  indigenous,nativepride  nativepride,defendersoftheland  defendersoftheland,idlenomore</t>
  </si>
  <si>
    <t>edactiongroup,pollution  pollution,colonialism  colonialism,pamphlet  pamphlet,call  call,action  action,resist150</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</si>
  <si>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</si>
  <si>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</si>
  <si>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</si>
  <si>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</si>
  <si>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</si>
  <si>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</si>
  <si>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</si>
  <si>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</si>
  <si>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</si>
  <si>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</si>
  <si>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</si>
  <si>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</si>
  <si>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</si>
  <si>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</si>
  <si>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</si>
  <si>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</si>
  <si>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</si>
  <si>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</si>
  <si>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</si>
  <si>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</si>
  <si>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</si>
  <si>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</si>
  <si>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</si>
  <si>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</si>
  <si>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</si>
  <si>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</si>
  <si>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</si>
  <si>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</si>
  <si>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</si>
  <si>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</si>
  <si>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</si>
  <si>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</si>
  <si>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</si>
  <si>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</si>
  <si>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G1: pollution colonialism pamphlet call action resist150</t>
  </si>
  <si>
    <t>Autofill Workbook Results</t>
  </si>
  <si>
    <t>Edge Weight▓1▓1▓0▓True▓Gray▓Red▓▓Edge Weight▓1▓1▓0▓3▓10▓False▓Edge Weight▓1▓1▓0▓35▓12▓False▓▓0▓0▓0▓True▓Black▓Black▓▓Followers▓277▓306▓0▓162▓1000▓False▓▓0▓0▓0▓0▓0▓False▓▓0▓0▓0▓0▓0▓False▓▓0▓0▓0▓0▓0▓False</t>
  </si>
  <si>
    <t>GraphSource░GraphServerTwitterSearch▓GraphTerm░resist150▓ImportDescription░The graph represents a network of 3 Twitter users whose tweets in the requested range contained "resist150", or who were replied to or mentioned in those tweets.  The network was obtained from the NodeXL Graph Server on Friday, 11 January 2019 at 22:19 UTC.
The requested start date was Friday, 11 January 2019 at 01:01 UTC and the maximum number of tweets (going backward in time) was 5,000.
The tweets in the network were tweeted over the 48-day, 20-hour, 58-minute period from Tuesday, 20 November 2018 at 15:00 UTC to Tuesday, 08 January 2019 at 11:58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</si>
</sst>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683025"/>
        <c:axId val="18276314"/>
      </c:barChart>
      <c:catAx>
        <c:axId val="616830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276314"/>
        <c:crosses val="autoZero"/>
        <c:auto val="1"/>
        <c:lblOffset val="100"/>
        <c:noMultiLvlLbl val="0"/>
      </c:catAx>
      <c:valAx>
        <c:axId val="18276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83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resist150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9/18/2017 20:35</c:v>
                </c:pt>
                <c:pt idx="1">
                  <c:v>11/20/2018 15:00</c:v>
                </c:pt>
                <c:pt idx="2">
                  <c:v>1/8/2019 11:58</c:v>
                </c:pt>
              </c:strCache>
            </c:strRef>
          </c:cat>
          <c:val>
            <c:numRef>
              <c:f>'Time Series'!$B$26:$B$29</c:f>
              <c:numCache>
                <c:formatCode>General</c:formatCode>
                <c:ptCount val="3"/>
                <c:pt idx="0">
                  <c:v>1</c:v>
                </c:pt>
                <c:pt idx="1">
                  <c:v>1</c:v>
                </c:pt>
                <c:pt idx="2">
                  <c:v>1</c:v>
                </c:pt>
              </c:numCache>
            </c:numRef>
          </c:val>
        </c:ser>
        <c:axId val="49833467"/>
        <c:axId val="45848020"/>
      </c:barChart>
      <c:catAx>
        <c:axId val="49833467"/>
        <c:scaling>
          <c:orientation val="minMax"/>
        </c:scaling>
        <c:axPos val="b"/>
        <c:delete val="0"/>
        <c:numFmt formatCode="General" sourceLinked="1"/>
        <c:majorTickMark val="out"/>
        <c:minorTickMark val="none"/>
        <c:tickLblPos val="nextTo"/>
        <c:crossAx val="45848020"/>
        <c:crosses val="autoZero"/>
        <c:auto val="1"/>
        <c:lblOffset val="100"/>
        <c:noMultiLvlLbl val="0"/>
      </c:catAx>
      <c:valAx>
        <c:axId val="45848020"/>
        <c:scaling>
          <c:orientation val="minMax"/>
        </c:scaling>
        <c:axPos val="l"/>
        <c:majorGridlines/>
        <c:delete val="0"/>
        <c:numFmt formatCode="General" sourceLinked="1"/>
        <c:majorTickMark val="out"/>
        <c:minorTickMark val="none"/>
        <c:tickLblPos val="nextTo"/>
        <c:crossAx val="498334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0269099"/>
        <c:axId val="3986436"/>
      </c:barChart>
      <c:catAx>
        <c:axId val="302690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86436"/>
        <c:crosses val="autoZero"/>
        <c:auto val="1"/>
        <c:lblOffset val="100"/>
        <c:noMultiLvlLbl val="0"/>
      </c:catAx>
      <c:valAx>
        <c:axId val="3986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69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5877925"/>
        <c:axId val="54465870"/>
      </c:barChart>
      <c:catAx>
        <c:axId val="358779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465870"/>
        <c:crosses val="autoZero"/>
        <c:auto val="1"/>
        <c:lblOffset val="100"/>
        <c:noMultiLvlLbl val="0"/>
      </c:catAx>
      <c:valAx>
        <c:axId val="54465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77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0430783"/>
        <c:axId val="49659320"/>
      </c:barChart>
      <c:catAx>
        <c:axId val="204307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659320"/>
        <c:crosses val="autoZero"/>
        <c:auto val="1"/>
        <c:lblOffset val="100"/>
        <c:noMultiLvlLbl val="0"/>
      </c:catAx>
      <c:valAx>
        <c:axId val="49659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30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280697"/>
        <c:axId val="62981954"/>
      </c:barChart>
      <c:catAx>
        <c:axId val="442806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981954"/>
        <c:crosses val="autoZero"/>
        <c:auto val="1"/>
        <c:lblOffset val="100"/>
        <c:noMultiLvlLbl val="0"/>
      </c:catAx>
      <c:valAx>
        <c:axId val="62981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80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9966675"/>
        <c:axId val="1264620"/>
      </c:barChart>
      <c:catAx>
        <c:axId val="299666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64620"/>
        <c:crosses val="autoZero"/>
        <c:auto val="1"/>
        <c:lblOffset val="100"/>
        <c:noMultiLvlLbl val="0"/>
      </c:catAx>
      <c:valAx>
        <c:axId val="1264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66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1381581"/>
        <c:axId val="35325366"/>
      </c:barChart>
      <c:catAx>
        <c:axId val="113815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325366"/>
        <c:crosses val="autoZero"/>
        <c:auto val="1"/>
        <c:lblOffset val="100"/>
        <c:noMultiLvlLbl val="0"/>
      </c:catAx>
      <c:valAx>
        <c:axId val="35325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81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9492839"/>
        <c:axId val="42782368"/>
      </c:barChart>
      <c:catAx>
        <c:axId val="494928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782368"/>
        <c:crosses val="autoZero"/>
        <c:auto val="1"/>
        <c:lblOffset val="100"/>
        <c:noMultiLvlLbl val="0"/>
      </c:catAx>
      <c:valAx>
        <c:axId val="42782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92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9496993"/>
        <c:axId val="42819754"/>
      </c:barChart>
      <c:catAx>
        <c:axId val="49496993"/>
        <c:scaling>
          <c:orientation val="minMax"/>
        </c:scaling>
        <c:axPos val="b"/>
        <c:delete val="1"/>
        <c:majorTickMark val="out"/>
        <c:minorTickMark val="none"/>
        <c:tickLblPos val="none"/>
        <c:crossAx val="42819754"/>
        <c:crosses val="autoZero"/>
        <c:auto val="1"/>
        <c:lblOffset val="100"/>
        <c:noMultiLvlLbl val="0"/>
      </c:catAx>
      <c:valAx>
        <c:axId val="42819754"/>
        <c:scaling>
          <c:orientation val="minMax"/>
        </c:scaling>
        <c:axPos val="l"/>
        <c:delete val="1"/>
        <c:majorTickMark val="out"/>
        <c:minorTickMark val="none"/>
        <c:tickLblPos val="none"/>
        <c:crossAx val="494969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Smith" refreshedVersion="5">
  <cacheSource type="worksheet">
    <worksheetSource ref="A2:BL5"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resist150 resistance150 canada150 unsettlecanada150 unsettle150 indigenous nativepride defendersoftheland idlenomore"/>
        <s v="resist15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18-11-20T15:00:13.000"/>
        <d v="2017-09-18T20:35:06.000"/>
        <d v="2019-01-08T11:58:25.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secwepemcseklep"/>
    <s v="secwepemcseklep"/>
    <m/>
    <m/>
    <m/>
    <m/>
    <m/>
    <m/>
    <m/>
    <m/>
    <s v="No"/>
    <n v="3"/>
    <m/>
    <m/>
    <x v="0"/>
    <d v="2018-11-20T15:00:13.000"/>
    <s v="#Resist150 #Resistance150 #canada150 #UnSettleCanada150 #Unsettle150 #indigenous  #nativepride #Defendersoftheland #idlenomore https://t.co/nLNtqoV9R7"/>
    <m/>
    <m/>
    <x v="0"/>
    <s v="https://pbs.twimg.com/media/DsdFV2zVAAAjKFp.jpg"/>
    <s v="https://pbs.twimg.com/media/DsdFV2zVAAAjKFp.jpg"/>
    <x v="0"/>
    <s v="https://twitter.com/#!/secwepemcseklep/status/1064896200929734656"/>
    <m/>
    <m/>
    <s v="1064896200929734656"/>
    <m/>
    <b v="0"/>
    <n v="1"/>
    <s v=""/>
    <b v="0"/>
    <s v="und"/>
    <m/>
    <s v=""/>
    <b v="0"/>
    <n v="0"/>
    <s v=""/>
    <s v="Twitter Web Client"/>
    <b v="0"/>
    <s v="1064896200929734656"/>
    <s v="Tweet"/>
    <n v="0"/>
    <n v="0"/>
    <m/>
    <m/>
    <m/>
    <m/>
    <m/>
    <m/>
    <m/>
    <m/>
    <n v="1"/>
    <s v="2"/>
    <s v="2"/>
    <n v="0"/>
    <n v="0"/>
    <n v="0"/>
    <n v="0"/>
    <n v="0"/>
    <n v="0"/>
    <n v="9"/>
    <n v="100"/>
    <n v="9"/>
  </r>
  <r>
    <s v="edactiongroup"/>
    <s v="edactiongroup"/>
    <m/>
    <m/>
    <m/>
    <m/>
    <m/>
    <m/>
    <m/>
    <m/>
    <s v="No"/>
    <n v="4"/>
    <m/>
    <m/>
    <x v="0"/>
    <d v="2017-09-18T20:35:06.000"/>
    <s v="Pollution is Colonialism - Pamphlet &amp;amp; Call to Action https://t.co/n4fIUafJLQ #Resist150"/>
    <s v="https://endocrinedisruptorsaction.org/2017/09/18/pollution-is-colonialism/"/>
    <s v="endocrinedisruptorsaction.org"/>
    <x v="1"/>
    <m/>
    <s v="http://pbs.twimg.com/profile_images/751170346796056576/i93pA7hd_normal.jpg"/>
    <x v="1"/>
    <s v="https://twitter.com/#!/edactiongroup/status/909878468766322688"/>
    <m/>
    <m/>
    <s v="909878468766322688"/>
    <m/>
    <b v="0"/>
    <n v="6"/>
    <s v=""/>
    <b v="0"/>
    <s v="en"/>
    <m/>
    <s v=""/>
    <b v="0"/>
    <n v="8"/>
    <s v=""/>
    <s v="Twitter Web Client"/>
    <b v="0"/>
    <s v="909878468766322688"/>
    <s v="Retweet"/>
    <n v="0"/>
    <n v="0"/>
    <m/>
    <m/>
    <m/>
    <m/>
    <m/>
    <m/>
    <m/>
    <m/>
    <n v="1"/>
    <s v="1"/>
    <s v="1"/>
    <n v="0"/>
    <n v="0"/>
    <n v="0"/>
    <n v="0"/>
    <n v="0"/>
    <n v="0"/>
    <n v="9"/>
    <n v="100"/>
    <n v="9"/>
  </r>
  <r>
    <s v="manyfeminists"/>
    <s v="edactiongroup"/>
    <m/>
    <m/>
    <m/>
    <m/>
    <m/>
    <m/>
    <m/>
    <m/>
    <s v="No"/>
    <n v="5"/>
    <m/>
    <m/>
    <x v="1"/>
    <d v="2019-01-08T11:58:25.000"/>
    <s v="RT @EDActionGroup: Pollution is Colonialism - Pamphlet &amp;amp; Call to Action https://t.co/n4fIUafJLQ #Resist150"/>
    <s v="https://endocrinedisruptorsaction.org/2017/09/18/pollution-is-colonialism/"/>
    <s v="endocrinedisruptorsaction.org"/>
    <x v="1"/>
    <m/>
    <s v="http://pbs.twimg.com/profile_images/539491315512123393/Nu5WK3s__normal.jpeg"/>
    <x v="2"/>
    <s v="https://twitter.com/#!/manyfeminists/status/1082607455400587264"/>
    <m/>
    <m/>
    <s v="1082607455400587264"/>
    <m/>
    <b v="0"/>
    <n v="0"/>
    <s v=""/>
    <b v="0"/>
    <s v="en"/>
    <m/>
    <s v=""/>
    <b v="0"/>
    <n v="8"/>
    <s v="909878468766322688"/>
    <s v="Twitter Web Client"/>
    <b v="0"/>
    <s v="909878468766322688"/>
    <s v="Tweet"/>
    <n v="0"/>
    <n v="0"/>
    <m/>
    <m/>
    <m/>
    <m/>
    <m/>
    <m/>
    <m/>
    <m/>
    <n v="1"/>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 totalsRowShown="0" headerRowDxfId="364" dataDxfId="363">
  <autoFilter ref="A2:BL5"/>
  <tableColumns count="64">
    <tableColumn id="1" name="Vertex 1" dataDxfId="362"/>
    <tableColumn id="2" name="Vertex 2" dataDxfId="361"/>
    <tableColumn id="3" name="Color" dataDxfId="360"/>
    <tableColumn id="4" name="Width" dataDxfId="359"/>
    <tableColumn id="11" name="Style" dataDxfId="358"/>
    <tableColumn id="5" name="Opacity" dataDxfId="357"/>
    <tableColumn id="6" name="Visibility" dataDxfId="356"/>
    <tableColumn id="10" name="Label" dataDxfId="355"/>
    <tableColumn id="12" name="Label Text Color" dataDxfId="354"/>
    <tableColumn id="13" name="Label Font Size" dataDxfId="353"/>
    <tableColumn id="14" name="Reciprocated?" dataDxfId="94"/>
    <tableColumn id="7" name="ID" dataDxfId="352"/>
    <tableColumn id="9" name="Dynamic Filter" dataDxfId="351"/>
    <tableColumn id="8" name="Add Your Own Columns Here" dataDxfId="350"/>
    <tableColumn id="15" name="Relationship" dataDxfId="349"/>
    <tableColumn id="16" name="Relationship Date (UTC)" dataDxfId="348"/>
    <tableColumn id="17" name="Tweet" dataDxfId="347"/>
    <tableColumn id="18" name="URLs in Tweet" dataDxfId="346"/>
    <tableColumn id="19" name="Domains in Tweet" dataDxfId="345"/>
    <tableColumn id="20" name="Hashtags in Tweet" dataDxfId="344"/>
    <tableColumn id="21" name="Media in Tweet" dataDxfId="343"/>
    <tableColumn id="22" name="Tweet Image File" dataDxfId="342"/>
    <tableColumn id="23" name="Tweet Date (UTC)" dataDxfId="341"/>
    <tableColumn id="24" name="Twitter Page for Tweet" dataDxfId="340"/>
    <tableColumn id="25" name="Latitude" dataDxfId="339"/>
    <tableColumn id="26" name="Longitude" dataDxfId="338"/>
    <tableColumn id="27" name="Imported ID" dataDxfId="337"/>
    <tableColumn id="28" name="In-Reply-To Tweet ID" dataDxfId="336"/>
    <tableColumn id="29" name="Favorited" dataDxfId="335"/>
    <tableColumn id="30" name="Favorite Count" dataDxfId="334"/>
    <tableColumn id="31" name="In-Reply-To User ID" dataDxfId="333"/>
    <tableColumn id="32" name="Is Quote Status" dataDxfId="332"/>
    <tableColumn id="33" name="Language" dataDxfId="331"/>
    <tableColumn id="34" name="Possibly Sensitive" dataDxfId="330"/>
    <tableColumn id="35" name="Quoted Status ID" dataDxfId="329"/>
    <tableColumn id="36" name="Retweeted" dataDxfId="328"/>
    <tableColumn id="37" name="Retweet Count" dataDxfId="327"/>
    <tableColumn id="38" name="Retweet ID" dataDxfId="326"/>
    <tableColumn id="39" name="Source" dataDxfId="325"/>
    <tableColumn id="40" name="Truncated" dataDxfId="324"/>
    <tableColumn id="41" name="Unified Twitter ID" dataDxfId="323"/>
    <tableColumn id="42" name="Imported Tweet Type" dataDxfId="322"/>
    <tableColumn id="43" name="Added By Extended Analysis" dataDxfId="321"/>
    <tableColumn id="44" name="Corrected By Extended Analysis" dataDxfId="320"/>
    <tableColumn id="45" name="Place Bounding Box" dataDxfId="319"/>
    <tableColumn id="46" name="Place Country" dataDxfId="318"/>
    <tableColumn id="47" name="Place Country Code" dataDxfId="317"/>
    <tableColumn id="48" name="Place Full Name" dataDxfId="316"/>
    <tableColumn id="49" name="Place ID" dataDxfId="315"/>
    <tableColumn id="50" name="Place Name" dataDxfId="314"/>
    <tableColumn id="51" name="Place Type" dataDxfId="313"/>
    <tableColumn id="52" name="Place URL" dataDxfId="312"/>
    <tableColumn id="53" name="Edge Weight"/>
    <tableColumn id="54" name="Vertex 1 Group" dataDxfId="23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 totalsRowShown="0" headerRowDxfId="234" dataDxfId="233">
  <autoFilter ref="A2:C4"/>
  <tableColumns count="3">
    <tableColumn id="1" name="Group 1" dataDxfId="232"/>
    <tableColumn id="2" name="Group 2" dataDxfId="231"/>
    <tableColumn id="3" name="Edges"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2" totalsRowShown="0" headerRowDxfId="227" dataDxfId="226">
  <autoFilter ref="A1:F2"/>
  <tableColumns count="6">
    <tableColumn id="1" name="Top URLs in Tweet in Entire Graph" dataDxfId="225"/>
    <tableColumn id="2" name="Entire Graph Count" dataDxfId="224"/>
    <tableColumn id="3" name="Top URLs in Tweet in G1" dataDxfId="223"/>
    <tableColumn id="4" name="G1 Count" dataDxfId="222"/>
    <tableColumn id="5" name="Top URLs in Tweet in G2" dataDxfId="221"/>
    <tableColumn id="6" name="G2 Count" dataDxfId="22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5:F6" totalsRowShown="0" headerRowDxfId="219" dataDxfId="218">
  <autoFilter ref="A5:F6"/>
  <tableColumns count="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9:F18" totalsRowShown="0" headerRowDxfId="211" dataDxfId="210">
  <autoFilter ref="A9:F18"/>
  <tableColumns count="6">
    <tableColumn id="1" name="Top Hashtags in Tweet in Entire Graph" dataDxfId="209"/>
    <tableColumn id="2" name="Entire Graph Count" dataDxfId="208"/>
    <tableColumn id="3" name="Top Hashtags in Tweet in G1" dataDxfId="207"/>
    <tableColumn id="4" name="G1 Count" dataDxfId="206"/>
    <tableColumn id="5" name="Top Hashtags in Tweet in G2" dataDxfId="205"/>
    <tableColumn id="6" name="G2 Count" dataDxfId="20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1:F31" totalsRowShown="0" headerRowDxfId="202" dataDxfId="201">
  <autoFilter ref="A21:F31"/>
  <tableColumns count="6">
    <tableColumn id="1" name="Top Words in Tweet in Entire Graph" dataDxfId="200"/>
    <tableColumn id="2" name="Entire Graph Count" dataDxfId="199"/>
    <tableColumn id="3" name="Top Words in Tweet in G1" dataDxfId="198"/>
    <tableColumn id="4" name="G1 Count" dataDxfId="197"/>
    <tableColumn id="5" name="Top Words in Tweet in G2" dataDxfId="196"/>
    <tableColumn id="6" name="G2 Count" dataDxfId="19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4:F39" totalsRowShown="0" headerRowDxfId="193" dataDxfId="192">
  <autoFilter ref="A34:F39"/>
  <tableColumns count="6">
    <tableColumn id="1" name="Top Word Pairs in Tweet in Entire Graph" dataDxfId="191"/>
    <tableColumn id="2" name="Entire Graph Count" dataDxfId="190"/>
    <tableColumn id="3" name="Top Word Pairs in Tweet in G1" dataDxfId="189"/>
    <tableColumn id="4" name="G1 Count" dataDxfId="188"/>
    <tableColumn id="5" name="Top Word Pairs in Tweet in G2" dataDxfId="187"/>
    <tableColumn id="6" name="G2 Count" dataDxfId="18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2:F43" totalsRowShown="0" headerRowDxfId="184" dataDxfId="183">
  <autoFilter ref="A42:F43"/>
  <tableColumns count="6">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5:F46" totalsRowShown="0" headerRowDxfId="181" dataDxfId="180">
  <autoFilter ref="A45:F46"/>
  <tableColumns count="6">
    <tableColumn id="1" name="Top Mentioned in Entire Graph" dataDxfId="179"/>
    <tableColumn id="2" name="Entire Graph Count" dataDxfId="176"/>
    <tableColumn id="3" name="Top Mentioned in G1" dataDxfId="175"/>
    <tableColumn id="4" name="G1 Count" dataDxfId="171"/>
    <tableColumn id="5" name="Top Mentioned in G2" dataDxfId="170"/>
    <tableColumn id="6" name="G2 Count" dataDxfId="16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49:F52" totalsRowShown="0" headerRowDxfId="166" dataDxfId="165">
  <autoFilter ref="A49:F52"/>
  <tableColumns count="6">
    <tableColumn id="1" name="Top Tweeters in Entire Graph" dataDxfId="164"/>
    <tableColumn id="2" name="Entire Graph Count" dataDxfId="163"/>
    <tableColumn id="3" name="Top Tweeters in G1" dataDxfId="162"/>
    <tableColumn id="4" name="G1 Count" dataDxfId="161"/>
    <tableColumn id="5" name="Top Tweeters in G2" dataDxfId="160"/>
    <tableColumn id="6" name="G2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 totalsRowShown="0" headerRowDxfId="311" dataDxfId="310">
  <autoFilter ref="A2:BS5"/>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8" totalsRowShown="0" headerRowDxfId="147" dataDxfId="146">
  <autoFilter ref="A1:G1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 totalsRowShown="0" headerRowDxfId="138" dataDxfId="137">
  <autoFilter ref="A1:L1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5" totalsRowShown="0" headerRowDxfId="64" dataDxfId="63">
  <autoFilter ref="A2:BL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4" totalsRowShown="0" headerRowDxfId="68" dataDxfId="67">
  <autoFilter ref="A1:B4"/>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68">
  <autoFilter ref="A2:AO4"/>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03"/>
    <tableColumn id="27" name="Top Hashtags in Tweet" dataDxfId="194"/>
    <tableColumn id="28" name="Top Words in Tweet" dataDxfId="185"/>
    <tableColumn id="29" name="Top Word Pairs in Tweet" dataDxfId="168"/>
    <tableColumn id="30" name="Top Replied-To in Tweet" dataDxfId="16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5" dataDxfId="264">
  <autoFilter ref="A1:C4"/>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29"/>
    <tableColumn id="2" name="Value" dataDxfId="22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ndocrinedisruptorsaction.org/2017/09/18/pollution-is-colonialism/" TargetMode="External" /><Relationship Id="rId2" Type="http://schemas.openxmlformats.org/officeDocument/2006/relationships/hyperlink" Target="https://endocrinedisruptorsaction.org/2017/09/18/pollution-is-colonialism/" TargetMode="External" /><Relationship Id="rId3" Type="http://schemas.openxmlformats.org/officeDocument/2006/relationships/hyperlink" Target="https://pbs.twimg.com/media/DsdFV2zVAAAjKFp.jpg" TargetMode="External" /><Relationship Id="rId4" Type="http://schemas.openxmlformats.org/officeDocument/2006/relationships/hyperlink" Target="https://pbs.twimg.com/media/DsdFV2zVAAAjKFp.jpg" TargetMode="External" /><Relationship Id="rId5" Type="http://schemas.openxmlformats.org/officeDocument/2006/relationships/hyperlink" Target="http://pbs.twimg.com/profile_images/751170346796056576/i93pA7hd_normal.jpg" TargetMode="External" /><Relationship Id="rId6" Type="http://schemas.openxmlformats.org/officeDocument/2006/relationships/hyperlink" Target="http://pbs.twimg.com/profile_images/539491315512123393/Nu5WK3s__normal.jpeg" TargetMode="External" /><Relationship Id="rId7" Type="http://schemas.openxmlformats.org/officeDocument/2006/relationships/hyperlink" Target="https://twitter.com/#!/secwepemcseklep/status/1064896200929734656" TargetMode="External" /><Relationship Id="rId8" Type="http://schemas.openxmlformats.org/officeDocument/2006/relationships/hyperlink" Target="https://twitter.com/#!/edactiongroup/status/909878468766322688" TargetMode="External" /><Relationship Id="rId9" Type="http://schemas.openxmlformats.org/officeDocument/2006/relationships/hyperlink" Target="https://twitter.com/#!/manyfeminists/status/1082607455400587264" TargetMode="External" /><Relationship Id="rId10" Type="http://schemas.openxmlformats.org/officeDocument/2006/relationships/comments" Target="../comments1.xml" /><Relationship Id="rId11" Type="http://schemas.openxmlformats.org/officeDocument/2006/relationships/vmlDrawing" Target="../drawings/vmlDrawing1.vml" /><Relationship Id="rId12" Type="http://schemas.openxmlformats.org/officeDocument/2006/relationships/table" Target="../tables/table1.xml" /><Relationship Id="rId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endocrinedisruptorsaction.org/2017/09/18/pollution-is-colonialism/" TargetMode="External" /><Relationship Id="rId2" Type="http://schemas.openxmlformats.org/officeDocument/2006/relationships/hyperlink" Target="https://endocrinedisruptorsaction.org/2017/09/18/pollution-is-colonialism/" TargetMode="External" /><Relationship Id="rId3" Type="http://schemas.openxmlformats.org/officeDocument/2006/relationships/hyperlink" Target="https://pbs.twimg.com/media/DsdFV2zVAAAjKFp.jpg" TargetMode="External" /><Relationship Id="rId4" Type="http://schemas.openxmlformats.org/officeDocument/2006/relationships/hyperlink" Target="https://pbs.twimg.com/media/DsdFV2zVAAAjKFp.jpg" TargetMode="External" /><Relationship Id="rId5" Type="http://schemas.openxmlformats.org/officeDocument/2006/relationships/hyperlink" Target="http://pbs.twimg.com/profile_images/751170346796056576/i93pA7hd_normal.jpg" TargetMode="External" /><Relationship Id="rId6" Type="http://schemas.openxmlformats.org/officeDocument/2006/relationships/hyperlink" Target="http://pbs.twimg.com/profile_images/539491315512123393/Nu5WK3s__normal.jpeg" TargetMode="External" /><Relationship Id="rId7" Type="http://schemas.openxmlformats.org/officeDocument/2006/relationships/hyperlink" Target="https://twitter.com/#!/secwepemcseklep/status/1064896200929734656" TargetMode="External" /><Relationship Id="rId8" Type="http://schemas.openxmlformats.org/officeDocument/2006/relationships/hyperlink" Target="https://twitter.com/#!/edactiongroup/status/909878468766322688" TargetMode="External" /><Relationship Id="rId9" Type="http://schemas.openxmlformats.org/officeDocument/2006/relationships/hyperlink" Target="https://twitter.com/#!/manyfeminists/status/1082607455400587264" TargetMode="External" /><Relationship Id="rId10" Type="http://schemas.openxmlformats.org/officeDocument/2006/relationships/comments" Target="../comments12.xml" /><Relationship Id="rId11" Type="http://schemas.openxmlformats.org/officeDocument/2006/relationships/vmlDrawing" Target="../drawings/vmlDrawing6.vml" /><Relationship Id="rId12" Type="http://schemas.openxmlformats.org/officeDocument/2006/relationships/table" Target="../tables/table22.xml" /><Relationship Id="rId1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vkGF2Pfjn" TargetMode="External" /><Relationship Id="rId2" Type="http://schemas.openxmlformats.org/officeDocument/2006/relationships/hyperlink" Target="https://t.co/ujHlvrbkGO" TargetMode="External" /><Relationship Id="rId3" Type="http://schemas.openxmlformats.org/officeDocument/2006/relationships/hyperlink" Target="https://pbs.twimg.com/profile_banners/33305730/1546833400" TargetMode="External" /><Relationship Id="rId4" Type="http://schemas.openxmlformats.org/officeDocument/2006/relationships/hyperlink" Target="https://pbs.twimg.com/profile_banners/738768834467889153/1467928025" TargetMode="External" /><Relationship Id="rId5" Type="http://schemas.openxmlformats.org/officeDocument/2006/relationships/hyperlink" Target="http://abs.twimg.com/images/themes/theme1/bg.png" TargetMode="External" /><Relationship Id="rId6" Type="http://schemas.openxmlformats.org/officeDocument/2006/relationships/hyperlink" Target="http://abs.twimg.com/images/themes/theme1/bg.png" TargetMode="External" /><Relationship Id="rId7" Type="http://schemas.openxmlformats.org/officeDocument/2006/relationships/hyperlink" Target="http://abs.twimg.com/images/themes/theme1/bg.png" TargetMode="External" /><Relationship Id="rId8" Type="http://schemas.openxmlformats.org/officeDocument/2006/relationships/hyperlink" Target="http://pbs.twimg.com/profile_images/1067797227328815104/q0-ZjF10_normal.jpg" TargetMode="External" /><Relationship Id="rId9" Type="http://schemas.openxmlformats.org/officeDocument/2006/relationships/hyperlink" Target="http://pbs.twimg.com/profile_images/751170346796056576/i93pA7hd_normal.jpg" TargetMode="External" /><Relationship Id="rId10" Type="http://schemas.openxmlformats.org/officeDocument/2006/relationships/hyperlink" Target="http://pbs.twimg.com/profile_images/539491315512123393/Nu5WK3s__normal.jpeg" TargetMode="External" /><Relationship Id="rId11" Type="http://schemas.openxmlformats.org/officeDocument/2006/relationships/hyperlink" Target="https://twitter.com/secwepemcseklep" TargetMode="External" /><Relationship Id="rId12" Type="http://schemas.openxmlformats.org/officeDocument/2006/relationships/hyperlink" Target="https://twitter.com/edactiongroup" TargetMode="External" /><Relationship Id="rId13" Type="http://schemas.openxmlformats.org/officeDocument/2006/relationships/hyperlink" Target="https://twitter.com/manyfeminists" TargetMode="External" /><Relationship Id="rId14" Type="http://schemas.openxmlformats.org/officeDocument/2006/relationships/comments" Target="../comments2.xml" /><Relationship Id="rId15" Type="http://schemas.openxmlformats.org/officeDocument/2006/relationships/vmlDrawing" Target="../drawings/vmlDrawing2.vml" /><Relationship Id="rId16" Type="http://schemas.openxmlformats.org/officeDocument/2006/relationships/table" Target="../tables/table2.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endocrinedisruptorsaction.org/2017/09/18/pollution-is-colonialism/" TargetMode="External" /><Relationship Id="rId2" Type="http://schemas.openxmlformats.org/officeDocument/2006/relationships/hyperlink" Target="https://endocrinedisruptorsaction.org/2017/09/18/pollution-is-colonialism/" TargetMode="External" /><Relationship Id="rId3" Type="http://schemas.openxmlformats.org/officeDocument/2006/relationships/table" Target="../tables/table12.xml" /><Relationship Id="rId4" Type="http://schemas.openxmlformats.org/officeDocument/2006/relationships/table" Target="../tables/table13.xml" /><Relationship Id="rId5" Type="http://schemas.openxmlformats.org/officeDocument/2006/relationships/table" Target="../tables/table14.xml" /><Relationship Id="rId6" Type="http://schemas.openxmlformats.org/officeDocument/2006/relationships/table" Target="../tables/table15.xm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317</v>
      </c>
      <c r="BB2" s="13" t="s">
        <v>323</v>
      </c>
      <c r="BC2" s="13" t="s">
        <v>324</v>
      </c>
      <c r="BD2" s="67" t="s">
        <v>425</v>
      </c>
      <c r="BE2" s="67" t="s">
        <v>426</v>
      </c>
      <c r="BF2" s="67" t="s">
        <v>427</v>
      </c>
      <c r="BG2" s="67" t="s">
        <v>428</v>
      </c>
      <c r="BH2" s="67" t="s">
        <v>429</v>
      </c>
      <c r="BI2" s="67" t="s">
        <v>430</v>
      </c>
      <c r="BJ2" s="67" t="s">
        <v>431</v>
      </c>
      <c r="BK2" s="67" t="s">
        <v>432</v>
      </c>
      <c r="BL2" s="67" t="s">
        <v>433</v>
      </c>
    </row>
    <row r="3" spans="1:64" ht="15" customHeight="1">
      <c r="A3" s="84" t="s">
        <v>212</v>
      </c>
      <c r="B3" s="84" t="s">
        <v>212</v>
      </c>
      <c r="C3" s="53" t="s">
        <v>441</v>
      </c>
      <c r="D3" s="54">
        <v>3</v>
      </c>
      <c r="E3" s="65" t="s">
        <v>132</v>
      </c>
      <c r="F3" s="55">
        <v>35</v>
      </c>
      <c r="G3" s="53"/>
      <c r="H3" s="57"/>
      <c r="I3" s="56"/>
      <c r="J3" s="56"/>
      <c r="K3" s="36" t="s">
        <v>65</v>
      </c>
      <c r="L3" s="62">
        <v>3</v>
      </c>
      <c r="M3" s="62"/>
      <c r="N3" s="63"/>
      <c r="O3" s="85" t="s">
        <v>176</v>
      </c>
      <c r="P3" s="87">
        <v>43424.62515046296</v>
      </c>
      <c r="Q3" s="85" t="s">
        <v>216</v>
      </c>
      <c r="R3" s="85"/>
      <c r="S3" s="85"/>
      <c r="T3" s="85" t="s">
        <v>221</v>
      </c>
      <c r="U3" s="90" t="s">
        <v>223</v>
      </c>
      <c r="V3" s="90" t="s">
        <v>223</v>
      </c>
      <c r="W3" s="87">
        <v>43424.62515046296</v>
      </c>
      <c r="X3" s="90" t="s">
        <v>226</v>
      </c>
      <c r="Y3" s="85"/>
      <c r="Z3" s="85"/>
      <c r="AA3" s="91" t="s">
        <v>229</v>
      </c>
      <c r="AB3" s="85"/>
      <c r="AC3" s="85" t="b">
        <v>0</v>
      </c>
      <c r="AD3" s="85">
        <v>1</v>
      </c>
      <c r="AE3" s="91" t="s">
        <v>232</v>
      </c>
      <c r="AF3" s="85" t="b">
        <v>0</v>
      </c>
      <c r="AG3" s="85" t="s">
        <v>233</v>
      </c>
      <c r="AH3" s="85"/>
      <c r="AI3" s="91" t="s">
        <v>232</v>
      </c>
      <c r="AJ3" s="85" t="b">
        <v>0</v>
      </c>
      <c r="AK3" s="85">
        <v>0</v>
      </c>
      <c r="AL3" s="91" t="s">
        <v>232</v>
      </c>
      <c r="AM3" s="85" t="s">
        <v>235</v>
      </c>
      <c r="AN3" s="85" t="b">
        <v>0</v>
      </c>
      <c r="AO3" s="91" t="s">
        <v>229</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0</v>
      </c>
      <c r="BE3" s="52">
        <v>0</v>
      </c>
      <c r="BF3" s="51">
        <v>0</v>
      </c>
      <c r="BG3" s="52">
        <v>0</v>
      </c>
      <c r="BH3" s="51">
        <v>0</v>
      </c>
      <c r="BI3" s="52">
        <v>0</v>
      </c>
      <c r="BJ3" s="51">
        <v>9</v>
      </c>
      <c r="BK3" s="52">
        <v>100</v>
      </c>
      <c r="BL3" s="51">
        <v>9</v>
      </c>
    </row>
    <row r="4" spans="1:64" ht="15" customHeight="1">
      <c r="A4" s="84" t="s">
        <v>213</v>
      </c>
      <c r="B4" s="84" t="s">
        <v>213</v>
      </c>
      <c r="C4" s="53" t="s">
        <v>441</v>
      </c>
      <c r="D4" s="54">
        <v>3</v>
      </c>
      <c r="E4" s="65" t="s">
        <v>132</v>
      </c>
      <c r="F4" s="55">
        <v>35</v>
      </c>
      <c r="G4" s="53"/>
      <c r="H4" s="57"/>
      <c r="I4" s="56"/>
      <c r="J4" s="56"/>
      <c r="K4" s="36" t="s">
        <v>65</v>
      </c>
      <c r="L4" s="83">
        <v>4</v>
      </c>
      <c r="M4" s="83"/>
      <c r="N4" s="63"/>
      <c r="O4" s="86" t="s">
        <v>176</v>
      </c>
      <c r="P4" s="88">
        <v>42996.85770833334</v>
      </c>
      <c r="Q4" s="86" t="s">
        <v>217</v>
      </c>
      <c r="R4" s="89" t="s">
        <v>219</v>
      </c>
      <c r="S4" s="86" t="s">
        <v>220</v>
      </c>
      <c r="T4" s="86" t="s">
        <v>222</v>
      </c>
      <c r="U4" s="86"/>
      <c r="V4" s="89" t="s">
        <v>224</v>
      </c>
      <c r="W4" s="88">
        <v>42996.85770833334</v>
      </c>
      <c r="X4" s="89" t="s">
        <v>227</v>
      </c>
      <c r="Y4" s="86"/>
      <c r="Z4" s="86"/>
      <c r="AA4" s="92" t="s">
        <v>230</v>
      </c>
      <c r="AB4" s="86"/>
      <c r="AC4" s="86" t="b">
        <v>0</v>
      </c>
      <c r="AD4" s="86">
        <v>6</v>
      </c>
      <c r="AE4" s="92" t="s">
        <v>232</v>
      </c>
      <c r="AF4" s="86" t="b">
        <v>0</v>
      </c>
      <c r="AG4" s="86" t="s">
        <v>234</v>
      </c>
      <c r="AH4" s="86"/>
      <c r="AI4" s="92" t="s">
        <v>232</v>
      </c>
      <c r="AJ4" s="86" t="b">
        <v>0</v>
      </c>
      <c r="AK4" s="86">
        <v>8</v>
      </c>
      <c r="AL4" s="92" t="s">
        <v>232</v>
      </c>
      <c r="AM4" s="86" t="s">
        <v>235</v>
      </c>
      <c r="AN4" s="86" t="b">
        <v>0</v>
      </c>
      <c r="AO4" s="92" t="s">
        <v>230</v>
      </c>
      <c r="AP4" s="86" t="s">
        <v>236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9</v>
      </c>
      <c r="BK4" s="52">
        <v>100</v>
      </c>
      <c r="BL4" s="51">
        <v>9</v>
      </c>
    </row>
    <row r="5" spans="1:64" ht="45">
      <c r="A5" s="84" t="s">
        <v>214</v>
      </c>
      <c r="B5" s="84" t="s">
        <v>213</v>
      </c>
      <c r="C5" s="53" t="s">
        <v>441</v>
      </c>
      <c r="D5" s="54">
        <v>3</v>
      </c>
      <c r="E5" s="65" t="s">
        <v>132</v>
      </c>
      <c r="F5" s="55">
        <v>35</v>
      </c>
      <c r="G5" s="53"/>
      <c r="H5" s="57"/>
      <c r="I5" s="56"/>
      <c r="J5" s="56"/>
      <c r="K5" s="36" t="s">
        <v>65</v>
      </c>
      <c r="L5" s="83">
        <v>5</v>
      </c>
      <c r="M5" s="83"/>
      <c r="N5" s="63"/>
      <c r="O5" s="86" t="s">
        <v>215</v>
      </c>
      <c r="P5" s="88">
        <v>43473.49890046296</v>
      </c>
      <c r="Q5" s="86" t="s">
        <v>218</v>
      </c>
      <c r="R5" s="89" t="s">
        <v>219</v>
      </c>
      <c r="S5" s="86" t="s">
        <v>220</v>
      </c>
      <c r="T5" s="86" t="s">
        <v>222</v>
      </c>
      <c r="U5" s="86"/>
      <c r="V5" s="89" t="s">
        <v>225</v>
      </c>
      <c r="W5" s="88">
        <v>43473.49890046296</v>
      </c>
      <c r="X5" s="89" t="s">
        <v>228</v>
      </c>
      <c r="Y5" s="86"/>
      <c r="Z5" s="86"/>
      <c r="AA5" s="92" t="s">
        <v>231</v>
      </c>
      <c r="AB5" s="86"/>
      <c r="AC5" s="86" t="b">
        <v>0</v>
      </c>
      <c r="AD5" s="86">
        <v>0</v>
      </c>
      <c r="AE5" s="92" t="s">
        <v>232</v>
      </c>
      <c r="AF5" s="86" t="b">
        <v>0</v>
      </c>
      <c r="AG5" s="86" t="s">
        <v>234</v>
      </c>
      <c r="AH5" s="86"/>
      <c r="AI5" s="92" t="s">
        <v>232</v>
      </c>
      <c r="AJ5" s="86" t="b">
        <v>0</v>
      </c>
      <c r="AK5" s="86">
        <v>8</v>
      </c>
      <c r="AL5" s="92" t="s">
        <v>230</v>
      </c>
      <c r="AM5" s="86" t="s">
        <v>235</v>
      </c>
      <c r="AN5" s="86" t="b">
        <v>0</v>
      </c>
      <c r="AO5" s="92" t="s">
        <v>230</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11</v>
      </c>
      <c r="BK5" s="52">
        <v>100</v>
      </c>
      <c r="BL5" s="51">
        <v>11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hyperlinks>
    <hyperlink ref="R4" r:id="rId1" display="https://endocrinedisruptorsaction.org/2017/09/18/pollution-is-colonialism/"/>
    <hyperlink ref="R5" r:id="rId2" display="https://endocrinedisruptorsaction.org/2017/09/18/pollution-is-colonialism/"/>
    <hyperlink ref="U3" r:id="rId3" display="https://pbs.twimg.com/media/DsdFV2zVAAAjKFp.jpg"/>
    <hyperlink ref="V3" r:id="rId4" display="https://pbs.twimg.com/media/DsdFV2zVAAAjKFp.jpg"/>
    <hyperlink ref="V4" r:id="rId5" display="http://pbs.twimg.com/profile_images/751170346796056576/i93pA7hd_normal.jpg"/>
    <hyperlink ref="V5" r:id="rId6" display="http://pbs.twimg.com/profile_images/539491315512123393/Nu5WK3s__normal.jpeg"/>
    <hyperlink ref="X3" r:id="rId7" display="https://twitter.com/#!/secwepemcseklep/status/1064896200929734656"/>
    <hyperlink ref="X4" r:id="rId8" display="https://twitter.com/#!/edactiongroup/status/909878468766322688"/>
    <hyperlink ref="X5" r:id="rId9" display="https://twitter.com/#!/manyfeminists/status/1082607455400587264"/>
  </hyperlinks>
  <printOptions/>
  <pageMargins left="0.7" right="0.7" top="0.75" bottom="0.75" header="0.3" footer="0.3"/>
  <pageSetup horizontalDpi="600" verticalDpi="600" orientation="portrait" r:id="rId13"/>
  <legacyDrawing r:id="rId11"/>
  <tableParts>
    <tablePart r:id="rId1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409</v>
      </c>
      <c r="B1" s="13" t="s">
        <v>410</v>
      </c>
      <c r="C1" s="13" t="s">
        <v>411</v>
      </c>
      <c r="D1" s="13" t="s">
        <v>144</v>
      </c>
      <c r="E1" s="13" t="s">
        <v>413</v>
      </c>
      <c r="F1" s="13" t="s">
        <v>414</v>
      </c>
      <c r="G1" s="13" t="s">
        <v>415</v>
      </c>
    </row>
    <row r="2" spans="1:7" ht="15">
      <c r="A2" s="85" t="s">
        <v>357</v>
      </c>
      <c r="B2" s="85">
        <v>0</v>
      </c>
      <c r="C2" s="132">
        <v>0</v>
      </c>
      <c r="D2" s="85" t="s">
        <v>412</v>
      </c>
      <c r="E2" s="85"/>
      <c r="F2" s="85"/>
      <c r="G2" s="85"/>
    </row>
    <row r="3" spans="1:7" ht="15">
      <c r="A3" s="85" t="s">
        <v>358</v>
      </c>
      <c r="B3" s="85">
        <v>0</v>
      </c>
      <c r="C3" s="132">
        <v>0</v>
      </c>
      <c r="D3" s="85" t="s">
        <v>412</v>
      </c>
      <c r="E3" s="85"/>
      <c r="F3" s="85"/>
      <c r="G3" s="85"/>
    </row>
    <row r="4" spans="1:7" ht="15">
      <c r="A4" s="85" t="s">
        <v>359</v>
      </c>
      <c r="B4" s="85">
        <v>0</v>
      </c>
      <c r="C4" s="132">
        <v>0</v>
      </c>
      <c r="D4" s="85" t="s">
        <v>412</v>
      </c>
      <c r="E4" s="85"/>
      <c r="F4" s="85"/>
      <c r="G4" s="85"/>
    </row>
    <row r="5" spans="1:7" ht="15">
      <c r="A5" s="85" t="s">
        <v>360</v>
      </c>
      <c r="B5" s="85">
        <v>29</v>
      </c>
      <c r="C5" s="132">
        <v>1</v>
      </c>
      <c r="D5" s="85" t="s">
        <v>412</v>
      </c>
      <c r="E5" s="85"/>
      <c r="F5" s="85"/>
      <c r="G5" s="85"/>
    </row>
    <row r="6" spans="1:7" ht="15">
      <c r="A6" s="85" t="s">
        <v>361</v>
      </c>
      <c r="B6" s="85">
        <v>29</v>
      </c>
      <c r="C6" s="132">
        <v>1</v>
      </c>
      <c r="D6" s="85" t="s">
        <v>412</v>
      </c>
      <c r="E6" s="85"/>
      <c r="F6" s="85"/>
      <c r="G6" s="85"/>
    </row>
    <row r="7" spans="1:7" ht="15">
      <c r="A7" s="91" t="s">
        <v>222</v>
      </c>
      <c r="B7" s="91">
        <v>3</v>
      </c>
      <c r="C7" s="133">
        <v>0</v>
      </c>
      <c r="D7" s="91" t="s">
        <v>412</v>
      </c>
      <c r="E7" s="91" t="b">
        <v>0</v>
      </c>
      <c r="F7" s="91" t="b">
        <v>0</v>
      </c>
      <c r="G7" s="91" t="b">
        <v>0</v>
      </c>
    </row>
    <row r="8" spans="1:7" ht="15">
      <c r="A8" s="91" t="s">
        <v>362</v>
      </c>
      <c r="B8" s="91">
        <v>2</v>
      </c>
      <c r="C8" s="133">
        <v>0.016008296277789203</v>
      </c>
      <c r="D8" s="91" t="s">
        <v>412</v>
      </c>
      <c r="E8" s="91" t="b">
        <v>0</v>
      </c>
      <c r="F8" s="91" t="b">
        <v>0</v>
      </c>
      <c r="G8" s="91" t="b">
        <v>0</v>
      </c>
    </row>
    <row r="9" spans="1:7" ht="15">
      <c r="A9" s="91" t="s">
        <v>363</v>
      </c>
      <c r="B9" s="91">
        <v>2</v>
      </c>
      <c r="C9" s="133">
        <v>0.016008296277789203</v>
      </c>
      <c r="D9" s="91" t="s">
        <v>412</v>
      </c>
      <c r="E9" s="91" t="b">
        <v>0</v>
      </c>
      <c r="F9" s="91" t="b">
        <v>0</v>
      </c>
      <c r="G9" s="91" t="b">
        <v>0</v>
      </c>
    </row>
    <row r="10" spans="1:7" ht="15">
      <c r="A10" s="91" t="s">
        <v>364</v>
      </c>
      <c r="B10" s="91">
        <v>2</v>
      </c>
      <c r="C10" s="133">
        <v>0.016008296277789203</v>
      </c>
      <c r="D10" s="91" t="s">
        <v>412</v>
      </c>
      <c r="E10" s="91" t="b">
        <v>0</v>
      </c>
      <c r="F10" s="91" t="b">
        <v>0</v>
      </c>
      <c r="G10" s="91" t="b">
        <v>0</v>
      </c>
    </row>
    <row r="11" spans="1:7" ht="15">
      <c r="A11" s="91" t="s">
        <v>365</v>
      </c>
      <c r="B11" s="91">
        <v>2</v>
      </c>
      <c r="C11" s="133">
        <v>0.016008296277789203</v>
      </c>
      <c r="D11" s="91" t="s">
        <v>412</v>
      </c>
      <c r="E11" s="91" t="b">
        <v>0</v>
      </c>
      <c r="F11" s="91" t="b">
        <v>0</v>
      </c>
      <c r="G11" s="91" t="b">
        <v>0</v>
      </c>
    </row>
    <row r="12" spans="1:7" ht="15">
      <c r="A12" s="91" t="s">
        <v>367</v>
      </c>
      <c r="B12" s="91">
        <v>2</v>
      </c>
      <c r="C12" s="133">
        <v>0.016008296277789203</v>
      </c>
      <c r="D12" s="91" t="s">
        <v>412</v>
      </c>
      <c r="E12" s="91" t="b">
        <v>0</v>
      </c>
      <c r="F12" s="91" t="b">
        <v>0</v>
      </c>
      <c r="G12" s="91" t="b">
        <v>0</v>
      </c>
    </row>
    <row r="13" spans="1:7" ht="15">
      <c r="A13" s="91" t="s">
        <v>362</v>
      </c>
      <c r="B13" s="91">
        <v>2</v>
      </c>
      <c r="C13" s="133">
        <v>0</v>
      </c>
      <c r="D13" s="91" t="s">
        <v>318</v>
      </c>
      <c r="E13" s="91" t="b">
        <v>0</v>
      </c>
      <c r="F13" s="91" t="b">
        <v>0</v>
      </c>
      <c r="G13" s="91" t="b">
        <v>0</v>
      </c>
    </row>
    <row r="14" spans="1:7" ht="15">
      <c r="A14" s="91" t="s">
        <v>363</v>
      </c>
      <c r="B14" s="91">
        <v>2</v>
      </c>
      <c r="C14" s="133">
        <v>0</v>
      </c>
      <c r="D14" s="91" t="s">
        <v>318</v>
      </c>
      <c r="E14" s="91" t="b">
        <v>0</v>
      </c>
      <c r="F14" s="91" t="b">
        <v>0</v>
      </c>
      <c r="G14" s="91" t="b">
        <v>0</v>
      </c>
    </row>
    <row r="15" spans="1:7" ht="15">
      <c r="A15" s="91" t="s">
        <v>364</v>
      </c>
      <c r="B15" s="91">
        <v>2</v>
      </c>
      <c r="C15" s="133">
        <v>0</v>
      </c>
      <c r="D15" s="91" t="s">
        <v>318</v>
      </c>
      <c r="E15" s="91" t="b">
        <v>0</v>
      </c>
      <c r="F15" s="91" t="b">
        <v>0</v>
      </c>
      <c r="G15" s="91" t="b">
        <v>0</v>
      </c>
    </row>
    <row r="16" spans="1:7" ht="15">
      <c r="A16" s="91" t="s">
        <v>365</v>
      </c>
      <c r="B16" s="91">
        <v>2</v>
      </c>
      <c r="C16" s="133">
        <v>0</v>
      </c>
      <c r="D16" s="91" t="s">
        <v>318</v>
      </c>
      <c r="E16" s="91" t="b">
        <v>0</v>
      </c>
      <c r="F16" s="91" t="b">
        <v>0</v>
      </c>
      <c r="G16" s="91" t="b">
        <v>0</v>
      </c>
    </row>
    <row r="17" spans="1:7" ht="15">
      <c r="A17" s="91" t="s">
        <v>367</v>
      </c>
      <c r="B17" s="91">
        <v>2</v>
      </c>
      <c r="C17" s="133">
        <v>0</v>
      </c>
      <c r="D17" s="91" t="s">
        <v>318</v>
      </c>
      <c r="E17" s="91" t="b">
        <v>0</v>
      </c>
      <c r="F17" s="91" t="b">
        <v>0</v>
      </c>
      <c r="G17" s="91" t="b">
        <v>0</v>
      </c>
    </row>
    <row r="18" spans="1:7" ht="15">
      <c r="A18" s="91" t="s">
        <v>222</v>
      </c>
      <c r="B18" s="91">
        <v>2</v>
      </c>
      <c r="C18" s="133">
        <v>0</v>
      </c>
      <c r="D18" s="91" t="s">
        <v>318</v>
      </c>
      <c r="E18" s="91" t="b">
        <v>0</v>
      </c>
      <c r="F18" s="91" t="b">
        <v>0</v>
      </c>
      <c r="G18"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416</v>
      </c>
      <c r="B1" s="13" t="s">
        <v>417</v>
      </c>
      <c r="C1" s="13" t="s">
        <v>410</v>
      </c>
      <c r="D1" s="13" t="s">
        <v>411</v>
      </c>
      <c r="E1" s="13" t="s">
        <v>418</v>
      </c>
      <c r="F1" s="13" t="s">
        <v>144</v>
      </c>
      <c r="G1" s="13" t="s">
        <v>419</v>
      </c>
      <c r="H1" s="13" t="s">
        <v>420</v>
      </c>
      <c r="I1" s="13" t="s">
        <v>421</v>
      </c>
      <c r="J1" s="13" t="s">
        <v>422</v>
      </c>
      <c r="K1" s="13" t="s">
        <v>423</v>
      </c>
      <c r="L1" s="13" t="s">
        <v>424</v>
      </c>
    </row>
    <row r="2" spans="1:12" ht="15">
      <c r="A2" s="91" t="s">
        <v>362</v>
      </c>
      <c r="B2" s="91" t="s">
        <v>363</v>
      </c>
      <c r="C2" s="91">
        <v>2</v>
      </c>
      <c r="D2" s="133">
        <v>0.016008296277789203</v>
      </c>
      <c r="E2" s="133">
        <v>0.9777236052888478</v>
      </c>
      <c r="F2" s="91" t="s">
        <v>412</v>
      </c>
      <c r="G2" s="91" t="b">
        <v>0</v>
      </c>
      <c r="H2" s="91" t="b">
        <v>0</v>
      </c>
      <c r="I2" s="91" t="b">
        <v>0</v>
      </c>
      <c r="J2" s="91" t="b">
        <v>0</v>
      </c>
      <c r="K2" s="91" t="b">
        <v>0</v>
      </c>
      <c r="L2" s="91" t="b">
        <v>0</v>
      </c>
    </row>
    <row r="3" spans="1:12" ht="15">
      <c r="A3" s="91" t="s">
        <v>363</v>
      </c>
      <c r="B3" s="91" t="s">
        <v>364</v>
      </c>
      <c r="C3" s="91">
        <v>2</v>
      </c>
      <c r="D3" s="133">
        <v>0.016008296277789203</v>
      </c>
      <c r="E3" s="133">
        <v>0.9777236052888478</v>
      </c>
      <c r="F3" s="91" t="s">
        <v>412</v>
      </c>
      <c r="G3" s="91" t="b">
        <v>0</v>
      </c>
      <c r="H3" s="91" t="b">
        <v>0</v>
      </c>
      <c r="I3" s="91" t="b">
        <v>0</v>
      </c>
      <c r="J3" s="91" t="b">
        <v>0</v>
      </c>
      <c r="K3" s="91" t="b">
        <v>0</v>
      </c>
      <c r="L3" s="91" t="b">
        <v>0</v>
      </c>
    </row>
    <row r="4" spans="1:12" ht="15">
      <c r="A4" s="91" t="s">
        <v>364</v>
      </c>
      <c r="B4" s="91" t="s">
        <v>365</v>
      </c>
      <c r="C4" s="91">
        <v>2</v>
      </c>
      <c r="D4" s="133">
        <v>0.016008296277789203</v>
      </c>
      <c r="E4" s="133">
        <v>0.9777236052888478</v>
      </c>
      <c r="F4" s="91" t="s">
        <v>412</v>
      </c>
      <c r="G4" s="91" t="b">
        <v>0</v>
      </c>
      <c r="H4" s="91" t="b">
        <v>0</v>
      </c>
      <c r="I4" s="91" t="b">
        <v>0</v>
      </c>
      <c r="J4" s="91" t="b">
        <v>0</v>
      </c>
      <c r="K4" s="91" t="b">
        <v>0</v>
      </c>
      <c r="L4" s="91" t="b">
        <v>0</v>
      </c>
    </row>
    <row r="5" spans="1:12" ht="15">
      <c r="A5" s="91" t="s">
        <v>365</v>
      </c>
      <c r="B5" s="91" t="s">
        <v>367</v>
      </c>
      <c r="C5" s="91">
        <v>2</v>
      </c>
      <c r="D5" s="133">
        <v>0.016008296277789203</v>
      </c>
      <c r="E5" s="133">
        <v>0.9777236052888478</v>
      </c>
      <c r="F5" s="91" t="s">
        <v>412</v>
      </c>
      <c r="G5" s="91" t="b">
        <v>0</v>
      </c>
      <c r="H5" s="91" t="b">
        <v>0</v>
      </c>
      <c r="I5" s="91" t="b">
        <v>0</v>
      </c>
      <c r="J5" s="91" t="b">
        <v>0</v>
      </c>
      <c r="K5" s="91" t="b">
        <v>0</v>
      </c>
      <c r="L5" s="91" t="b">
        <v>0</v>
      </c>
    </row>
    <row r="6" spans="1:12" ht="15">
      <c r="A6" s="91" t="s">
        <v>367</v>
      </c>
      <c r="B6" s="91" t="s">
        <v>222</v>
      </c>
      <c r="C6" s="91">
        <v>2</v>
      </c>
      <c r="D6" s="133">
        <v>0.016008296277789203</v>
      </c>
      <c r="E6" s="133">
        <v>0.9777236052888478</v>
      </c>
      <c r="F6" s="91" t="s">
        <v>412</v>
      </c>
      <c r="G6" s="91" t="b">
        <v>0</v>
      </c>
      <c r="H6" s="91" t="b">
        <v>0</v>
      </c>
      <c r="I6" s="91" t="b">
        <v>0</v>
      </c>
      <c r="J6" s="91" t="b">
        <v>0</v>
      </c>
      <c r="K6" s="91" t="b">
        <v>0</v>
      </c>
      <c r="L6" s="91" t="b">
        <v>0</v>
      </c>
    </row>
    <row r="7" spans="1:12" ht="15">
      <c r="A7" s="91" t="s">
        <v>362</v>
      </c>
      <c r="B7" s="91" t="s">
        <v>363</v>
      </c>
      <c r="C7" s="91">
        <v>2</v>
      </c>
      <c r="D7" s="133">
        <v>0</v>
      </c>
      <c r="E7" s="133">
        <v>0.7403626894942439</v>
      </c>
      <c r="F7" s="91" t="s">
        <v>318</v>
      </c>
      <c r="G7" s="91" t="b">
        <v>0</v>
      </c>
      <c r="H7" s="91" t="b">
        <v>0</v>
      </c>
      <c r="I7" s="91" t="b">
        <v>0</v>
      </c>
      <c r="J7" s="91" t="b">
        <v>0</v>
      </c>
      <c r="K7" s="91" t="b">
        <v>0</v>
      </c>
      <c r="L7" s="91" t="b">
        <v>0</v>
      </c>
    </row>
    <row r="8" spans="1:12" ht="15">
      <c r="A8" s="91" t="s">
        <v>363</v>
      </c>
      <c r="B8" s="91" t="s">
        <v>364</v>
      </c>
      <c r="C8" s="91">
        <v>2</v>
      </c>
      <c r="D8" s="133">
        <v>0</v>
      </c>
      <c r="E8" s="133">
        <v>0.7403626894942439</v>
      </c>
      <c r="F8" s="91" t="s">
        <v>318</v>
      </c>
      <c r="G8" s="91" t="b">
        <v>0</v>
      </c>
      <c r="H8" s="91" t="b">
        <v>0</v>
      </c>
      <c r="I8" s="91" t="b">
        <v>0</v>
      </c>
      <c r="J8" s="91" t="b">
        <v>0</v>
      </c>
      <c r="K8" s="91" t="b">
        <v>0</v>
      </c>
      <c r="L8" s="91" t="b">
        <v>0</v>
      </c>
    </row>
    <row r="9" spans="1:12" ht="15">
      <c r="A9" s="91" t="s">
        <v>364</v>
      </c>
      <c r="B9" s="91" t="s">
        <v>365</v>
      </c>
      <c r="C9" s="91">
        <v>2</v>
      </c>
      <c r="D9" s="133">
        <v>0</v>
      </c>
      <c r="E9" s="133">
        <v>0.7403626894942439</v>
      </c>
      <c r="F9" s="91" t="s">
        <v>318</v>
      </c>
      <c r="G9" s="91" t="b">
        <v>0</v>
      </c>
      <c r="H9" s="91" t="b">
        <v>0</v>
      </c>
      <c r="I9" s="91" t="b">
        <v>0</v>
      </c>
      <c r="J9" s="91" t="b">
        <v>0</v>
      </c>
      <c r="K9" s="91" t="b">
        <v>0</v>
      </c>
      <c r="L9" s="91" t="b">
        <v>0</v>
      </c>
    </row>
    <row r="10" spans="1:12" ht="15">
      <c r="A10" s="91" t="s">
        <v>365</v>
      </c>
      <c r="B10" s="91" t="s">
        <v>367</v>
      </c>
      <c r="C10" s="91">
        <v>2</v>
      </c>
      <c r="D10" s="133">
        <v>0</v>
      </c>
      <c r="E10" s="133">
        <v>0.7403626894942439</v>
      </c>
      <c r="F10" s="91" t="s">
        <v>318</v>
      </c>
      <c r="G10" s="91" t="b">
        <v>0</v>
      </c>
      <c r="H10" s="91" t="b">
        <v>0</v>
      </c>
      <c r="I10" s="91" t="b">
        <v>0</v>
      </c>
      <c r="J10" s="91" t="b">
        <v>0</v>
      </c>
      <c r="K10" s="91" t="b">
        <v>0</v>
      </c>
      <c r="L10" s="91" t="b">
        <v>0</v>
      </c>
    </row>
    <row r="11" spans="1:12" ht="15">
      <c r="A11" s="91" t="s">
        <v>367</v>
      </c>
      <c r="B11" s="91" t="s">
        <v>222</v>
      </c>
      <c r="C11" s="91">
        <v>2</v>
      </c>
      <c r="D11" s="133">
        <v>0</v>
      </c>
      <c r="E11" s="133">
        <v>0.7403626894942439</v>
      </c>
      <c r="F11" s="91" t="s">
        <v>318</v>
      </c>
      <c r="G11" s="91" t="b">
        <v>0</v>
      </c>
      <c r="H11" s="91" t="b">
        <v>0</v>
      </c>
      <c r="I11" s="91" t="b">
        <v>0</v>
      </c>
      <c r="J11" s="91" t="b">
        <v>0</v>
      </c>
      <c r="K11" s="91" t="b">
        <v>0</v>
      </c>
      <c r="L11"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317</v>
      </c>
      <c r="BB2" s="13" t="s">
        <v>323</v>
      </c>
      <c r="BC2" s="13" t="s">
        <v>324</v>
      </c>
      <c r="BD2" s="67" t="s">
        <v>425</v>
      </c>
      <c r="BE2" s="67" t="s">
        <v>426</v>
      </c>
      <c r="BF2" s="67" t="s">
        <v>427</v>
      </c>
      <c r="BG2" s="67" t="s">
        <v>428</v>
      </c>
      <c r="BH2" s="67" t="s">
        <v>429</v>
      </c>
      <c r="BI2" s="67" t="s">
        <v>430</v>
      </c>
      <c r="BJ2" s="67" t="s">
        <v>431</v>
      </c>
      <c r="BK2" s="67" t="s">
        <v>432</v>
      </c>
      <c r="BL2" s="67" t="s">
        <v>433</v>
      </c>
    </row>
    <row r="3" spans="1:64" ht="15" customHeight="1">
      <c r="A3" s="84" t="s">
        <v>212</v>
      </c>
      <c r="B3" s="84" t="s">
        <v>212</v>
      </c>
      <c r="C3" s="53"/>
      <c r="D3" s="54"/>
      <c r="E3" s="65"/>
      <c r="F3" s="55"/>
      <c r="G3" s="53"/>
      <c r="H3" s="57"/>
      <c r="I3" s="56"/>
      <c r="J3" s="56"/>
      <c r="K3" s="36" t="s">
        <v>65</v>
      </c>
      <c r="L3" s="62">
        <v>3</v>
      </c>
      <c r="M3" s="62"/>
      <c r="N3" s="63"/>
      <c r="O3" s="85" t="s">
        <v>176</v>
      </c>
      <c r="P3" s="87">
        <v>43424.62515046296</v>
      </c>
      <c r="Q3" s="85" t="s">
        <v>216</v>
      </c>
      <c r="R3" s="85"/>
      <c r="S3" s="85"/>
      <c r="T3" s="85" t="s">
        <v>221</v>
      </c>
      <c r="U3" s="90" t="s">
        <v>223</v>
      </c>
      <c r="V3" s="90" t="s">
        <v>223</v>
      </c>
      <c r="W3" s="87">
        <v>43424.62515046296</v>
      </c>
      <c r="X3" s="90" t="s">
        <v>226</v>
      </c>
      <c r="Y3" s="85"/>
      <c r="Z3" s="85"/>
      <c r="AA3" s="91" t="s">
        <v>229</v>
      </c>
      <c r="AB3" s="85"/>
      <c r="AC3" s="85" t="b">
        <v>0</v>
      </c>
      <c r="AD3" s="85">
        <v>1</v>
      </c>
      <c r="AE3" s="91" t="s">
        <v>232</v>
      </c>
      <c r="AF3" s="85" t="b">
        <v>0</v>
      </c>
      <c r="AG3" s="85" t="s">
        <v>233</v>
      </c>
      <c r="AH3" s="85"/>
      <c r="AI3" s="91" t="s">
        <v>232</v>
      </c>
      <c r="AJ3" s="85" t="b">
        <v>0</v>
      </c>
      <c r="AK3" s="85">
        <v>0</v>
      </c>
      <c r="AL3" s="91" t="s">
        <v>232</v>
      </c>
      <c r="AM3" s="85" t="s">
        <v>235</v>
      </c>
      <c r="AN3" s="85" t="b">
        <v>0</v>
      </c>
      <c r="AO3" s="91" t="s">
        <v>229</v>
      </c>
      <c r="AP3" s="85" t="s">
        <v>176</v>
      </c>
      <c r="AQ3" s="85">
        <v>0</v>
      </c>
      <c r="AR3" s="85">
        <v>0</v>
      </c>
      <c r="AS3" s="85"/>
      <c r="AT3" s="85"/>
      <c r="AU3" s="85"/>
      <c r="AV3" s="85"/>
      <c r="AW3" s="85"/>
      <c r="AX3" s="85"/>
      <c r="AY3" s="85"/>
      <c r="AZ3" s="85"/>
      <c r="BA3">
        <v>1</v>
      </c>
      <c r="BB3" s="85" t="str">
        <f>REPLACE(INDEX(GroupVertices[Group],MATCH(Edges24[[#This Row],[Vertex 1]],GroupVertices[Vertex],0)),1,1,"")</f>
        <v>2</v>
      </c>
      <c r="BC3" s="85" t="str">
        <f>REPLACE(INDEX(GroupVertices[Group],MATCH(Edges24[[#This Row],[Vertex 2]],GroupVertices[Vertex],0)),1,1,"")</f>
        <v>2</v>
      </c>
      <c r="BD3" s="51">
        <v>0</v>
      </c>
      <c r="BE3" s="52">
        <v>0</v>
      </c>
      <c r="BF3" s="51">
        <v>0</v>
      </c>
      <c r="BG3" s="52">
        <v>0</v>
      </c>
      <c r="BH3" s="51">
        <v>0</v>
      </c>
      <c r="BI3" s="52">
        <v>0</v>
      </c>
      <c r="BJ3" s="51">
        <v>9</v>
      </c>
      <c r="BK3" s="52">
        <v>100</v>
      </c>
      <c r="BL3" s="51">
        <v>9</v>
      </c>
    </row>
    <row r="4" spans="1:64" ht="15" customHeight="1">
      <c r="A4" s="84" t="s">
        <v>213</v>
      </c>
      <c r="B4" s="84" t="s">
        <v>213</v>
      </c>
      <c r="C4" s="53"/>
      <c r="D4" s="54"/>
      <c r="E4" s="65"/>
      <c r="F4" s="55"/>
      <c r="G4" s="53"/>
      <c r="H4" s="57"/>
      <c r="I4" s="56"/>
      <c r="J4" s="56"/>
      <c r="K4" s="36" t="s">
        <v>65</v>
      </c>
      <c r="L4" s="83">
        <v>4</v>
      </c>
      <c r="M4" s="83"/>
      <c r="N4" s="63"/>
      <c r="O4" s="86" t="s">
        <v>176</v>
      </c>
      <c r="P4" s="88">
        <v>42996.85770833334</v>
      </c>
      <c r="Q4" s="86" t="s">
        <v>217</v>
      </c>
      <c r="R4" s="89" t="s">
        <v>219</v>
      </c>
      <c r="S4" s="86" t="s">
        <v>220</v>
      </c>
      <c r="T4" s="86" t="s">
        <v>222</v>
      </c>
      <c r="U4" s="86"/>
      <c r="V4" s="89" t="s">
        <v>224</v>
      </c>
      <c r="W4" s="88">
        <v>42996.85770833334</v>
      </c>
      <c r="X4" s="89" t="s">
        <v>227</v>
      </c>
      <c r="Y4" s="86"/>
      <c r="Z4" s="86"/>
      <c r="AA4" s="92" t="s">
        <v>230</v>
      </c>
      <c r="AB4" s="86"/>
      <c r="AC4" s="86" t="b">
        <v>0</v>
      </c>
      <c r="AD4" s="86">
        <v>6</v>
      </c>
      <c r="AE4" s="92" t="s">
        <v>232</v>
      </c>
      <c r="AF4" s="86" t="b">
        <v>0</v>
      </c>
      <c r="AG4" s="86" t="s">
        <v>234</v>
      </c>
      <c r="AH4" s="86"/>
      <c r="AI4" s="92" t="s">
        <v>232</v>
      </c>
      <c r="AJ4" s="86" t="b">
        <v>0</v>
      </c>
      <c r="AK4" s="86">
        <v>8</v>
      </c>
      <c r="AL4" s="92" t="s">
        <v>232</v>
      </c>
      <c r="AM4" s="86" t="s">
        <v>235</v>
      </c>
      <c r="AN4" s="86" t="b">
        <v>0</v>
      </c>
      <c r="AO4" s="92" t="s">
        <v>230</v>
      </c>
      <c r="AP4" s="86" t="s">
        <v>236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v>0</v>
      </c>
      <c r="BE4" s="52">
        <v>0</v>
      </c>
      <c r="BF4" s="51">
        <v>0</v>
      </c>
      <c r="BG4" s="52">
        <v>0</v>
      </c>
      <c r="BH4" s="51">
        <v>0</v>
      </c>
      <c r="BI4" s="52">
        <v>0</v>
      </c>
      <c r="BJ4" s="51">
        <v>9</v>
      </c>
      <c r="BK4" s="52">
        <v>100</v>
      </c>
      <c r="BL4" s="51">
        <v>9</v>
      </c>
    </row>
    <row r="5" spans="1:64" ht="15">
      <c r="A5" s="84" t="s">
        <v>214</v>
      </c>
      <c r="B5" s="84" t="s">
        <v>213</v>
      </c>
      <c r="C5" s="53"/>
      <c r="D5" s="54"/>
      <c r="E5" s="65"/>
      <c r="F5" s="55"/>
      <c r="G5" s="53"/>
      <c r="H5" s="57"/>
      <c r="I5" s="56"/>
      <c r="J5" s="56"/>
      <c r="K5" s="36" t="s">
        <v>65</v>
      </c>
      <c r="L5" s="83">
        <v>5</v>
      </c>
      <c r="M5" s="83"/>
      <c r="N5" s="63"/>
      <c r="O5" s="86" t="s">
        <v>215</v>
      </c>
      <c r="P5" s="88">
        <v>43473.49890046296</v>
      </c>
      <c r="Q5" s="86" t="s">
        <v>218</v>
      </c>
      <c r="R5" s="89" t="s">
        <v>219</v>
      </c>
      <c r="S5" s="86" t="s">
        <v>220</v>
      </c>
      <c r="T5" s="86" t="s">
        <v>222</v>
      </c>
      <c r="U5" s="86"/>
      <c r="V5" s="89" t="s">
        <v>225</v>
      </c>
      <c r="W5" s="88">
        <v>43473.49890046296</v>
      </c>
      <c r="X5" s="89" t="s">
        <v>228</v>
      </c>
      <c r="Y5" s="86"/>
      <c r="Z5" s="86"/>
      <c r="AA5" s="92" t="s">
        <v>231</v>
      </c>
      <c r="AB5" s="86"/>
      <c r="AC5" s="86" t="b">
        <v>0</v>
      </c>
      <c r="AD5" s="86">
        <v>0</v>
      </c>
      <c r="AE5" s="92" t="s">
        <v>232</v>
      </c>
      <c r="AF5" s="86" t="b">
        <v>0</v>
      </c>
      <c r="AG5" s="86" t="s">
        <v>234</v>
      </c>
      <c r="AH5" s="86"/>
      <c r="AI5" s="92" t="s">
        <v>232</v>
      </c>
      <c r="AJ5" s="86" t="b">
        <v>0</v>
      </c>
      <c r="AK5" s="86">
        <v>8</v>
      </c>
      <c r="AL5" s="92" t="s">
        <v>230</v>
      </c>
      <c r="AM5" s="86" t="s">
        <v>235</v>
      </c>
      <c r="AN5" s="86" t="b">
        <v>0</v>
      </c>
      <c r="AO5" s="92" t="s">
        <v>230</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v>0</v>
      </c>
      <c r="BE5" s="52">
        <v>0</v>
      </c>
      <c r="BF5" s="51">
        <v>0</v>
      </c>
      <c r="BG5" s="52">
        <v>0</v>
      </c>
      <c r="BH5" s="51">
        <v>0</v>
      </c>
      <c r="BI5" s="52">
        <v>0</v>
      </c>
      <c r="BJ5" s="51">
        <v>11</v>
      </c>
      <c r="BK5" s="52">
        <v>100</v>
      </c>
      <c r="BL5" s="51">
        <v>11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hyperlinks>
    <hyperlink ref="R4" r:id="rId1" display="https://endocrinedisruptorsaction.org/2017/09/18/pollution-is-colonialism/"/>
    <hyperlink ref="R5" r:id="rId2" display="https://endocrinedisruptorsaction.org/2017/09/18/pollution-is-colonialism/"/>
    <hyperlink ref="U3" r:id="rId3" display="https://pbs.twimg.com/media/DsdFV2zVAAAjKFp.jpg"/>
    <hyperlink ref="V3" r:id="rId4" display="https://pbs.twimg.com/media/DsdFV2zVAAAjKFp.jpg"/>
    <hyperlink ref="V4" r:id="rId5" display="http://pbs.twimg.com/profile_images/751170346796056576/i93pA7hd_normal.jpg"/>
    <hyperlink ref="V5" r:id="rId6" display="http://pbs.twimg.com/profile_images/539491315512123393/Nu5WK3s__normal.jpeg"/>
    <hyperlink ref="X3" r:id="rId7" display="https://twitter.com/#!/secwepemcseklep/status/1064896200929734656"/>
    <hyperlink ref="X4" r:id="rId8" display="https://twitter.com/#!/edactiongroup/status/909878468766322688"/>
    <hyperlink ref="X5" r:id="rId9" display="https://twitter.com/#!/manyfeminists/status/1082607455400587264"/>
  </hyperlinks>
  <printOptions/>
  <pageMargins left="0.7" right="0.7" top="0.75" bottom="0.75" header="0.3" footer="0.3"/>
  <pageSetup horizontalDpi="600" verticalDpi="600" orientation="portrait" r:id="rId13"/>
  <legacyDrawing r:id="rId11"/>
  <tableParts>
    <tablePart r:id="rId1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437</v>
      </c>
      <c r="B1" s="13" t="s">
        <v>34</v>
      </c>
    </row>
    <row r="2" spans="1:2" ht="15">
      <c r="A2" s="124" t="s">
        <v>214</v>
      </c>
      <c r="B2" s="85">
        <v>0</v>
      </c>
    </row>
    <row r="3" spans="1:2" ht="15">
      <c r="A3" s="124" t="s">
        <v>213</v>
      </c>
      <c r="B3" s="85">
        <v>0</v>
      </c>
    </row>
    <row r="4" spans="1:2" ht="15">
      <c r="A4" s="124" t="s">
        <v>212</v>
      </c>
      <c r="B4"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5" t="s">
        <v>439</v>
      </c>
      <c r="B25" t="s">
        <v>438</v>
      </c>
    </row>
    <row r="26" spans="1:2" ht="15">
      <c r="A26" s="136">
        <v>42996.85770833334</v>
      </c>
      <c r="B26" s="3">
        <v>1</v>
      </c>
    </row>
    <row r="27" spans="1:2" ht="15">
      <c r="A27" s="136">
        <v>43424.62515046296</v>
      </c>
      <c r="B27" s="3">
        <v>1</v>
      </c>
    </row>
    <row r="28" spans="1:2" ht="15">
      <c r="A28" s="136">
        <v>43473.49890046296</v>
      </c>
      <c r="B28" s="3">
        <v>1</v>
      </c>
    </row>
    <row r="29" spans="1:2" ht="15">
      <c r="A29" s="136" t="s">
        <v>440</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192</v>
      </c>
      <c r="AT2" s="13" t="s">
        <v>252</v>
      </c>
      <c r="AU2" s="13" t="s">
        <v>253</v>
      </c>
      <c r="AV2" s="13" t="s">
        <v>254</v>
      </c>
      <c r="AW2" s="13" t="s">
        <v>255</v>
      </c>
      <c r="AX2" s="13" t="s">
        <v>256</v>
      </c>
      <c r="AY2" s="13" t="s">
        <v>257</v>
      </c>
      <c r="AZ2" s="13" t="s">
        <v>322</v>
      </c>
      <c r="BA2" s="130" t="s">
        <v>394</v>
      </c>
      <c r="BB2" s="130" t="s">
        <v>395</v>
      </c>
      <c r="BC2" s="130" t="s">
        <v>396</v>
      </c>
      <c r="BD2" s="130" t="s">
        <v>397</v>
      </c>
      <c r="BE2" s="130" t="s">
        <v>398</v>
      </c>
      <c r="BF2" s="130" t="s">
        <v>399</v>
      </c>
      <c r="BG2" s="130" t="s">
        <v>400</v>
      </c>
      <c r="BH2" s="130" t="s">
        <v>404</v>
      </c>
      <c r="BI2" s="130" t="s">
        <v>405</v>
      </c>
      <c r="BJ2" s="130" t="s">
        <v>408</v>
      </c>
      <c r="BK2" s="130" t="s">
        <v>425</v>
      </c>
      <c r="BL2" s="130" t="s">
        <v>426</v>
      </c>
      <c r="BM2" s="130" t="s">
        <v>427</v>
      </c>
      <c r="BN2" s="130" t="s">
        <v>428</v>
      </c>
      <c r="BO2" s="130" t="s">
        <v>429</v>
      </c>
      <c r="BP2" s="130" t="s">
        <v>430</v>
      </c>
      <c r="BQ2" s="130" t="s">
        <v>431</v>
      </c>
      <c r="BR2" s="130" t="s">
        <v>432</v>
      </c>
      <c r="BS2" s="130" t="s">
        <v>434</v>
      </c>
      <c r="BT2" s="3"/>
      <c r="BU2" s="3"/>
    </row>
    <row r="3" spans="1:73" ht="15" customHeight="1">
      <c r="A3" s="50" t="s">
        <v>212</v>
      </c>
      <c r="B3" s="53"/>
      <c r="C3" s="53" t="s">
        <v>64</v>
      </c>
      <c r="D3" s="54">
        <v>1000</v>
      </c>
      <c r="E3" s="55"/>
      <c r="F3" s="112" t="s">
        <v>271</v>
      </c>
      <c r="G3" s="53"/>
      <c r="H3" s="57" t="s">
        <v>212</v>
      </c>
      <c r="I3" s="56"/>
      <c r="J3" s="56"/>
      <c r="K3" s="114" t="s">
        <v>276</v>
      </c>
      <c r="L3" s="59">
        <v>1</v>
      </c>
      <c r="M3" s="60">
        <v>8267.529296875</v>
      </c>
      <c r="N3" s="60">
        <v>4999.5</v>
      </c>
      <c r="O3" s="58"/>
      <c r="P3" s="61"/>
      <c r="Q3" s="61"/>
      <c r="R3" s="51"/>
      <c r="S3" s="51">
        <v>1</v>
      </c>
      <c r="T3" s="51">
        <v>1</v>
      </c>
      <c r="U3" s="52">
        <v>0</v>
      </c>
      <c r="V3" s="52">
        <v>0</v>
      </c>
      <c r="W3" s="52">
        <v>0.111111</v>
      </c>
      <c r="X3" s="52">
        <v>0.999832</v>
      </c>
      <c r="Y3" s="52">
        <v>0</v>
      </c>
      <c r="Z3" s="52" t="s">
        <v>436</v>
      </c>
      <c r="AA3" s="62">
        <v>3</v>
      </c>
      <c r="AB3" s="62"/>
      <c r="AC3" s="63"/>
      <c r="AD3" s="85" t="s">
        <v>258</v>
      </c>
      <c r="AE3" s="85">
        <v>885</v>
      </c>
      <c r="AF3" s="85">
        <v>772</v>
      </c>
      <c r="AG3" s="85">
        <v>8871</v>
      </c>
      <c r="AH3" s="85">
        <v>264</v>
      </c>
      <c r="AI3" s="85"/>
      <c r="AJ3" s="85" t="s">
        <v>261</v>
      </c>
      <c r="AK3" s="85" t="s">
        <v>263</v>
      </c>
      <c r="AL3" s="90" t="s">
        <v>265</v>
      </c>
      <c r="AM3" s="85"/>
      <c r="AN3" s="87">
        <v>39922.85769675926</v>
      </c>
      <c r="AO3" s="90" t="s">
        <v>268</v>
      </c>
      <c r="AP3" s="85" t="b">
        <v>0</v>
      </c>
      <c r="AQ3" s="85" t="b">
        <v>0</v>
      </c>
      <c r="AR3" s="85" t="b">
        <v>1</v>
      </c>
      <c r="AS3" s="85" t="s">
        <v>234</v>
      </c>
      <c r="AT3" s="85">
        <v>16</v>
      </c>
      <c r="AU3" s="90" t="s">
        <v>270</v>
      </c>
      <c r="AV3" s="85" t="b">
        <v>0</v>
      </c>
      <c r="AW3" s="85" t="s">
        <v>272</v>
      </c>
      <c r="AX3" s="90" t="s">
        <v>273</v>
      </c>
      <c r="AY3" s="85" t="s">
        <v>66</v>
      </c>
      <c r="AZ3" s="85" t="str">
        <f>REPLACE(INDEX(GroupVertices[Group],MATCH(Vertices[[#This Row],[Vertex]],GroupVertices[Vertex],0)),1,1,"")</f>
        <v>2</v>
      </c>
      <c r="BA3" s="51"/>
      <c r="BB3" s="51"/>
      <c r="BC3" s="51"/>
      <c r="BD3" s="51"/>
      <c r="BE3" s="51" t="s">
        <v>221</v>
      </c>
      <c r="BF3" s="51" t="s">
        <v>221</v>
      </c>
      <c r="BG3" s="131" t="s">
        <v>401</v>
      </c>
      <c r="BH3" s="131" t="s">
        <v>401</v>
      </c>
      <c r="BI3" s="131" t="s">
        <v>406</v>
      </c>
      <c r="BJ3" s="131" t="s">
        <v>406</v>
      </c>
      <c r="BK3" s="131">
        <v>0</v>
      </c>
      <c r="BL3" s="134">
        <v>0</v>
      </c>
      <c r="BM3" s="131">
        <v>0</v>
      </c>
      <c r="BN3" s="134">
        <v>0</v>
      </c>
      <c r="BO3" s="131">
        <v>0</v>
      </c>
      <c r="BP3" s="134">
        <v>0</v>
      </c>
      <c r="BQ3" s="131">
        <v>9</v>
      </c>
      <c r="BR3" s="134">
        <v>100</v>
      </c>
      <c r="BS3" s="131">
        <v>9</v>
      </c>
      <c r="BT3" s="3"/>
      <c r="BU3" s="3"/>
    </row>
    <row r="4" spans="1:76" ht="15">
      <c r="A4" s="14" t="s">
        <v>213</v>
      </c>
      <c r="B4" s="15"/>
      <c r="C4" s="15" t="s">
        <v>64</v>
      </c>
      <c r="D4" s="93">
        <v>1000</v>
      </c>
      <c r="E4" s="81"/>
      <c r="F4" s="112" t="s">
        <v>224</v>
      </c>
      <c r="G4" s="15"/>
      <c r="H4" s="16" t="s">
        <v>213</v>
      </c>
      <c r="I4" s="66"/>
      <c r="J4" s="66"/>
      <c r="K4" s="114" t="s">
        <v>277</v>
      </c>
      <c r="L4" s="94">
        <v>1</v>
      </c>
      <c r="M4" s="95">
        <v>3365.4853515625</v>
      </c>
      <c r="N4" s="95">
        <v>7322.796875</v>
      </c>
      <c r="O4" s="77"/>
      <c r="P4" s="96"/>
      <c r="Q4" s="96"/>
      <c r="R4" s="97"/>
      <c r="S4" s="51">
        <v>2</v>
      </c>
      <c r="T4" s="51">
        <v>1</v>
      </c>
      <c r="U4" s="52">
        <v>0</v>
      </c>
      <c r="V4" s="52">
        <v>1</v>
      </c>
      <c r="W4" s="52">
        <v>0.555556</v>
      </c>
      <c r="X4" s="52">
        <v>1.298022</v>
      </c>
      <c r="Y4" s="52">
        <v>0</v>
      </c>
      <c r="Z4" s="52">
        <v>0</v>
      </c>
      <c r="AA4" s="82">
        <v>4</v>
      </c>
      <c r="AB4" s="82"/>
      <c r="AC4" s="98"/>
      <c r="AD4" s="85" t="s">
        <v>259</v>
      </c>
      <c r="AE4" s="85">
        <v>1725</v>
      </c>
      <c r="AF4" s="85">
        <v>306</v>
      </c>
      <c r="AG4" s="85">
        <v>91</v>
      </c>
      <c r="AH4" s="85">
        <v>77</v>
      </c>
      <c r="AI4" s="85">
        <v>-14400</v>
      </c>
      <c r="AJ4" s="85" t="s">
        <v>262</v>
      </c>
      <c r="AK4" s="85" t="s">
        <v>264</v>
      </c>
      <c r="AL4" s="90" t="s">
        <v>266</v>
      </c>
      <c r="AM4" s="85" t="s">
        <v>267</v>
      </c>
      <c r="AN4" s="87">
        <v>42524.685069444444</v>
      </c>
      <c r="AO4" s="90" t="s">
        <v>269</v>
      </c>
      <c r="AP4" s="85" t="b">
        <v>0</v>
      </c>
      <c r="AQ4" s="85" t="b">
        <v>0</v>
      </c>
      <c r="AR4" s="85" t="b">
        <v>0</v>
      </c>
      <c r="AS4" s="85" t="s">
        <v>234</v>
      </c>
      <c r="AT4" s="85">
        <v>7</v>
      </c>
      <c r="AU4" s="90" t="s">
        <v>270</v>
      </c>
      <c r="AV4" s="85" t="b">
        <v>0</v>
      </c>
      <c r="AW4" s="85" t="s">
        <v>272</v>
      </c>
      <c r="AX4" s="90" t="s">
        <v>274</v>
      </c>
      <c r="AY4" s="85" t="s">
        <v>66</v>
      </c>
      <c r="AZ4" s="85" t="str">
        <f>REPLACE(INDEX(GroupVertices[Group],MATCH(Vertices[[#This Row],[Vertex]],GroupVertices[Vertex],0)),1,1,"")</f>
        <v>1</v>
      </c>
      <c r="BA4" s="51" t="s">
        <v>219</v>
      </c>
      <c r="BB4" s="51" t="s">
        <v>219</v>
      </c>
      <c r="BC4" s="51" t="s">
        <v>220</v>
      </c>
      <c r="BD4" s="51" t="s">
        <v>220</v>
      </c>
      <c r="BE4" s="51" t="s">
        <v>222</v>
      </c>
      <c r="BF4" s="51" t="s">
        <v>222</v>
      </c>
      <c r="BG4" s="131" t="s">
        <v>402</v>
      </c>
      <c r="BH4" s="131" t="s">
        <v>402</v>
      </c>
      <c r="BI4" s="131" t="s">
        <v>380</v>
      </c>
      <c r="BJ4" s="131" t="s">
        <v>380</v>
      </c>
      <c r="BK4" s="131">
        <v>0</v>
      </c>
      <c r="BL4" s="134">
        <v>0</v>
      </c>
      <c r="BM4" s="131">
        <v>0</v>
      </c>
      <c r="BN4" s="134">
        <v>0</v>
      </c>
      <c r="BO4" s="131">
        <v>0</v>
      </c>
      <c r="BP4" s="134">
        <v>0</v>
      </c>
      <c r="BQ4" s="131">
        <v>9</v>
      </c>
      <c r="BR4" s="134">
        <v>100</v>
      </c>
      <c r="BS4" s="131">
        <v>9</v>
      </c>
      <c r="BT4" s="2"/>
      <c r="BU4" s="3"/>
      <c r="BV4" s="3"/>
      <c r="BW4" s="3"/>
      <c r="BX4" s="3"/>
    </row>
    <row r="5" spans="1:76" ht="15">
      <c r="A5" s="99" t="s">
        <v>214</v>
      </c>
      <c r="B5" s="100"/>
      <c r="C5" s="100" t="s">
        <v>64</v>
      </c>
      <c r="D5" s="101">
        <v>162</v>
      </c>
      <c r="E5" s="102"/>
      <c r="F5" s="113" t="s">
        <v>225</v>
      </c>
      <c r="G5" s="100"/>
      <c r="H5" s="103" t="s">
        <v>214</v>
      </c>
      <c r="I5" s="104"/>
      <c r="J5" s="104"/>
      <c r="K5" s="115" t="s">
        <v>278</v>
      </c>
      <c r="L5" s="105">
        <v>1</v>
      </c>
      <c r="M5" s="106">
        <v>3365.4853515625</v>
      </c>
      <c r="N5" s="106">
        <v>2676.202880859375</v>
      </c>
      <c r="O5" s="107"/>
      <c r="P5" s="108"/>
      <c r="Q5" s="108"/>
      <c r="R5" s="109"/>
      <c r="S5" s="51">
        <v>0</v>
      </c>
      <c r="T5" s="51">
        <v>1</v>
      </c>
      <c r="U5" s="52">
        <v>0</v>
      </c>
      <c r="V5" s="52">
        <v>1</v>
      </c>
      <c r="W5" s="52">
        <v>0.333333</v>
      </c>
      <c r="X5" s="52">
        <v>0.701643</v>
      </c>
      <c r="Y5" s="52">
        <v>0</v>
      </c>
      <c r="Z5" s="52">
        <v>0</v>
      </c>
      <c r="AA5" s="110">
        <v>5</v>
      </c>
      <c r="AB5" s="110"/>
      <c r="AC5" s="111"/>
      <c r="AD5" s="85" t="s">
        <v>260</v>
      </c>
      <c r="AE5" s="85">
        <v>293</v>
      </c>
      <c r="AF5" s="85">
        <v>277</v>
      </c>
      <c r="AG5" s="85">
        <v>5354</v>
      </c>
      <c r="AH5" s="85">
        <v>50</v>
      </c>
      <c r="AI5" s="85"/>
      <c r="AJ5" s="85"/>
      <c r="AK5" s="85"/>
      <c r="AL5" s="85"/>
      <c r="AM5" s="85"/>
      <c r="AN5" s="87">
        <v>41963.74549768519</v>
      </c>
      <c r="AO5" s="85"/>
      <c r="AP5" s="85" t="b">
        <v>1</v>
      </c>
      <c r="AQ5" s="85" t="b">
        <v>0</v>
      </c>
      <c r="AR5" s="85" t="b">
        <v>0</v>
      </c>
      <c r="AS5" s="85" t="s">
        <v>234</v>
      </c>
      <c r="AT5" s="85">
        <v>3</v>
      </c>
      <c r="AU5" s="90" t="s">
        <v>270</v>
      </c>
      <c r="AV5" s="85" t="b">
        <v>0</v>
      </c>
      <c r="AW5" s="85" t="s">
        <v>272</v>
      </c>
      <c r="AX5" s="90" t="s">
        <v>275</v>
      </c>
      <c r="AY5" s="85" t="s">
        <v>66</v>
      </c>
      <c r="AZ5" s="85" t="str">
        <f>REPLACE(INDEX(GroupVertices[Group],MATCH(Vertices[[#This Row],[Vertex]],GroupVertices[Vertex],0)),1,1,"")</f>
        <v>1</v>
      </c>
      <c r="BA5" s="51" t="s">
        <v>219</v>
      </c>
      <c r="BB5" s="51" t="s">
        <v>219</v>
      </c>
      <c r="BC5" s="51" t="s">
        <v>220</v>
      </c>
      <c r="BD5" s="51" t="s">
        <v>220</v>
      </c>
      <c r="BE5" s="51" t="s">
        <v>222</v>
      </c>
      <c r="BF5" s="51" t="s">
        <v>222</v>
      </c>
      <c r="BG5" s="131" t="s">
        <v>403</v>
      </c>
      <c r="BH5" s="131" t="s">
        <v>403</v>
      </c>
      <c r="BI5" s="131" t="s">
        <v>407</v>
      </c>
      <c r="BJ5" s="131" t="s">
        <v>407</v>
      </c>
      <c r="BK5" s="131">
        <v>0</v>
      </c>
      <c r="BL5" s="134">
        <v>0</v>
      </c>
      <c r="BM5" s="131">
        <v>0</v>
      </c>
      <c r="BN5" s="134">
        <v>0</v>
      </c>
      <c r="BO5" s="131">
        <v>0</v>
      </c>
      <c r="BP5" s="134">
        <v>0</v>
      </c>
      <c r="BQ5" s="131">
        <v>11</v>
      </c>
      <c r="BR5" s="134">
        <v>100</v>
      </c>
      <c r="BS5" s="131">
        <v>11</v>
      </c>
      <c r="BT5" s="2"/>
      <c r="BU5" s="3"/>
      <c r="BV5" s="3"/>
      <c r="BW5" s="3"/>
      <c r="BX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hyperlinks>
    <hyperlink ref="AL3" r:id="rId1" display="https://t.co/dvkGF2Pfjn"/>
    <hyperlink ref="AL4" r:id="rId2" display="https://t.co/ujHlvrbkGO"/>
    <hyperlink ref="AO3" r:id="rId3" display="https://pbs.twimg.com/profile_banners/33305730/1546833400"/>
    <hyperlink ref="AO4" r:id="rId4" display="https://pbs.twimg.com/profile_banners/738768834467889153/1467928025"/>
    <hyperlink ref="AU3" r:id="rId5" display="http://abs.twimg.com/images/themes/theme1/bg.png"/>
    <hyperlink ref="AU4" r:id="rId6" display="http://abs.twimg.com/images/themes/theme1/bg.png"/>
    <hyperlink ref="AU5" r:id="rId7" display="http://abs.twimg.com/images/themes/theme1/bg.png"/>
    <hyperlink ref="F3" r:id="rId8" display="http://pbs.twimg.com/profile_images/1067797227328815104/q0-ZjF10_normal.jpg"/>
    <hyperlink ref="F4" r:id="rId9" display="http://pbs.twimg.com/profile_images/751170346796056576/i93pA7hd_normal.jpg"/>
    <hyperlink ref="F5" r:id="rId10" display="http://pbs.twimg.com/profile_images/539491315512123393/Nu5WK3s__normal.jpeg"/>
    <hyperlink ref="AX3" r:id="rId11" display="https://twitter.com/secwepemcseklep"/>
    <hyperlink ref="AX4" r:id="rId12" display="https://twitter.com/edactiongroup"/>
    <hyperlink ref="AX5" r:id="rId13" display="https://twitter.com/manyfeminists"/>
  </hyperlinks>
  <printOptions/>
  <pageMargins left="0.7" right="0.7" top="0.75" bottom="0.75" header="0.3" footer="0.3"/>
  <pageSetup horizontalDpi="600" verticalDpi="600" orientation="portrait" r:id="rId17"/>
  <legacyDrawing r:id="rId15"/>
  <tableParts>
    <tablePart r:id="rId1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339</v>
      </c>
      <c r="Z2" s="13" t="s">
        <v>343</v>
      </c>
      <c r="AA2" s="13" t="s">
        <v>355</v>
      </c>
      <c r="AB2" s="13" t="s">
        <v>369</v>
      </c>
      <c r="AC2" s="13" t="s">
        <v>379</v>
      </c>
      <c r="AD2" s="13" t="s">
        <v>387</v>
      </c>
      <c r="AE2" s="13" t="s">
        <v>388</v>
      </c>
      <c r="AF2" s="13" t="s">
        <v>392</v>
      </c>
      <c r="AG2" s="67" t="s">
        <v>425</v>
      </c>
      <c r="AH2" s="67" t="s">
        <v>426</v>
      </c>
      <c r="AI2" s="67" t="s">
        <v>427</v>
      </c>
      <c r="AJ2" s="67" t="s">
        <v>428</v>
      </c>
      <c r="AK2" s="67" t="s">
        <v>429</v>
      </c>
      <c r="AL2" s="67" t="s">
        <v>430</v>
      </c>
      <c r="AM2" s="67" t="s">
        <v>431</v>
      </c>
      <c r="AN2" s="67" t="s">
        <v>432</v>
      </c>
      <c r="AO2" s="67" t="s">
        <v>435</v>
      </c>
    </row>
    <row r="3" spans="1:41" ht="15">
      <c r="A3" s="125" t="s">
        <v>318</v>
      </c>
      <c r="B3" s="126" t="s">
        <v>320</v>
      </c>
      <c r="C3" s="126" t="s">
        <v>56</v>
      </c>
      <c r="D3" s="117"/>
      <c r="E3" s="116"/>
      <c r="F3" s="118" t="s">
        <v>442</v>
      </c>
      <c r="G3" s="119"/>
      <c r="H3" s="119"/>
      <c r="I3" s="120">
        <v>3</v>
      </c>
      <c r="J3" s="121"/>
      <c r="K3" s="51">
        <v>2</v>
      </c>
      <c r="L3" s="51">
        <v>2</v>
      </c>
      <c r="M3" s="51">
        <v>0</v>
      </c>
      <c r="N3" s="51">
        <v>2</v>
      </c>
      <c r="O3" s="51">
        <v>1</v>
      </c>
      <c r="P3" s="52">
        <v>0</v>
      </c>
      <c r="Q3" s="52">
        <v>0</v>
      </c>
      <c r="R3" s="51">
        <v>1</v>
      </c>
      <c r="S3" s="51">
        <v>0</v>
      </c>
      <c r="T3" s="51">
        <v>2</v>
      </c>
      <c r="U3" s="51">
        <v>2</v>
      </c>
      <c r="V3" s="51">
        <v>1</v>
      </c>
      <c r="W3" s="52">
        <v>0.5</v>
      </c>
      <c r="X3" s="52">
        <v>0.5</v>
      </c>
      <c r="Y3" s="85" t="s">
        <v>219</v>
      </c>
      <c r="Z3" s="85" t="s">
        <v>220</v>
      </c>
      <c r="AA3" s="85" t="s">
        <v>222</v>
      </c>
      <c r="AB3" s="91" t="s">
        <v>370</v>
      </c>
      <c r="AC3" s="91" t="s">
        <v>380</v>
      </c>
      <c r="AD3" s="91"/>
      <c r="AE3" s="91" t="s">
        <v>213</v>
      </c>
      <c r="AF3" s="91" t="s">
        <v>393</v>
      </c>
      <c r="AG3" s="131">
        <v>0</v>
      </c>
      <c r="AH3" s="134">
        <v>0</v>
      </c>
      <c r="AI3" s="131">
        <v>0</v>
      </c>
      <c r="AJ3" s="134">
        <v>0</v>
      </c>
      <c r="AK3" s="131">
        <v>0</v>
      </c>
      <c r="AL3" s="134">
        <v>0</v>
      </c>
      <c r="AM3" s="131">
        <v>20</v>
      </c>
      <c r="AN3" s="134">
        <v>100</v>
      </c>
      <c r="AO3" s="131">
        <v>20</v>
      </c>
    </row>
    <row r="4" spans="1:41" ht="15">
      <c r="A4" s="125" t="s">
        <v>319</v>
      </c>
      <c r="B4" s="126" t="s">
        <v>321</v>
      </c>
      <c r="C4" s="126" t="s">
        <v>56</v>
      </c>
      <c r="D4" s="122"/>
      <c r="E4" s="100"/>
      <c r="F4" s="103" t="s">
        <v>319</v>
      </c>
      <c r="G4" s="107"/>
      <c r="H4" s="107"/>
      <c r="I4" s="123">
        <v>4</v>
      </c>
      <c r="J4" s="110"/>
      <c r="K4" s="51">
        <v>1</v>
      </c>
      <c r="L4" s="51">
        <v>1</v>
      </c>
      <c r="M4" s="51">
        <v>0</v>
      </c>
      <c r="N4" s="51">
        <v>1</v>
      </c>
      <c r="O4" s="51">
        <v>1</v>
      </c>
      <c r="P4" s="52" t="s">
        <v>436</v>
      </c>
      <c r="Q4" s="52" t="s">
        <v>436</v>
      </c>
      <c r="R4" s="51">
        <v>1</v>
      </c>
      <c r="S4" s="51">
        <v>1</v>
      </c>
      <c r="T4" s="51">
        <v>1</v>
      </c>
      <c r="U4" s="51">
        <v>1</v>
      </c>
      <c r="V4" s="51">
        <v>0</v>
      </c>
      <c r="W4" s="52">
        <v>0</v>
      </c>
      <c r="X4" s="52" t="s">
        <v>436</v>
      </c>
      <c r="Y4" s="85"/>
      <c r="Z4" s="85"/>
      <c r="AA4" s="85" t="s">
        <v>221</v>
      </c>
      <c r="AB4" s="91" t="s">
        <v>232</v>
      </c>
      <c r="AC4" s="91" t="s">
        <v>232</v>
      </c>
      <c r="AD4" s="91"/>
      <c r="AE4" s="91"/>
      <c r="AF4" s="91" t="s">
        <v>212</v>
      </c>
      <c r="AG4" s="131">
        <v>0</v>
      </c>
      <c r="AH4" s="134">
        <v>0</v>
      </c>
      <c r="AI4" s="131">
        <v>0</v>
      </c>
      <c r="AJ4" s="134">
        <v>0</v>
      </c>
      <c r="AK4" s="131">
        <v>0</v>
      </c>
      <c r="AL4" s="134">
        <v>0</v>
      </c>
      <c r="AM4" s="131">
        <v>9</v>
      </c>
      <c r="AN4" s="134">
        <v>100</v>
      </c>
      <c r="AO4" s="131">
        <v>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318</v>
      </c>
      <c r="B2" s="91" t="s">
        <v>214</v>
      </c>
      <c r="C2" s="85">
        <f>VLOOKUP(GroupVertices[[#This Row],[Vertex]],Vertices[],MATCH("ID",Vertices[[#Headers],[Vertex]:[Vertex Content Word Count]],0),FALSE)</f>
        <v>5</v>
      </c>
    </row>
    <row r="3" spans="1:3" ht="15">
      <c r="A3" s="85" t="s">
        <v>318</v>
      </c>
      <c r="B3" s="91" t="s">
        <v>213</v>
      </c>
      <c r="C3" s="85">
        <f>VLOOKUP(GroupVertices[[#This Row],[Vertex]],Vertices[],MATCH("ID",Vertices[[#Headers],[Vertex]:[Vertex Content Word Count]],0),FALSE)</f>
        <v>4</v>
      </c>
    </row>
    <row r="4" spans="1:3" ht="15">
      <c r="A4" s="85" t="s">
        <v>319</v>
      </c>
      <c r="B4" s="91" t="s">
        <v>212</v>
      </c>
      <c r="C4"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328</v>
      </c>
      <c r="B2" s="36" t="s">
        <v>279</v>
      </c>
      <c r="D2" s="33">
        <f>MIN(Vertices[Degree])</f>
        <v>0</v>
      </c>
      <c r="E2" s="3">
        <f>COUNTIF(Vertices[Degree],"&gt;= "&amp;D2)-COUNTIF(Vertices[Degree],"&gt;="&amp;D3)</f>
        <v>0</v>
      </c>
      <c r="F2" s="39">
        <f>MIN(Vertices[In-Degree])</f>
        <v>0</v>
      </c>
      <c r="G2" s="40">
        <f>COUNTIF(Vertices[In-Degree],"&gt;= "&amp;F2)-COUNTIF(Vertices[In-Degree],"&gt;="&amp;F3)</f>
        <v>1</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0.111111</v>
      </c>
      <c r="O2" s="40">
        <f>COUNTIF(Vertices[Eigenvector Centrality],"&gt;= "&amp;N2)-COUNTIF(Vertices[Eigenvector Centrality],"&gt;="&amp;N3)</f>
        <v>1</v>
      </c>
      <c r="P2" s="39">
        <f>MIN(Vertices[PageRank])</f>
        <v>0.701643</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0.11919181818181818</v>
      </c>
      <c r="O3" s="42">
        <f>COUNTIF(Vertices[Eigenvector Centrality],"&gt;= "&amp;N3)-COUNTIF(Vertices[Eigenvector Centrality],"&gt;="&amp;N4)</f>
        <v>0</v>
      </c>
      <c r="P3" s="41">
        <f aca="true" t="shared" si="7" ref="P3:P26">P2+($P$57-$P$2)/BinDivisor</f>
        <v>0.7124862545454546</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0.07272727272727272</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0.12727263636363637</v>
      </c>
      <c r="O4" s="40">
        <f>COUNTIF(Vertices[Eigenvector Centrality],"&gt;= "&amp;N4)-COUNTIF(Vertices[Eigenvector Centrality],"&gt;="&amp;N5)</f>
        <v>0</v>
      </c>
      <c r="P4" s="39">
        <f t="shared" si="7"/>
        <v>0.7233295090909091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0.10909090909090909</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0.13535345454545455</v>
      </c>
      <c r="O5" s="42">
        <f>COUNTIF(Vertices[Eigenvector Centrality],"&gt;= "&amp;N5)-COUNTIF(Vertices[Eigenvector Centrality],"&gt;="&amp;N6)</f>
        <v>0</v>
      </c>
      <c r="P5" s="41">
        <f t="shared" si="7"/>
        <v>0.7341727636363636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0.14545454545454545</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0.14343427272727274</v>
      </c>
      <c r="O6" s="40">
        <f>COUNTIF(Vertices[Eigenvector Centrality],"&gt;= "&amp;N6)-COUNTIF(Vertices[Eigenvector Centrality],"&gt;="&amp;N7)</f>
        <v>0</v>
      </c>
      <c r="P6" s="39">
        <f t="shared" si="7"/>
        <v>0.7450160181818182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0.18181818181818182</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0.15151509090909093</v>
      </c>
      <c r="O7" s="42">
        <f>COUNTIF(Vertices[Eigenvector Centrality],"&gt;= "&amp;N7)-COUNTIF(Vertices[Eigenvector Centrality],"&gt;="&amp;N8)</f>
        <v>0</v>
      </c>
      <c r="P7" s="41">
        <f t="shared" si="7"/>
        <v>0.7558592727272727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0.2181818181818182</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0.15959590909090912</v>
      </c>
      <c r="O8" s="40">
        <f>COUNTIF(Vertices[Eigenvector Centrality],"&gt;= "&amp;N8)-COUNTIF(Vertices[Eigenvector Centrality],"&gt;="&amp;N9)</f>
        <v>0</v>
      </c>
      <c r="P8" s="39">
        <f t="shared" si="7"/>
        <v>0.7667025272727273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0.2545454545454546</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0.1676767272727273</v>
      </c>
      <c r="O9" s="42">
        <f>COUNTIF(Vertices[Eigenvector Centrality],"&gt;= "&amp;N9)-COUNTIF(Vertices[Eigenvector Centrality],"&gt;="&amp;N10)</f>
        <v>0</v>
      </c>
      <c r="P9" s="41">
        <f t="shared" si="7"/>
        <v>0.7775457818181818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329</v>
      </c>
      <c r="B10" s="36">
        <v>2</v>
      </c>
      <c r="D10" s="34">
        <f t="shared" si="1"/>
        <v>0</v>
      </c>
      <c r="E10" s="3">
        <f>COUNTIF(Vertices[Degree],"&gt;= "&amp;D10)-COUNTIF(Vertices[Degree],"&gt;="&amp;D11)</f>
        <v>0</v>
      </c>
      <c r="F10" s="39">
        <f t="shared" si="2"/>
        <v>0.29090909090909095</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0.1757575454545455</v>
      </c>
      <c r="O10" s="40">
        <f>COUNTIF(Vertices[Eigenvector Centrality],"&gt;= "&amp;N10)-COUNTIF(Vertices[Eigenvector Centrality],"&gt;="&amp;N11)</f>
        <v>0</v>
      </c>
      <c r="P10" s="39">
        <f t="shared" si="7"/>
        <v>0.7883890363636363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0.3272727272727273</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0.1838383636363637</v>
      </c>
      <c r="O11" s="42">
        <f>COUNTIF(Vertices[Eigenvector Centrality],"&gt;= "&amp;N11)-COUNTIF(Vertices[Eigenvector Centrality],"&gt;="&amp;N12)</f>
        <v>0</v>
      </c>
      <c r="P11" s="41">
        <f t="shared" si="7"/>
        <v>0.7992322909090909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215</v>
      </c>
      <c r="B12" s="36">
        <v>1</v>
      </c>
      <c r="D12" s="34">
        <f t="shared" si="1"/>
        <v>0</v>
      </c>
      <c r="E12" s="3">
        <f>COUNTIF(Vertices[Degree],"&gt;= "&amp;D12)-COUNTIF(Vertices[Degree],"&gt;="&amp;D13)</f>
        <v>0</v>
      </c>
      <c r="F12" s="39">
        <f t="shared" si="2"/>
        <v>0.3636363636363637</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0.19191918181818188</v>
      </c>
      <c r="O12" s="40">
        <f>COUNTIF(Vertices[Eigenvector Centrality],"&gt;= "&amp;N12)-COUNTIF(Vertices[Eigenvector Centrality],"&gt;="&amp;N13)</f>
        <v>0</v>
      </c>
      <c r="P12" s="39">
        <f t="shared" si="7"/>
        <v>0.8100755454545454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0.4000000000000001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0.20000000000000007</v>
      </c>
      <c r="O13" s="42">
        <f>COUNTIF(Vertices[Eigenvector Centrality],"&gt;= "&amp;N13)-COUNTIF(Vertices[Eigenvector Centrality],"&gt;="&amp;N14)</f>
        <v>0</v>
      </c>
      <c r="P13" s="41">
        <f t="shared" si="7"/>
        <v>0.8209188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0.43636363636363645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0.20808081818181826</v>
      </c>
      <c r="O14" s="40">
        <f>COUNTIF(Vertices[Eigenvector Centrality],"&gt;= "&amp;N14)-COUNTIF(Vertices[Eigenvector Centrality],"&gt;="&amp;N15)</f>
        <v>0</v>
      </c>
      <c r="P14" s="39">
        <f t="shared" si="7"/>
        <v>0.8317620545454545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0.47272727272727283</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0.21616163636363644</v>
      </c>
      <c r="O15" s="42">
        <f>COUNTIF(Vertices[Eigenvector Centrality],"&gt;= "&amp;N15)-COUNTIF(Vertices[Eigenvector Centrality],"&gt;="&amp;N16)</f>
        <v>0</v>
      </c>
      <c r="P15" s="41">
        <f t="shared" si="7"/>
        <v>0.842605309090909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0.5090909090909091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0.22424245454545463</v>
      </c>
      <c r="O16" s="40">
        <f>COUNTIF(Vertices[Eigenvector Centrality],"&gt;= "&amp;N16)-COUNTIF(Vertices[Eigenvector Centrality],"&gt;="&amp;N17)</f>
        <v>0</v>
      </c>
      <c r="P16" s="39">
        <f t="shared" si="7"/>
        <v>0.8534485636363636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0.5454545454545455</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0.23232327272727282</v>
      </c>
      <c r="O17" s="42">
        <f>COUNTIF(Vertices[Eigenvector Centrality],"&gt;= "&amp;N17)-COUNTIF(Vertices[Eigenvector Centrality],"&gt;="&amp;N18)</f>
        <v>0</v>
      </c>
      <c r="P17" s="41">
        <f t="shared" si="7"/>
        <v>0.8642918181818181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0.240404090909091</v>
      </c>
      <c r="O18" s="40">
        <f>COUNTIF(Vertices[Eigenvector Centrality],"&gt;= "&amp;N18)-COUNTIF(Vertices[Eigenvector Centrality],"&gt;="&amp;N19)</f>
        <v>0</v>
      </c>
      <c r="P18" s="39">
        <f t="shared" si="7"/>
        <v>0.8751350727272726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0.6181818181818183</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0.2484849090909092</v>
      </c>
      <c r="O19" s="42">
        <f>COUNTIF(Vertices[Eigenvector Centrality],"&gt;= "&amp;N19)-COUNTIF(Vertices[Eigenvector Centrality],"&gt;="&amp;N20)</f>
        <v>0</v>
      </c>
      <c r="P19" s="41">
        <f t="shared" si="7"/>
        <v>0.8859783272727272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0.6545454545454547</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0.25656572727272736</v>
      </c>
      <c r="O20" s="40">
        <f>COUNTIF(Vertices[Eigenvector Centrality],"&gt;= "&amp;N20)-COUNTIF(Vertices[Eigenvector Centrality],"&gt;="&amp;N21)</f>
        <v>0</v>
      </c>
      <c r="P20" s="39">
        <f t="shared" si="7"/>
        <v>0.8968215818181817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0.690909090909091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0.2646465454545455</v>
      </c>
      <c r="O21" s="42">
        <f>COUNTIF(Vertices[Eigenvector Centrality],"&gt;= "&amp;N21)-COUNTIF(Vertices[Eigenvector Centrality],"&gt;="&amp;N22)</f>
        <v>0</v>
      </c>
      <c r="P21" s="41">
        <f t="shared" si="7"/>
        <v>0.9076648363636363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0.7272727272727274</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0.2727273636363637</v>
      </c>
      <c r="O22" s="40">
        <f>COUNTIF(Vertices[Eigenvector Centrality],"&gt;= "&amp;N22)-COUNTIF(Vertices[Eigenvector Centrality],"&gt;="&amp;N23)</f>
        <v>0</v>
      </c>
      <c r="P22" s="39">
        <f t="shared" si="7"/>
        <v>0.9185080909090908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v>
      </c>
      <c r="D23" s="34">
        <f t="shared" si="1"/>
        <v>0</v>
      </c>
      <c r="E23" s="3">
        <f>COUNTIF(Vertices[Degree],"&gt;= "&amp;D23)-COUNTIF(Vertices[Degree],"&gt;="&amp;D24)</f>
        <v>0</v>
      </c>
      <c r="F23" s="41">
        <f t="shared" si="2"/>
        <v>0.7636363636363638</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0.28080818181818185</v>
      </c>
      <c r="O23" s="42">
        <f>COUNTIF(Vertices[Eigenvector Centrality],"&gt;= "&amp;N23)-COUNTIF(Vertices[Eigenvector Centrality],"&gt;="&amp;N24)</f>
        <v>0</v>
      </c>
      <c r="P23" s="41">
        <f t="shared" si="7"/>
        <v>0.9293513454545453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0.8000000000000002</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0.288889</v>
      </c>
      <c r="O24" s="40">
        <f>COUNTIF(Vertices[Eigenvector Centrality],"&gt;= "&amp;N24)-COUNTIF(Vertices[Eigenvector Centrality],"&gt;="&amp;N25)</f>
        <v>0</v>
      </c>
      <c r="P24" s="39">
        <f t="shared" si="7"/>
        <v>0.9401945999999999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0.8363636363636365</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0.29696981818181817</v>
      </c>
      <c r="O25" s="42">
        <f>COUNTIF(Vertices[Eigenvector Centrality],"&gt;= "&amp;N25)-COUNTIF(Vertices[Eigenvector Centrality],"&gt;="&amp;N26)</f>
        <v>0</v>
      </c>
      <c r="P25" s="41">
        <f t="shared" si="7"/>
        <v>0.9510378545454544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0.4</v>
      </c>
      <c r="D26" s="34">
        <f t="shared" si="1"/>
        <v>0</v>
      </c>
      <c r="E26" s="3">
        <f>COUNTIF(Vertices[Degree],"&gt;= "&amp;D26)-COUNTIF(Vertices[Degree],"&gt;="&amp;D28)</f>
        <v>0</v>
      </c>
      <c r="F26" s="39">
        <f t="shared" si="2"/>
        <v>0.8727272727272729</v>
      </c>
      <c r="G26" s="40">
        <f>COUNTIF(Vertices[In-Degree],"&gt;= "&amp;F26)-COUNTIF(Vertices[In-Degree],"&gt;="&amp;F28)</f>
        <v>0</v>
      </c>
      <c r="H26" s="39">
        <f t="shared" si="3"/>
        <v>1</v>
      </c>
      <c r="I26" s="40">
        <f>COUNTIF(Vertices[Out-Degree],"&gt;= "&amp;H26)-COUNTIF(Vertices[Out-Degree],"&gt;="&amp;H28)</f>
        <v>0</v>
      </c>
      <c r="J26" s="39">
        <f t="shared" si="4"/>
        <v>0</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0.30505063636363633</v>
      </c>
      <c r="O26" s="40">
        <f>COUNTIF(Vertices[Eigenvector Centrality],"&gt;= "&amp;N26)-COUNTIF(Vertices[Eigenvector Centrality],"&gt;="&amp;N28)</f>
        <v>0</v>
      </c>
      <c r="P26" s="39">
        <f t="shared" si="7"/>
        <v>0.961881109090909</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-2</v>
      </c>
      <c r="H27" s="78"/>
      <c r="I27" s="79">
        <f>COUNTIF(Vertices[Out-Degree],"&gt;= "&amp;H27)-COUNTIF(Vertices[Out-Degree],"&gt;="&amp;H28)</f>
        <v>-3</v>
      </c>
      <c r="J27" s="78"/>
      <c r="K27" s="79">
        <f>COUNTIF(Vertices[Betweenness Centrality],"&gt;= "&amp;J27)-COUNTIF(Vertices[Betweenness Centrality],"&gt;="&amp;J28)</f>
        <v>-3</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158</v>
      </c>
      <c r="B28" s="36">
        <v>0.16666666666666666</v>
      </c>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1</v>
      </c>
      <c r="I28" s="42">
        <f>COUNTIF(Vertices[Out-Degree],"&gt;= "&amp;H28)-COUNTIF(Vertices[Out-Degree],"&gt;="&amp;H40)</f>
        <v>0</v>
      </c>
      <c r="J28" s="41">
        <f>J26+($J$57-$J$2)/BinDivisor</f>
        <v>0</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0.3131314545454545</v>
      </c>
      <c r="O28" s="42">
        <f>COUNTIF(Vertices[Eigenvector Centrality],"&gt;= "&amp;N28)-COUNTIF(Vertices[Eigenvector Centrality],"&gt;="&amp;N40)</f>
        <v>0</v>
      </c>
      <c r="P28" s="41">
        <f>P26+($P$57-$P$2)/BinDivisor</f>
        <v>0.9727243636363635</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330</v>
      </c>
      <c r="B29" s="36">
        <v>0.388889</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331</v>
      </c>
      <c r="B31" s="36" t="s">
        <v>332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-3</v>
      </c>
      <c r="J38" s="78"/>
      <c r="K38" s="79">
        <f>COUNTIF(Vertices[Betweenness Centrality],"&gt;= "&amp;J38)-COUNTIF(Vertices[Betweenness Centrality],"&gt;="&amp;J40)</f>
        <v>-3</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-3</v>
      </c>
      <c r="J39" s="78"/>
      <c r="K39" s="79">
        <f>COUNTIF(Vertices[Betweenness Centrality],"&gt;= "&amp;J39)-COUNTIF(Vertices[Betweenness Centrality],"&gt;="&amp;J40)</f>
        <v>-3</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1</v>
      </c>
      <c r="I40" s="40">
        <f>COUNTIF(Vertices[Out-Degree],"&gt;= "&amp;H40)-COUNTIF(Vertices[Out-Degree],"&gt;="&amp;H41)</f>
        <v>0</v>
      </c>
      <c r="J40" s="39">
        <f>J28+($J$57-$J$2)/BinDivisor</f>
        <v>0</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0.32121227272727265</v>
      </c>
      <c r="O40" s="40">
        <f>COUNTIF(Vertices[Eigenvector Centrality],"&gt;= "&amp;N40)-COUNTIF(Vertices[Eigenvector Centrality],"&gt;="&amp;N41)</f>
        <v>0</v>
      </c>
      <c r="P40" s="39">
        <f>P28+($P$57-$P$2)/BinDivisor</f>
        <v>0.983567618181818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1</v>
      </c>
      <c r="H41" s="41">
        <f aca="true" t="shared" si="12" ref="H41:H56">H40+($H$57-$H$2)/BinDivisor</f>
        <v>1</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0.3292930909090908</v>
      </c>
      <c r="O41" s="42">
        <f>COUNTIF(Vertices[Eigenvector Centrality],"&gt;= "&amp;N41)-COUNTIF(Vertices[Eigenvector Centrality],"&gt;="&amp;N42)</f>
        <v>1</v>
      </c>
      <c r="P41" s="41">
        <f aca="true" t="shared" si="16" ref="P41:P56">P40+($P$57-$P$2)/BinDivisor</f>
        <v>0.9944108727272726</v>
      </c>
      <c r="Q41" s="42">
        <f>COUNTIF(Vertices[PageRank],"&gt;= "&amp;P41)-COUNTIF(Vertices[PageRank],"&gt;="&amp;P42)</f>
        <v>1</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v>
      </c>
      <c r="I42" s="40">
        <f>COUNTIF(Vertices[Out-Degree],"&gt;= "&amp;H42)-COUNTIF(Vertices[Out-Degree],"&gt;="&amp;H43)</f>
        <v>0</v>
      </c>
      <c r="J42" s="39">
        <f t="shared" si="13"/>
        <v>0</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0.337373909090909</v>
      </c>
      <c r="O42" s="40">
        <f>COUNTIF(Vertices[Eigenvector Centrality],"&gt;= "&amp;N42)-COUNTIF(Vertices[Eigenvector Centrality],"&gt;="&amp;N43)</f>
        <v>0</v>
      </c>
      <c r="P42" s="39">
        <f t="shared" si="16"/>
        <v>1.0052541272727271</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v>
      </c>
      <c r="I43" s="42">
        <f>COUNTIF(Vertices[Out-Degree],"&gt;= "&amp;H43)-COUNTIF(Vertices[Out-Degree],"&gt;="&amp;H44)</f>
        <v>0</v>
      </c>
      <c r="J43" s="41">
        <f t="shared" si="13"/>
        <v>0</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0.34545472727272714</v>
      </c>
      <c r="O43" s="42">
        <f>COUNTIF(Vertices[Eigenvector Centrality],"&gt;= "&amp;N43)-COUNTIF(Vertices[Eigenvector Centrality],"&gt;="&amp;N44)</f>
        <v>0</v>
      </c>
      <c r="P43" s="41">
        <f t="shared" si="16"/>
        <v>1.0160973818181818</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v>
      </c>
      <c r="I44" s="40">
        <f>COUNTIF(Vertices[Out-Degree],"&gt;= "&amp;H44)-COUNTIF(Vertices[Out-Degree],"&gt;="&amp;H45)</f>
        <v>0</v>
      </c>
      <c r="J44" s="39">
        <f t="shared" si="13"/>
        <v>0</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0.3535355454545453</v>
      </c>
      <c r="O44" s="40">
        <f>COUNTIF(Vertices[Eigenvector Centrality],"&gt;= "&amp;N44)-COUNTIF(Vertices[Eigenvector Centrality],"&gt;="&amp;N45)</f>
        <v>0</v>
      </c>
      <c r="P44" s="39">
        <f t="shared" si="16"/>
        <v>1.0269406363636364</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v>
      </c>
      <c r="I45" s="42">
        <f>COUNTIF(Vertices[Out-Degree],"&gt;= "&amp;H45)-COUNTIF(Vertices[Out-Degree],"&gt;="&amp;H46)</f>
        <v>0</v>
      </c>
      <c r="J45" s="41">
        <f t="shared" si="13"/>
        <v>0</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0.36161636363636346</v>
      </c>
      <c r="O45" s="42">
        <f>COUNTIF(Vertices[Eigenvector Centrality],"&gt;= "&amp;N45)-COUNTIF(Vertices[Eigenvector Centrality],"&gt;="&amp;N46)</f>
        <v>0</v>
      </c>
      <c r="P45" s="41">
        <f t="shared" si="16"/>
        <v>1.037783890909091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v>
      </c>
      <c r="I46" s="40">
        <f>COUNTIF(Vertices[Out-Degree],"&gt;= "&amp;H46)-COUNTIF(Vertices[Out-Degree],"&gt;="&amp;H47)</f>
        <v>0</v>
      </c>
      <c r="J46" s="39">
        <f t="shared" si="13"/>
        <v>0</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0.3696971818181816</v>
      </c>
      <c r="O46" s="40">
        <f>COUNTIF(Vertices[Eigenvector Centrality],"&gt;= "&amp;N46)-COUNTIF(Vertices[Eigenvector Centrality],"&gt;="&amp;N47)</f>
        <v>0</v>
      </c>
      <c r="P46" s="39">
        <f t="shared" si="16"/>
        <v>1.0486271454545457</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v>
      </c>
      <c r="I47" s="42">
        <f>COUNTIF(Vertices[Out-Degree],"&gt;= "&amp;H47)-COUNTIF(Vertices[Out-Degree],"&gt;="&amp;H48)</f>
        <v>0</v>
      </c>
      <c r="J47" s="41">
        <f t="shared" si="13"/>
        <v>0</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0.3777779999999998</v>
      </c>
      <c r="O47" s="42">
        <f>COUNTIF(Vertices[Eigenvector Centrality],"&gt;= "&amp;N47)-COUNTIF(Vertices[Eigenvector Centrality],"&gt;="&amp;N48)</f>
        <v>0</v>
      </c>
      <c r="P47" s="41">
        <f t="shared" si="16"/>
        <v>1.0594704000000004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v>
      </c>
      <c r="I48" s="40">
        <f>COUNTIF(Vertices[Out-Degree],"&gt;= "&amp;H48)-COUNTIF(Vertices[Out-Degree],"&gt;="&amp;H49)</f>
        <v>0</v>
      </c>
      <c r="J48" s="39">
        <f t="shared" si="13"/>
        <v>0</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0.38585881818181794</v>
      </c>
      <c r="O48" s="40">
        <f>COUNTIF(Vertices[Eigenvector Centrality],"&gt;= "&amp;N48)-COUNTIF(Vertices[Eigenvector Centrality],"&gt;="&amp;N49)</f>
        <v>0</v>
      </c>
      <c r="P48" s="39">
        <f t="shared" si="16"/>
        <v>1.070313654545455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v>
      </c>
      <c r="I49" s="42">
        <f>COUNTIF(Vertices[Out-Degree],"&gt;= "&amp;H49)-COUNTIF(Vertices[Out-Degree],"&gt;="&amp;H50)</f>
        <v>0</v>
      </c>
      <c r="J49" s="41">
        <f t="shared" si="13"/>
        <v>0</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0.3939396363636361</v>
      </c>
      <c r="O49" s="42">
        <f>COUNTIF(Vertices[Eigenvector Centrality],"&gt;= "&amp;N49)-COUNTIF(Vertices[Eigenvector Centrality],"&gt;="&amp;N50)</f>
        <v>0</v>
      </c>
      <c r="P49" s="41">
        <f t="shared" si="16"/>
        <v>1.0811569090909097</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v>
      </c>
      <c r="I50" s="40">
        <f>COUNTIF(Vertices[Out-Degree],"&gt;= "&amp;H50)-COUNTIF(Vertices[Out-Degree],"&gt;="&amp;H51)</f>
        <v>0</v>
      </c>
      <c r="J50" s="39">
        <f t="shared" si="13"/>
        <v>0</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0.40202045454545426</v>
      </c>
      <c r="O50" s="40">
        <f>COUNTIF(Vertices[Eigenvector Centrality],"&gt;= "&amp;N50)-COUNTIF(Vertices[Eigenvector Centrality],"&gt;="&amp;N51)</f>
        <v>0</v>
      </c>
      <c r="P50" s="39">
        <f t="shared" si="16"/>
        <v>1.0920001636363643</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1</v>
      </c>
      <c r="I51" s="42">
        <f>COUNTIF(Vertices[Out-Degree],"&gt;= "&amp;H51)-COUNTIF(Vertices[Out-Degree],"&gt;="&amp;H52)</f>
        <v>0</v>
      </c>
      <c r="J51" s="41">
        <f t="shared" si="13"/>
        <v>0</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0.4101012727272724</v>
      </c>
      <c r="O51" s="42">
        <f>COUNTIF(Vertices[Eigenvector Centrality],"&gt;= "&amp;N51)-COUNTIF(Vertices[Eigenvector Centrality],"&gt;="&amp;N52)</f>
        <v>0</v>
      </c>
      <c r="P51" s="41">
        <f t="shared" si="16"/>
        <v>1.102843418181819</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1</v>
      </c>
      <c r="I52" s="40">
        <f>COUNTIF(Vertices[Out-Degree],"&gt;= "&amp;H52)-COUNTIF(Vertices[Out-Degree],"&gt;="&amp;H53)</f>
        <v>0</v>
      </c>
      <c r="J52" s="39">
        <f t="shared" si="13"/>
        <v>0</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0.4181820909090906</v>
      </c>
      <c r="O52" s="40">
        <f>COUNTIF(Vertices[Eigenvector Centrality],"&gt;= "&amp;N52)-COUNTIF(Vertices[Eigenvector Centrality],"&gt;="&amp;N53)</f>
        <v>0</v>
      </c>
      <c r="P52" s="39">
        <f t="shared" si="16"/>
        <v>1.1136866727272736</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1</v>
      </c>
      <c r="I53" s="42">
        <f>COUNTIF(Vertices[Out-Degree],"&gt;= "&amp;H53)-COUNTIF(Vertices[Out-Degree],"&gt;="&amp;H54)</f>
        <v>0</v>
      </c>
      <c r="J53" s="41">
        <f t="shared" si="13"/>
        <v>0</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0.42626290909090875</v>
      </c>
      <c r="O53" s="42">
        <f>COUNTIF(Vertices[Eigenvector Centrality],"&gt;= "&amp;N53)-COUNTIF(Vertices[Eigenvector Centrality],"&gt;="&amp;N54)</f>
        <v>0</v>
      </c>
      <c r="P53" s="41">
        <f t="shared" si="16"/>
        <v>1.1245299272727283</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1</v>
      </c>
      <c r="I54" s="40">
        <f>COUNTIF(Vertices[Out-Degree],"&gt;= "&amp;H54)-COUNTIF(Vertices[Out-Degree],"&gt;="&amp;H55)</f>
        <v>0</v>
      </c>
      <c r="J54" s="39">
        <f t="shared" si="13"/>
        <v>0</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0.4343437272727269</v>
      </c>
      <c r="O54" s="40">
        <f>COUNTIF(Vertices[Eigenvector Centrality],"&gt;= "&amp;N54)-COUNTIF(Vertices[Eigenvector Centrality],"&gt;="&amp;N55)</f>
        <v>0</v>
      </c>
      <c r="P54" s="39">
        <f t="shared" si="16"/>
        <v>1.135373181818183</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1</v>
      </c>
      <c r="I55" s="42">
        <f>COUNTIF(Vertices[Out-Degree],"&gt;= "&amp;H55)-COUNTIF(Vertices[Out-Degree],"&gt;="&amp;H56)</f>
        <v>0</v>
      </c>
      <c r="J55" s="41">
        <f t="shared" si="13"/>
        <v>0</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0.44242454545454507</v>
      </c>
      <c r="O55" s="42">
        <f>COUNTIF(Vertices[Eigenvector Centrality],"&gt;= "&amp;N55)-COUNTIF(Vertices[Eigenvector Centrality],"&gt;="&amp;N56)</f>
        <v>0</v>
      </c>
      <c r="P55" s="41">
        <f t="shared" si="16"/>
        <v>1.1462164363636376</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1</v>
      </c>
      <c r="I56" s="40">
        <f>COUNTIF(Vertices[Out-Degree],"&gt;= "&amp;H56)-COUNTIF(Vertices[Out-Degree],"&gt;="&amp;H57)</f>
        <v>0</v>
      </c>
      <c r="J56" s="39">
        <f t="shared" si="13"/>
        <v>0</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0.45050536363636323</v>
      </c>
      <c r="O56" s="40">
        <f>COUNTIF(Vertices[Eigenvector Centrality],"&gt;= "&amp;N56)-COUNTIF(Vertices[Eigenvector Centrality],"&gt;="&amp;N57)</f>
        <v>0</v>
      </c>
      <c r="P56" s="39">
        <f t="shared" si="16"/>
        <v>1.1570596909090922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1</v>
      </c>
      <c r="H57" s="43">
        <f>MAX(Vertices[Out-Degree])</f>
        <v>1</v>
      </c>
      <c r="I57" s="44">
        <f>COUNTIF(Vertices[Out-Degree],"&gt;= "&amp;H57)-COUNTIF(Vertices[Out-Degree],"&gt;="&amp;H58)</f>
        <v>3</v>
      </c>
      <c r="J57" s="43">
        <f>MAX(Vertices[Betweenness Centrality])</f>
        <v>0</v>
      </c>
      <c r="K57" s="44">
        <f>COUNTIF(Vertices[Betweenness Centrality],"&gt;= "&amp;J57)-COUNTIF(Vertices[Betweenness Centrality],"&gt;="&amp;J58)</f>
        <v>3</v>
      </c>
      <c r="L57" s="43">
        <f>MAX(Vertices[Closeness Centrality])</f>
        <v>1</v>
      </c>
      <c r="M57" s="44">
        <f>COUNTIF(Vertices[Closeness Centrality],"&gt;= "&amp;L57)-COUNTIF(Vertices[Closeness Centrality],"&gt;="&amp;L58)</f>
        <v>2</v>
      </c>
      <c r="N57" s="43">
        <f>MAX(Vertices[Eigenvector Centrality])</f>
        <v>0.555556</v>
      </c>
      <c r="O57" s="44">
        <f>COUNTIF(Vertices[Eigenvector Centrality],"&gt;= "&amp;N57)-COUNTIF(Vertices[Eigenvector Centrality],"&gt;="&amp;N58)</f>
        <v>1</v>
      </c>
      <c r="P57" s="43">
        <f>MAX(Vertices[PageRank])</f>
        <v>1.298022</v>
      </c>
      <c r="Q57" s="44">
        <f>COUNTIF(Vertices[PageRank],"&gt;= "&amp;P57)-COUNTIF(Vertices[PageRank],"&gt;="&amp;P58)</f>
        <v>1</v>
      </c>
      <c r="R57" s="43">
        <f>MAX(Vertices[Clustering Coefficient])</f>
        <v>0</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0</v>
      </c>
    </row>
    <row r="99" spans="1:2" ht="15">
      <c r="A99" s="35" t="s">
        <v>102</v>
      </c>
      <c r="B99" s="49">
        <f>_xlfn.IFERROR(AVERAGE(Vertices[Betweenness Centrality]),NoMetricMessage)</f>
        <v>0</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0.6666666666666666</v>
      </c>
    </row>
    <row r="114" spans="1:2" ht="15">
      <c r="A114" s="35" t="s">
        <v>109</v>
      </c>
      <c r="B114" s="49">
        <f>_xlfn.IFERROR(MEDIAN(Vertices[Closeness Centrality]),NoMetricMessage)</f>
        <v>1</v>
      </c>
    </row>
    <row r="125" spans="1:2" ht="15">
      <c r="A125" s="35" t="s">
        <v>112</v>
      </c>
      <c r="B125" s="49">
        <f>IF(COUNT(Vertices[Eigenvector Centrality])&gt;0,N2,NoMetricMessage)</f>
        <v>0.111111</v>
      </c>
    </row>
    <row r="126" spans="1:2" ht="15">
      <c r="A126" s="35" t="s">
        <v>113</v>
      </c>
      <c r="B126" s="49">
        <f>IF(COUNT(Vertices[Eigenvector Centrality])&gt;0,N57,NoMetricMessage)</f>
        <v>0.555556</v>
      </c>
    </row>
    <row r="127" spans="1:2" ht="15">
      <c r="A127" s="35" t="s">
        <v>114</v>
      </c>
      <c r="B127" s="49">
        <f>_xlfn.IFERROR(AVERAGE(Vertices[Eigenvector Centrality]),NoMetricMessage)</f>
        <v>0.3333333333333333</v>
      </c>
    </row>
    <row r="128" spans="1:2" ht="15">
      <c r="A128" s="35" t="s">
        <v>115</v>
      </c>
      <c r="B128" s="49">
        <f>_xlfn.IFERROR(MEDIAN(Vertices[Eigenvector Centrality]),NoMetricMessage)</f>
        <v>0.333333</v>
      </c>
    </row>
    <row r="139" spans="1:2" ht="15">
      <c r="A139" s="35" t="s">
        <v>140</v>
      </c>
      <c r="B139" s="49">
        <f>IF(COUNT(Vertices[PageRank])&gt;0,P2,NoMetricMessage)</f>
        <v>0.701643</v>
      </c>
    </row>
    <row r="140" spans="1:2" ht="15">
      <c r="A140" s="35" t="s">
        <v>141</v>
      </c>
      <c r="B140" s="49">
        <f>IF(COUNT(Vertices[PageRank])&gt;0,P57,NoMetricMessage)</f>
        <v>1.298022</v>
      </c>
    </row>
    <row r="141" spans="1:2" ht="15">
      <c r="A141" s="35" t="s">
        <v>142</v>
      </c>
      <c r="B141" s="49">
        <f>_xlfn.IFERROR(AVERAGE(Vertices[PageRank]),NoMetricMessage)</f>
        <v>0.9998323333333333</v>
      </c>
    </row>
    <row r="142" spans="1:2" ht="15">
      <c r="A142" s="35" t="s">
        <v>143</v>
      </c>
      <c r="B142" s="49">
        <f>_xlfn.IFERROR(MEDIAN(Vertices[PageRank]),NoMetricMessage)</f>
        <v>0.999832</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281</v>
      </c>
      <c r="K7" s="13" t="s">
        <v>282</v>
      </c>
    </row>
    <row r="8" spans="1:11" ht="409.5">
      <c r="A8"/>
      <c r="B8">
        <v>2</v>
      </c>
      <c r="C8">
        <v>2</v>
      </c>
      <c r="D8" t="s">
        <v>61</v>
      </c>
      <c r="E8" t="s">
        <v>61</v>
      </c>
      <c r="H8" t="s">
        <v>73</v>
      </c>
      <c r="J8" t="s">
        <v>283</v>
      </c>
      <c r="K8" s="13" t="s">
        <v>284</v>
      </c>
    </row>
    <row r="9" spans="1:11" ht="409.5">
      <c r="A9"/>
      <c r="B9">
        <v>3</v>
      </c>
      <c r="C9">
        <v>4</v>
      </c>
      <c r="D9" t="s">
        <v>62</v>
      </c>
      <c r="E9" t="s">
        <v>62</v>
      </c>
      <c r="H9" t="s">
        <v>74</v>
      </c>
      <c r="J9" t="s">
        <v>285</v>
      </c>
      <c r="K9" s="13" t="s">
        <v>286</v>
      </c>
    </row>
    <row r="10" spans="1:11" ht="409.5">
      <c r="A10"/>
      <c r="B10">
        <v>4</v>
      </c>
      <c r="D10" t="s">
        <v>63</v>
      </c>
      <c r="E10" t="s">
        <v>63</v>
      </c>
      <c r="H10" t="s">
        <v>75</v>
      </c>
      <c r="J10" t="s">
        <v>287</v>
      </c>
      <c r="K10" s="13" t="s">
        <v>288</v>
      </c>
    </row>
    <row r="11" spans="1:11" ht="15">
      <c r="A11"/>
      <c r="B11">
        <v>5</v>
      </c>
      <c r="D11" t="s">
        <v>46</v>
      </c>
      <c r="E11">
        <v>1</v>
      </c>
      <c r="H11" t="s">
        <v>76</v>
      </c>
      <c r="J11" t="s">
        <v>289</v>
      </c>
      <c r="K11" t="s">
        <v>290</v>
      </c>
    </row>
    <row r="12" spans="1:11" ht="15">
      <c r="A12"/>
      <c r="B12"/>
      <c r="D12" t="s">
        <v>64</v>
      </c>
      <c r="E12">
        <v>2</v>
      </c>
      <c r="H12">
        <v>0</v>
      </c>
      <c r="J12" t="s">
        <v>291</v>
      </c>
      <c r="K12" t="s">
        <v>292</v>
      </c>
    </row>
    <row r="13" spans="1:11" ht="15">
      <c r="A13"/>
      <c r="B13"/>
      <c r="D13">
        <v>1</v>
      </c>
      <c r="E13">
        <v>3</v>
      </c>
      <c r="H13">
        <v>1</v>
      </c>
      <c r="J13" t="s">
        <v>293</v>
      </c>
      <c r="K13" t="s">
        <v>294</v>
      </c>
    </row>
    <row r="14" spans="4:11" ht="15">
      <c r="D14">
        <v>2</v>
      </c>
      <c r="E14">
        <v>4</v>
      </c>
      <c r="H14">
        <v>2</v>
      </c>
      <c r="J14" t="s">
        <v>295</v>
      </c>
      <c r="K14" t="s">
        <v>296</v>
      </c>
    </row>
    <row r="15" spans="4:11" ht="15">
      <c r="D15">
        <v>3</v>
      </c>
      <c r="E15">
        <v>5</v>
      </c>
      <c r="H15">
        <v>3</v>
      </c>
      <c r="J15" t="s">
        <v>297</v>
      </c>
      <c r="K15" t="s">
        <v>298</v>
      </c>
    </row>
    <row r="16" spans="4:11" ht="15">
      <c r="D16">
        <v>4</v>
      </c>
      <c r="E16">
        <v>6</v>
      </c>
      <c r="H16">
        <v>4</v>
      </c>
      <c r="J16" t="s">
        <v>299</v>
      </c>
      <c r="K16" t="s">
        <v>300</v>
      </c>
    </row>
    <row r="17" spans="4:11" ht="15">
      <c r="D17">
        <v>5</v>
      </c>
      <c r="E17">
        <v>7</v>
      </c>
      <c r="H17">
        <v>5</v>
      </c>
      <c r="J17" t="s">
        <v>301</v>
      </c>
      <c r="K17" t="s">
        <v>302</v>
      </c>
    </row>
    <row r="18" spans="4:11" ht="15">
      <c r="D18">
        <v>6</v>
      </c>
      <c r="E18">
        <v>8</v>
      </c>
      <c r="H18">
        <v>6</v>
      </c>
      <c r="J18" t="s">
        <v>303</v>
      </c>
      <c r="K18" t="s">
        <v>304</v>
      </c>
    </row>
    <row r="19" spans="4:11" ht="15">
      <c r="D19">
        <v>7</v>
      </c>
      <c r="E19">
        <v>9</v>
      </c>
      <c r="H19">
        <v>7</v>
      </c>
      <c r="J19" t="s">
        <v>305</v>
      </c>
      <c r="K19" t="s">
        <v>306</v>
      </c>
    </row>
    <row r="20" spans="4:11" ht="15">
      <c r="D20">
        <v>8</v>
      </c>
      <c r="H20">
        <v>8</v>
      </c>
      <c r="J20" t="s">
        <v>307</v>
      </c>
      <c r="K20" t="s">
        <v>308</v>
      </c>
    </row>
    <row r="21" spans="4:11" ht="409.5">
      <c r="D21">
        <v>9</v>
      </c>
      <c r="H21">
        <v>9</v>
      </c>
      <c r="J21" t="s">
        <v>309</v>
      </c>
      <c r="K21" s="13" t="s">
        <v>310</v>
      </c>
    </row>
    <row r="22" spans="4:11" ht="409.5">
      <c r="D22">
        <v>10</v>
      </c>
      <c r="J22" t="s">
        <v>311</v>
      </c>
      <c r="K22" s="13" t="s">
        <v>312</v>
      </c>
    </row>
    <row r="23" spans="4:11" ht="409.5">
      <c r="D23">
        <v>11</v>
      </c>
      <c r="J23" t="s">
        <v>313</v>
      </c>
      <c r="K23" s="13" t="s">
        <v>314</v>
      </c>
    </row>
    <row r="24" spans="10:11" ht="409.5">
      <c r="J24" t="s">
        <v>315</v>
      </c>
      <c r="K24" s="13" t="s">
        <v>445</v>
      </c>
    </row>
    <row r="25" spans="10:11" ht="15">
      <c r="J25" t="s">
        <v>316</v>
      </c>
      <c r="K25" t="b">
        <v>0</v>
      </c>
    </row>
    <row r="26" spans="10:11" ht="15">
      <c r="J26" t="s">
        <v>443</v>
      </c>
      <c r="K26" t="s">
        <v>444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325</v>
      </c>
      <c r="B2" s="128" t="s">
        <v>326</v>
      </c>
      <c r="C2" s="67" t="s">
        <v>327</v>
      </c>
    </row>
    <row r="3" spans="1:3" ht="15">
      <c r="A3" s="127" t="s">
        <v>318</v>
      </c>
      <c r="B3" s="127" t="s">
        <v>318</v>
      </c>
      <c r="C3" s="36">
        <v>2</v>
      </c>
    </row>
    <row r="4" spans="1:3" ht="15">
      <c r="A4" s="127" t="s">
        <v>319</v>
      </c>
      <c r="B4" s="127" t="s">
        <v>319</v>
      </c>
      <c r="C4"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333</v>
      </c>
      <c r="B1" s="13" t="s">
        <v>334</v>
      </c>
      <c r="C1" s="13" t="s">
        <v>335</v>
      </c>
      <c r="D1" s="13" t="s">
        <v>337</v>
      </c>
      <c r="E1" s="85" t="s">
        <v>336</v>
      </c>
      <c r="F1" s="85" t="s">
        <v>338</v>
      </c>
    </row>
    <row r="2" spans="1:6" ht="15">
      <c r="A2" s="90" t="s">
        <v>219</v>
      </c>
      <c r="B2" s="85">
        <v>2</v>
      </c>
      <c r="C2" s="90" t="s">
        <v>219</v>
      </c>
      <c r="D2" s="85">
        <v>2</v>
      </c>
      <c r="E2" s="85"/>
      <c r="F2" s="85"/>
    </row>
    <row r="5" spans="1:6" ht="15" customHeight="1">
      <c r="A5" s="13" t="s">
        <v>340</v>
      </c>
      <c r="B5" s="13" t="s">
        <v>334</v>
      </c>
      <c r="C5" s="13" t="s">
        <v>341</v>
      </c>
      <c r="D5" s="13" t="s">
        <v>337</v>
      </c>
      <c r="E5" s="85" t="s">
        <v>342</v>
      </c>
      <c r="F5" s="85" t="s">
        <v>338</v>
      </c>
    </row>
    <row r="6" spans="1:6" ht="15">
      <c r="A6" s="85" t="s">
        <v>220</v>
      </c>
      <c r="B6" s="85">
        <v>2</v>
      </c>
      <c r="C6" s="85" t="s">
        <v>220</v>
      </c>
      <c r="D6" s="85">
        <v>2</v>
      </c>
      <c r="E6" s="85"/>
      <c r="F6" s="85"/>
    </row>
    <row r="9" spans="1:6" ht="15" customHeight="1">
      <c r="A9" s="13" t="s">
        <v>344</v>
      </c>
      <c r="B9" s="13" t="s">
        <v>334</v>
      </c>
      <c r="C9" s="13" t="s">
        <v>353</v>
      </c>
      <c r="D9" s="13" t="s">
        <v>337</v>
      </c>
      <c r="E9" s="13" t="s">
        <v>354</v>
      </c>
      <c r="F9" s="13" t="s">
        <v>338</v>
      </c>
    </row>
    <row r="10" spans="1:6" ht="15">
      <c r="A10" s="85" t="s">
        <v>222</v>
      </c>
      <c r="B10" s="85">
        <v>3</v>
      </c>
      <c r="C10" s="85" t="s">
        <v>222</v>
      </c>
      <c r="D10" s="85">
        <v>2</v>
      </c>
      <c r="E10" s="85" t="s">
        <v>222</v>
      </c>
      <c r="F10" s="85">
        <v>1</v>
      </c>
    </row>
    <row r="11" spans="1:6" ht="15">
      <c r="A11" s="85" t="s">
        <v>345</v>
      </c>
      <c r="B11" s="85">
        <v>1</v>
      </c>
      <c r="C11" s="85"/>
      <c r="D11" s="85"/>
      <c r="E11" s="85" t="s">
        <v>345</v>
      </c>
      <c r="F11" s="85">
        <v>1</v>
      </c>
    </row>
    <row r="12" spans="1:6" ht="15">
      <c r="A12" s="85" t="s">
        <v>346</v>
      </c>
      <c r="B12" s="85">
        <v>1</v>
      </c>
      <c r="C12" s="85"/>
      <c r="D12" s="85"/>
      <c r="E12" s="85" t="s">
        <v>346</v>
      </c>
      <c r="F12" s="85">
        <v>1</v>
      </c>
    </row>
    <row r="13" spans="1:6" ht="15">
      <c r="A13" s="85" t="s">
        <v>347</v>
      </c>
      <c r="B13" s="85">
        <v>1</v>
      </c>
      <c r="C13" s="85"/>
      <c r="D13" s="85"/>
      <c r="E13" s="85" t="s">
        <v>347</v>
      </c>
      <c r="F13" s="85">
        <v>1</v>
      </c>
    </row>
    <row r="14" spans="1:6" ht="15">
      <c r="A14" s="85" t="s">
        <v>348</v>
      </c>
      <c r="B14" s="85">
        <v>1</v>
      </c>
      <c r="C14" s="85"/>
      <c r="D14" s="85"/>
      <c r="E14" s="85" t="s">
        <v>348</v>
      </c>
      <c r="F14" s="85">
        <v>1</v>
      </c>
    </row>
    <row r="15" spans="1:6" ht="15">
      <c r="A15" s="85" t="s">
        <v>349</v>
      </c>
      <c r="B15" s="85">
        <v>1</v>
      </c>
      <c r="C15" s="85"/>
      <c r="D15" s="85"/>
      <c r="E15" s="85" t="s">
        <v>349</v>
      </c>
      <c r="F15" s="85">
        <v>1</v>
      </c>
    </row>
    <row r="16" spans="1:6" ht="15">
      <c r="A16" s="85" t="s">
        <v>350</v>
      </c>
      <c r="B16" s="85">
        <v>1</v>
      </c>
      <c r="C16" s="85"/>
      <c r="D16" s="85"/>
      <c r="E16" s="85" t="s">
        <v>350</v>
      </c>
      <c r="F16" s="85">
        <v>1</v>
      </c>
    </row>
    <row r="17" spans="1:6" ht="15">
      <c r="A17" s="85" t="s">
        <v>351</v>
      </c>
      <c r="B17" s="85">
        <v>1</v>
      </c>
      <c r="C17" s="85"/>
      <c r="D17" s="85"/>
      <c r="E17" s="85" t="s">
        <v>351</v>
      </c>
      <c r="F17" s="85">
        <v>1</v>
      </c>
    </row>
    <row r="18" spans="1:6" ht="15">
      <c r="A18" s="85" t="s">
        <v>352</v>
      </c>
      <c r="B18" s="85">
        <v>1</v>
      </c>
      <c r="C18" s="85"/>
      <c r="D18" s="85"/>
      <c r="E18" s="85" t="s">
        <v>352</v>
      </c>
      <c r="F18" s="85">
        <v>1</v>
      </c>
    </row>
    <row r="21" spans="1:6" ht="15" customHeight="1">
      <c r="A21" s="13" t="s">
        <v>356</v>
      </c>
      <c r="B21" s="13" t="s">
        <v>334</v>
      </c>
      <c r="C21" s="13" t="s">
        <v>366</v>
      </c>
      <c r="D21" s="13" t="s">
        <v>337</v>
      </c>
      <c r="E21" s="85" t="s">
        <v>368</v>
      </c>
      <c r="F21" s="85" t="s">
        <v>338</v>
      </c>
    </row>
    <row r="22" spans="1:6" ht="15">
      <c r="A22" s="91" t="s">
        <v>357</v>
      </c>
      <c r="B22" s="91">
        <v>0</v>
      </c>
      <c r="C22" s="91" t="s">
        <v>362</v>
      </c>
      <c r="D22" s="91">
        <v>2</v>
      </c>
      <c r="E22" s="91"/>
      <c r="F22" s="91"/>
    </row>
    <row r="23" spans="1:6" ht="15">
      <c r="A23" s="91" t="s">
        <v>358</v>
      </c>
      <c r="B23" s="91">
        <v>0</v>
      </c>
      <c r="C23" s="91" t="s">
        <v>363</v>
      </c>
      <c r="D23" s="91">
        <v>2</v>
      </c>
      <c r="E23" s="91"/>
      <c r="F23" s="91"/>
    </row>
    <row r="24" spans="1:6" ht="15">
      <c r="A24" s="91" t="s">
        <v>359</v>
      </c>
      <c r="B24" s="91">
        <v>0</v>
      </c>
      <c r="C24" s="91" t="s">
        <v>364</v>
      </c>
      <c r="D24" s="91">
        <v>2</v>
      </c>
      <c r="E24" s="91"/>
      <c r="F24" s="91"/>
    </row>
    <row r="25" spans="1:6" ht="15">
      <c r="A25" s="91" t="s">
        <v>360</v>
      </c>
      <c r="B25" s="91">
        <v>29</v>
      </c>
      <c r="C25" s="91" t="s">
        <v>365</v>
      </c>
      <c r="D25" s="91">
        <v>2</v>
      </c>
      <c r="E25" s="91"/>
      <c r="F25" s="91"/>
    </row>
    <row r="26" spans="1:6" ht="15">
      <c r="A26" s="91" t="s">
        <v>361</v>
      </c>
      <c r="B26" s="91">
        <v>29</v>
      </c>
      <c r="C26" s="91" t="s">
        <v>367</v>
      </c>
      <c r="D26" s="91">
        <v>2</v>
      </c>
      <c r="E26" s="91"/>
      <c r="F26" s="91"/>
    </row>
    <row r="27" spans="1:6" ht="15">
      <c r="A27" s="91" t="s">
        <v>222</v>
      </c>
      <c r="B27" s="91">
        <v>3</v>
      </c>
      <c r="C27" s="91" t="s">
        <v>222</v>
      </c>
      <c r="D27" s="91">
        <v>2</v>
      </c>
      <c r="E27" s="91"/>
      <c r="F27" s="91"/>
    </row>
    <row r="28" spans="1:6" ht="15">
      <c r="A28" s="91" t="s">
        <v>362</v>
      </c>
      <c r="B28" s="91">
        <v>2</v>
      </c>
      <c r="C28" s="91"/>
      <c r="D28" s="91"/>
      <c r="E28" s="91"/>
      <c r="F28" s="91"/>
    </row>
    <row r="29" spans="1:6" ht="15">
      <c r="A29" s="91" t="s">
        <v>363</v>
      </c>
      <c r="B29" s="91">
        <v>2</v>
      </c>
      <c r="C29" s="91"/>
      <c r="D29" s="91"/>
      <c r="E29" s="91"/>
      <c r="F29" s="91"/>
    </row>
    <row r="30" spans="1:6" ht="15">
      <c r="A30" s="91" t="s">
        <v>364</v>
      </c>
      <c r="B30" s="91">
        <v>2</v>
      </c>
      <c r="C30" s="91"/>
      <c r="D30" s="91"/>
      <c r="E30" s="91"/>
      <c r="F30" s="91"/>
    </row>
    <row r="31" spans="1:6" ht="15">
      <c r="A31" s="91" t="s">
        <v>365</v>
      </c>
      <c r="B31" s="91">
        <v>2</v>
      </c>
      <c r="C31" s="91"/>
      <c r="D31" s="91"/>
      <c r="E31" s="91"/>
      <c r="F31" s="91"/>
    </row>
    <row r="34" spans="1:6" ht="15" customHeight="1">
      <c r="A34" s="13" t="s">
        <v>371</v>
      </c>
      <c r="B34" s="13" t="s">
        <v>334</v>
      </c>
      <c r="C34" s="13" t="s">
        <v>377</v>
      </c>
      <c r="D34" s="13" t="s">
        <v>337</v>
      </c>
      <c r="E34" s="85" t="s">
        <v>378</v>
      </c>
      <c r="F34" s="85" t="s">
        <v>338</v>
      </c>
    </row>
    <row r="35" spans="1:6" ht="15">
      <c r="A35" s="91" t="s">
        <v>372</v>
      </c>
      <c r="B35" s="91">
        <v>2</v>
      </c>
      <c r="C35" s="91" t="s">
        <v>372</v>
      </c>
      <c r="D35" s="91">
        <v>2</v>
      </c>
      <c r="E35" s="91"/>
      <c r="F35" s="91"/>
    </row>
    <row r="36" spans="1:6" ht="15">
      <c r="A36" s="91" t="s">
        <v>373</v>
      </c>
      <c r="B36" s="91">
        <v>2</v>
      </c>
      <c r="C36" s="91" t="s">
        <v>373</v>
      </c>
      <c r="D36" s="91">
        <v>2</v>
      </c>
      <c r="E36" s="91"/>
      <c r="F36" s="91"/>
    </row>
    <row r="37" spans="1:6" ht="15">
      <c r="A37" s="91" t="s">
        <v>374</v>
      </c>
      <c r="B37" s="91">
        <v>2</v>
      </c>
      <c r="C37" s="91" t="s">
        <v>374</v>
      </c>
      <c r="D37" s="91">
        <v>2</v>
      </c>
      <c r="E37" s="91"/>
      <c r="F37" s="91"/>
    </row>
    <row r="38" spans="1:6" ht="15">
      <c r="A38" s="91" t="s">
        <v>375</v>
      </c>
      <c r="B38" s="91">
        <v>2</v>
      </c>
      <c r="C38" s="91" t="s">
        <v>375</v>
      </c>
      <c r="D38" s="91">
        <v>2</v>
      </c>
      <c r="E38" s="91"/>
      <c r="F38" s="91"/>
    </row>
    <row r="39" spans="1:6" ht="15">
      <c r="A39" s="91" t="s">
        <v>376</v>
      </c>
      <c r="B39" s="91">
        <v>2</v>
      </c>
      <c r="C39" s="91" t="s">
        <v>376</v>
      </c>
      <c r="D39" s="91">
        <v>2</v>
      </c>
      <c r="E39" s="91"/>
      <c r="F39" s="91"/>
    </row>
    <row r="42" spans="1:6" ht="15" customHeight="1">
      <c r="A42" s="85" t="s">
        <v>381</v>
      </c>
      <c r="B42" s="85" t="s">
        <v>334</v>
      </c>
      <c r="C42" s="85" t="s">
        <v>383</v>
      </c>
      <c r="D42" s="85" t="s">
        <v>337</v>
      </c>
      <c r="E42" s="85" t="s">
        <v>384</v>
      </c>
      <c r="F42" s="85" t="s">
        <v>338</v>
      </c>
    </row>
    <row r="43" spans="1:6" ht="15">
      <c r="A43" s="85"/>
      <c r="B43" s="85"/>
      <c r="C43" s="85"/>
      <c r="D43" s="85"/>
      <c r="E43" s="85"/>
      <c r="F43" s="85"/>
    </row>
    <row r="45" spans="1:6" ht="15" customHeight="1">
      <c r="A45" s="13" t="s">
        <v>382</v>
      </c>
      <c r="B45" s="13" t="s">
        <v>334</v>
      </c>
      <c r="C45" s="13" t="s">
        <v>385</v>
      </c>
      <c r="D45" s="13" t="s">
        <v>337</v>
      </c>
      <c r="E45" s="85" t="s">
        <v>386</v>
      </c>
      <c r="F45" s="85" t="s">
        <v>338</v>
      </c>
    </row>
    <row r="46" spans="1:6" ht="15">
      <c r="A46" s="85" t="s">
        <v>213</v>
      </c>
      <c r="B46" s="85">
        <v>1</v>
      </c>
      <c r="C46" s="85" t="s">
        <v>213</v>
      </c>
      <c r="D46" s="85">
        <v>1</v>
      </c>
      <c r="E46" s="85"/>
      <c r="F46" s="85"/>
    </row>
    <row r="49" spans="1:6" ht="15" customHeight="1">
      <c r="A49" s="13" t="s">
        <v>389</v>
      </c>
      <c r="B49" s="13" t="s">
        <v>334</v>
      </c>
      <c r="C49" s="13" t="s">
        <v>390</v>
      </c>
      <c r="D49" s="13" t="s">
        <v>337</v>
      </c>
      <c r="E49" s="13" t="s">
        <v>391</v>
      </c>
      <c r="F49" s="13" t="s">
        <v>338</v>
      </c>
    </row>
    <row r="50" spans="1:6" ht="15">
      <c r="A50" s="124" t="s">
        <v>212</v>
      </c>
      <c r="B50" s="85">
        <v>8871</v>
      </c>
      <c r="C50" s="124" t="s">
        <v>214</v>
      </c>
      <c r="D50" s="85">
        <v>5354</v>
      </c>
      <c r="E50" s="124" t="s">
        <v>212</v>
      </c>
      <c r="F50" s="85">
        <v>8871</v>
      </c>
    </row>
    <row r="51" spans="1:6" ht="15">
      <c r="A51" s="124" t="s">
        <v>214</v>
      </c>
      <c r="B51" s="85">
        <v>5354</v>
      </c>
      <c r="C51" s="124" t="s">
        <v>213</v>
      </c>
      <c r="D51" s="85">
        <v>91</v>
      </c>
      <c r="E51" s="124"/>
      <c r="F51" s="85"/>
    </row>
    <row r="52" spans="1:6" ht="15">
      <c r="A52" s="124" t="s">
        <v>213</v>
      </c>
      <c r="B52" s="85">
        <v>91</v>
      </c>
      <c r="C52" s="124"/>
      <c r="D52" s="85"/>
      <c r="E52" s="124"/>
      <c r="F52" s="85"/>
    </row>
  </sheetData>
  <hyperlinks>
    <hyperlink ref="A2" r:id="rId1" display="https://endocrinedisruptorsaction.org/2017/09/18/pollution-is-colonialism/"/>
    <hyperlink ref="C2" r:id="rId2" display="https://endocrinedisruptorsaction.org/2017/09/18/pollution-is-colonialism/"/>
  </hyperlinks>
  <printOptions/>
  <pageMargins left="0.7" right="0.7" top="0.75" bottom="0.75" header="0.3" footer="0.3"/>
  <pageSetup orientation="portrait" paperSize="9"/>
  <tableParts>
    <tablePart r:id="rId6"/>
    <tablePart r:id="rId10"/>
    <tablePart r:id="rId9"/>
    <tablePart r:id="rId5"/>
    <tablePart r:id="rId7"/>
    <tablePart r:id="rId3"/>
    <tablePart r:id="rId8"/>
    <tablePart r:id="rId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2019-01-11T22:20:40Z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