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<sst xmlns="http://schemas.openxmlformats.org/spreadsheetml/2006/main" count="632" uniqueCount="439">
  <si>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</si>
  <si>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</si>
  <si>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</si>
  <si>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</si>
  <si>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</si>
  <si>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</si>
  <si>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</si>
  <si>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</si>
  <si>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</si>
  <si>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</si>
  <si>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</si>
  <si>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</si>
  <si>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</si>
  <si>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</si>
  <si>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</si>
  <si>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</si>
  <si>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</si>
  <si>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</si>
  <si>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</si>
  <si>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</si>
  <si>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</si>
  <si>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</si>
  <si>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</si>
  <si>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</si>
  <si>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</si>
  <si>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</si>
  <si>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</si>
  <si>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</si>
  <si>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</si>
  <si>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</si>
  <si>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</si>
  <si>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</si>
  <si>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</si>
  <si>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</si>
  <si>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</si>
  <si>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</si>
  <si>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</si>
  <si>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</si>
  <si>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</si>
  <si>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</si>
  <si>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</si>
  <si>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</si>
  <si>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</si>
  <si>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</si>
  <si>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</si>
  <si>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</si>
  <si>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</si>
  <si>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</si>
  <si>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</si>
  <si>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</si>
  <si>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</si>
  <si>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</si>
  <si>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</si>
  <si>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</si>
  <si>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</si>
  <si>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</si>
  <si>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</si>
  <si>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</si>
  <si>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</si>
  <si>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</si>
  <si>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</si>
  <si>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</si>
  <si>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</si>
  <si>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</si>
  <si>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</si>
  <si>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</si>
  <si>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</si>
  <si>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</si>
  <si>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</si>
  <si>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</si>
  <si>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</si>
  <si>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</si>
  <si>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</si>
  <si>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</si>
  <si>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</si>
  <si>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</si>
  <si>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</si>
  <si>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</si>
  <si>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</si>
  <si>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</si>
  <si>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</si>
  <si>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</si>
  <si>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</si>
  <si>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</si>
  <si>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</si>
  <si>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</si>
  <si>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</si>
  <si>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</si>
  <si>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</si>
  <si>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</si>
  <si>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</si>
  <si>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</si>
  <si>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</si>
  <si>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</si>
  <si>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</si>
  <si>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</si>
  <si>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</si>
  <si>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</si>
  <si>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</si>
  <si>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</si>
  <si>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</si>
  <si>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</si>
  <si>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</si>
  <si>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</si>
  <si>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</si>
  <si>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</si>
  <si>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</si>
  <si>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</si>
  <si>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</si>
  <si>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</si>
  <si>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</si>
  <si>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</si>
  <si>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</si>
  <si>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</si>
  <si>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</si>
  <si>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</si>
  <si>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</si>
  <si>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</si>
  <si>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</si>
  <si>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</si>
  <si>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</si>
  <si>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</si>
  <si>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</si>
  <si>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</si>
  <si>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</si>
  <si>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</si>
  <si>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</si>
  <si>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</si>
  <si>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</si>
  <si>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</si>
  <si>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</si>
  <si>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</si>
  <si>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</si>
  <si>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</si>
  <si>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</si>
  <si>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</si>
  <si>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</si>
  <si>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</si>
  <si>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</si>
  <si>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</si>
  <si>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</si>
  <si>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</si>
  <si>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</si>
  <si>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</si>
  <si>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</si>
  <si>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</si>
  <si>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</si>
  <si>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</si>
  <si>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</si>
  <si>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</si>
  <si>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</si>
  <si>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</si>
  <si>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</si>
  <si>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</si>
  <si>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</si>
  <si>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</si>
  <si>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</si>
  <si>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</si>
  <si>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</si>
  <si>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</si>
  <si>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</si>
  <si>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</si>
  <si>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</si>
  <si>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</si>
  <si>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</si>
  <si>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</si>
  <si>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</si>
  <si>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</si>
  <si>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</si>
  <si>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</si>
  <si>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</si>
  <si>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</si>
  <si>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</si>
  <si>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</si>
  <si>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 /&gt;
      &lt;/setting&gt;
      &lt;setting name="BrandLogo" serializeAs="String"&gt;
        &lt;value&gt;http://www.smrfoundation.org/wp-content/uploads/2011/09/328-Social-Media-Research-Foundation-Logo.jpg&lt;/value</t>
  </si>
  <si>
    <t>Workbook Settings 2</t>
  </si>
  <si>
    <t xml:space="preserve">&gt;
      &lt;/setting&gt;
      &lt;setting name="Hashtag" serializeAs="String"&gt;
        &lt;value&gt;#NodeXL&lt;/value&gt;
      &lt;/setting&gt;
      &lt;setting name="ActionURL" serializeAs="String"&gt;
        &lt;value&gt;http://www.smrfoundation.org/nodexl/features/&lt;/value&gt;
      &lt;/setting&gt;
      &lt;setting name="BrandURL" serializeAs="String"&gt;
        &lt;value&gt;https://www.smrfoundation.org&lt;/value&gt;
      &lt;/setting&gt;
    &lt;/ExportDataUserSettings&gt;
    &lt;ImportDataUserSettings&gt;
      &lt;setting name="ClearTablesBeforeImport" serializeAs="String"&gt;
        &lt;value&gt;True&lt;/value&gt;
      &lt;/setting&gt;
      &lt;setting name="AutomateAfterImport" serializeAs="String"&gt;
        &lt;value&gt;False&lt;/value&gt;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t>
  </si>
  <si>
    <t>Workbook Settings 3</t>
  </si>
  <si>
    <t xml:space="preserve">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&lt;value&gt;CalculateSentiment░True▓TextColumnIsOnEdgeWorksheet░False▓TextColumnName░About▓CountByGroup░True▓SkipSingleTerms░True▓WordsToSkip░0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como con could could've couldn't cuando d da damit dann dans das dass de dein deine deinem deinen deiner deines del dem den denen denn der deren des desde después dessen di dich did didn't diese diesem diesen dieses dijo dir do doch does doesn't don't donde dort dos du durante durch e ein eine einem einen einer eines either el él ella elle else en entre er era es esa ese eso esta está este esto estos et euch euer euren eures ever every f for from fue für g get gleich got h ha haben había hace had han has hasn't hasta hat hatte hätte hatten hätten hättest have hay he he'd he'll he's her here hers hier him his how how'd how'll how's however http https i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ni nicht no noch nor nos not nous nun nur o ö ob oder of off often on only or other otra otro otros ou our out own p país para parte pas pero por porque pour puede q que qué qui quoi r rather real rt s said say says schon se según sehr sein ser she she'd she'll she's should should've shouldn't si sí sich sido sie siempre sin since sind so sobre sogar soll sollst sollte sollten solltest solo sólo some son sous soy ß su sur sus t también tan tanto te than that that'll that's the their them then there there's these they they'd they'll they're they've this tiempo tiene tja to todo todos toi too tres tu tun u ü über um un una und une uno uns unser unsere unserem unseren unseres unter up us v va vez via vía vom von vor vos vous w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zur▓SentimentList1Name░Positive▓SentimentList2Name░Negative▓SentimentList3Name░(Enter your own list of words here)▓SentimentWordsInList1░a+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t>
  </si>
  <si>
    <t>Workbook Settings 4</t>
  </si>
  <si>
    <t xml:space="preserve">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t>
  </si>
  <si>
    <t>Workbook Settings 5</t>
  </si>
  <si>
    <t>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t>
  </si>
  <si>
    <t>Workbook Settings 6</t>
  </si>
  <si>
    <t>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t>
  </si>
  <si>
    <t>Workbook Settings 7</t>
  </si>
  <si>
    <t>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t>
  </si>
  <si>
    <t>Workbook Settings 8</t>
  </si>
  <si>
    <t>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t>
  </si>
  <si>
    <t>Workbook Settings 9</t>
  </si>
  <si>
    <t>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t>
  </si>
  <si>
    <t>Workbook Settings 10</t>
  </si>
  <si>
    <t>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t>
  </si>
  <si>
    <t>Workbook Settings 11</t>
  </si>
  <si>
    <t xml:space="preserve">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t>
  </si>
  <si>
    <t>Workbook Settings 12</t>
  </si>
  <si>
    <t>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t>
  </si>
  <si>
    <t>Workbook Settings 13</t>
  </si>
  <si>
    <t>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</si>
  <si>
    <t>Workbook Settings 14</t>
  </si>
  <si>
    <t>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t>
  </si>
  <si>
    <t>Workbook Settings 15</t>
  </si>
  <si>
    <t>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t>
  </si>
  <si>
    <t>Workbook Settings 16</t>
  </si>
  <si>
    <t>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t>
  </si>
  <si>
    <t>Workbook Settings 17</t>
  </si>
  <si>
    <t xml:space="preserv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t>
  </si>
  <si>
    <t>Workbook Settings 18</t>
  </si>
  <si>
    <t>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t>
  </si>
  <si>
    <t>Workbook Settings 19</t>
  </si>
  <si>
    <t>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t>
  </si>
  <si>
    <t>Workbook Settings 20</t>
  </si>
  <si>
    <t>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t>
  </si>
  <si>
    <t>Workbook Settings 21</t>
  </si>
  <si>
    <t>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</si>
  <si>
    <t>Workbook Settings 22</t>
  </si>
  <si>
    <t>Autofill Workbook Results</t>
  </si>
  <si>
    <t>Graph History</t>
  </si>
  <si>
    <t>Relationship</t>
  </si>
  <si>
    <t>Type</t>
  </si>
  <si>
    <t>Network Level</t>
  </si>
  <si>
    <t>SkyNewsArabia</t>
  </si>
  <si>
    <t>Bsraha</t>
  </si>
  <si>
    <t>hadithalarab</t>
  </si>
  <si>
    <t>Page likes Page</t>
  </si>
  <si>
    <t>Page Like</t>
  </si>
  <si>
    <t>One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</si>
  <si>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</si>
  <si>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</si>
  <si>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</si>
  <si>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</si>
  <si>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</si>
  <si>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</si>
  <si>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</si>
  <si>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</si>
  <si>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</si>
  <si>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</si>
  <si>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</si>
  <si>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</si>
  <si>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</si>
  <si>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</si>
  <si>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</si>
  <si>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</si>
  <si>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</si>
  <si>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</si>
  <si>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</si>
  <si>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</si>
  <si>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</si>
  <si>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</si>
  <si>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</si>
  <si>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</si>
  <si>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</si>
  <si>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</si>
  <si>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</si>
  <si>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</si>
  <si>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</si>
  <si>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</si>
  <si>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</si>
  <si>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</si>
  <si>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</si>
  <si>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</si>
  <si>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</si>
  <si>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</si>
  <si>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</si>
  <si>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</si>
  <si>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</si>
  <si>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</si>
  <si>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</si>
  <si>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</si>
  <si>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</si>
  <si>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</si>
  <si>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</si>
  <si>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</si>
  <si>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</si>
  <si>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</si>
  <si>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</si>
  <si>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</si>
  <si>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</si>
  <si>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</si>
  <si>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</si>
  <si>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</si>
  <si>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</si>
  <si>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</si>
  <si>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</si>
  <si>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</si>
  <si>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</si>
  <si>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</si>
  <si>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</si>
  <si>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</si>
  <si>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</si>
  <si>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</si>
  <si>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</si>
  <si>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</si>
  <si>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</si>
  <si>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</si>
  <si>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</si>
  <si>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</si>
  <si>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</si>
  <si>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</si>
  <si>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</si>
  <si>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</si>
  <si>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</si>
  <si>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</si>
  <si>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</si>
  <si>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</si>
  <si>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</si>
  <si>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</si>
  <si>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</si>
  <si>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</si>
  <si>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</si>
  <si>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</si>
  <si>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</si>
  <si>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</si>
  <si>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</si>
  <si>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</si>
  <si>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</si>
  <si>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https://www.facebook.com/167635259953475</t>
  </si>
  <si>
    <t>https://www.facebook.com/1415320302050042</t>
  </si>
  <si>
    <t>https://www.facebook.com/970397753020763</t>
  </si>
  <si>
    <t>https://scontent.xx.fbcdn.net/v/t1.0-1/p50x50/553925_421969167853415_181934826_n.jpg?_nc_cat=1&amp;_nc_ht=scontent.xx&amp;oh=ee2dff1bbc701701761cf0bb11fea7a7&amp;oe=5CF072DD</t>
  </si>
  <si>
    <t>https://scontent.xx.fbcdn.net/v/t1.0-1/p50x50/1964805_1415321038716635_725139727_n.jpg?_nc_cat=102&amp;_nc_ht=scontent.xx&amp;oh=bc991ea3de2839c945d3b603752b4315&amp;oe=5CDE98B7</t>
  </si>
  <si>
    <t>https://scontent.xx.fbcdn.net/v/t1.0-1/p50x50/12301716_990708574323014_7752592107235580638_n.jpg?_nc_cat=107&amp;_nc_ht=scontent.xx&amp;oh=7bf5045074894f6246f17343689c36a4&amp;oe=5CF30E65</t>
  </si>
  <si>
    <t xml:space="preserve">تبث سكاي نيوز عربية على مدار الساعة بنقل حي ومباشر عبر وسائط إعلامية متعددة. </t>
  </si>
  <si>
    <t xml:space="preserve">برنامج أسبوعي على قناة سكاي نيوز عربية من تقديم الإعلامية زينة يازجي، يستضيف مجموعة من قادة الفكر وصناع القرار من الوطن العربي والعالم.
</t>
  </si>
  <si>
    <t>برنامج أسبوعي جديد يقدمه د. سليمان الهتلان على شاشة سكاي نيوز عربية. تتابعونه كل يوم جمعة 15:00 بتوقيت أبوظبي #حديث_العرب_سكاي</t>
  </si>
  <si>
    <t>TV Channel</t>
  </si>
  <si>
    <t>Media/News Company</t>
  </si>
  <si>
    <t>TV Show</t>
  </si>
  <si>
    <t>https://scontent.xx.fbcdn.net/v/t1.0-9/10309644_758882257495436_1590754286321230948_n.png?_nc_cat=103&amp;_nc_ht=scontent.xx&amp;oh=53563ac839f74dc28861adb4d58290d6&amp;oe=5CF4B548</t>
  </si>
  <si>
    <t>https://scontent.xx.fbcdn.net/v/t1.0-9/s720x720/11138087_1632500856998651_8890378661538621015_n.jpg?_nc_cat=100&amp;_nc_ht=scontent.xx&amp;oh=2b40577758e88da9bbbb727632785b2c&amp;oe=5CE0C02F</t>
  </si>
  <si>
    <t>https://scontent.xx.fbcdn.net/v/t1.0-0/q82/p240x240/31959947_1787720754621788_4787120533227438080_o.jpg?_nc_cat=103&amp;_nc_ht=scontent.xx&amp;oh=db9ec6a5129f68bceabaa7e1afafae17&amp;oe=5CF0C4CD</t>
  </si>
  <si>
    <t xml:space="preserve">تقدم قناة سكاي نيوز عربية الأخبار باللغة العربية على مدار الساعة وبشكل فوري بتقنية الوضوح العالي HD.  وتهدف القناة إلى تقديم الأخبار بشكل حيوي وسريع وموضوعي إلى منطقة الشرق الأوسط وشمال أفريقيا من خلال 30 مكتبا في منطقة الشرق الأوسط وآسيا إضافة إلى مكاتبها في لندن والعاصمة الأمريكية واشنطن. وتستفيد قناة سكاي نيوز عربية من مصادر الأخبار والمكاتب الدولية التابعة لها حول العالم لتقديم التغطية الإعلامية للأحداث الدولية.
نحيطكم علماً ان الأراء والتعليقات التي يتم نشرها من قبل متابعي القناة أو اي أطراف أخرى تعبر عن رأيهم الخاص ولا تعبر أو تمثل وجهة نظر القناة.
ننوه بأن الحساب الرسمي لمدير صفحة سكاي نيوز عربية على فيس بوك هو: 
www.facebook.com/SNAadmin  
</t>
  </si>
  <si>
    <t>Abu Dhabi, United Arab Emirates</t>
  </si>
  <si>
    <t>AUTOMATIC</t>
  </si>
  <si>
    <t>12M people like this.</t>
  </si>
  <si>
    <t>50K people like this.</t>
  </si>
  <si>
    <t>68K people like this.</t>
  </si>
  <si>
    <t>https://www.facebook.com/SkyNewsArabia/</t>
  </si>
  <si>
    <t>https://www.facebook.com/Bsraha/</t>
  </si>
  <si>
    <t>https://www.facebook.com/hadithalarab/</t>
  </si>
  <si>
    <t>Abu Dhabi   United Arab Emirates</t>
  </si>
  <si>
    <t>Sky News Arabia سكاي نيوز عربية</t>
  </si>
  <si>
    <t>بصراحة مع زينة يازجي</t>
  </si>
  <si>
    <t>Hadith Alarab  حديث العرب</t>
  </si>
  <si>
    <t>Sky News Arabia</t>
  </si>
  <si>
    <t>Lot Parking:0
Street Parking:0
Valet Parking:0</t>
  </si>
  <si>
    <t>Launched 5/6/2012</t>
  </si>
  <si>
    <t>Unspecified</t>
  </si>
  <si>
    <t>blue_verified</t>
  </si>
  <si>
    <t>not_verified</t>
  </si>
  <si>
    <t>www.skynewsarabia.com</t>
  </si>
  <si>
    <t>http://www.skynewsarabia.com/web/programs</t>
  </si>
  <si>
    <t>http://www.skynewsarabia.com/web/hadithalarabi</t>
  </si>
  <si>
    <t>Directed</t>
  </si>
  <si>
    <t>Edge Weight</t>
  </si>
  <si>
    <t>G1</t>
  </si>
  <si>
    <t>0, 12, 96</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</si>
  <si>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</si>
  <si>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</si>
  <si>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</si>
  <si>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</si>
  <si>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</si>
  <si>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</si>
  <si>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</si>
  <si>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</si>
  <si>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</si>
  <si>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</si>
  <si>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</si>
  <si>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</si>
  <si>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</si>
  <si>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</si>
  <si>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(Enter your own list of words here)</t>
  </si>
  <si>
    <t>Non-categorized Words</t>
  </si>
  <si>
    <t>Total Words</t>
  </si>
  <si>
    <t>سكاي</t>
  </si>
  <si>
    <t>نيوز</t>
  </si>
  <si>
    <t>عربية</t>
  </si>
  <si>
    <t>على</t>
  </si>
  <si>
    <t>من</t>
  </si>
  <si>
    <t>برنامج</t>
  </si>
  <si>
    <t>أسبوعي</t>
  </si>
  <si>
    <t>Count</t>
  </si>
  <si>
    <t>Salience</t>
  </si>
  <si>
    <t>(Entire graph)</t>
  </si>
  <si>
    <t>Word on Sentiment List #1: Positive</t>
  </si>
  <si>
    <t>Word on Sentiment List #2: Negative</t>
  </si>
  <si>
    <t>Word on Sentiment List #3: (Enter your own list of words here)</t>
  </si>
  <si>
    <t>Word 1</t>
  </si>
  <si>
    <t>Word 2</t>
  </si>
  <si>
    <t>Mutual Information</t>
  </si>
  <si>
    <t>Word1 on Sentiment List #1: Positive</t>
  </si>
  <si>
    <t>Word1 on Sentiment List #2: Negative</t>
  </si>
  <si>
    <t>Word1 on Sentiment List #3: (Enter your own list of words here)</t>
  </si>
  <si>
    <t>Word2 on Sentiment List #1: Positive</t>
  </si>
  <si>
    <t>Word2 on Sentiment List #2: Negative</t>
  </si>
  <si>
    <t>Word2 on Sentiment List #3: (Enter your own list of words here)</t>
  </si>
  <si>
    <t>Sentiment List #1: Positive Word Count</t>
  </si>
  <si>
    <t>Sentiment List #1: Positive Word Percentage (%)</t>
  </si>
  <si>
    <t>Sentiment List #2: Negative Word Count</t>
  </si>
  <si>
    <t>Sentiment List #2: Negative Word Percentage (%)</t>
  </si>
  <si>
    <t>Sentiment List #3: (Enter your own list of words here) Word Count</t>
  </si>
  <si>
    <t>Sentiment List #3: (Enter your own list of words here)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</si>
  <si>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</si>
  <si>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</si>
  <si>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</si>
  <si>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</si>
  <si>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</si>
  <si>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</si>
  <si>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</si>
  <si>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الأخبار</t>
  </si>
  <si>
    <t>القناة</t>
  </si>
  <si>
    <t>Entire Graph Count</t>
  </si>
  <si>
    <t>Top Words in Description in G1</t>
  </si>
  <si>
    <t>إلى</t>
  </si>
  <si>
    <t>قناة</t>
  </si>
  <si>
    <t>منطقة</t>
  </si>
  <si>
    <t>G1 Count</t>
  </si>
  <si>
    <t>Top Words in Description</t>
  </si>
  <si>
    <t>سكاي نيوز عربية الأخبار القناة إلى من قناة على منطقة</t>
  </si>
  <si>
    <t>Top Word Pairs in Description in Entire Graph</t>
  </si>
  <si>
    <t>سكاي,نيوز</t>
  </si>
  <si>
    <t>نيوز,عربية</t>
  </si>
  <si>
    <t>قناة,سكاي</t>
  </si>
  <si>
    <t>منطقة,الشرق</t>
  </si>
  <si>
    <t>الشرق,الأوسط</t>
  </si>
  <si>
    <t>Top Word Pairs in Description in G1</t>
  </si>
  <si>
    <t>Top Word Pairs in Description</t>
  </si>
  <si>
    <t>سكاي,نيوز  نيوز,عربية  قناة,سكاي  منطقة,الشرق  الشرق,الأوسط</t>
  </si>
  <si>
    <t>Top Words in Description by Count</t>
  </si>
  <si>
    <t/>
  </si>
  <si>
    <t>Top Words in Description by Salience</t>
  </si>
  <si>
    <t>Top Word Pairs in Description by Count</t>
  </si>
  <si>
    <t>Top Word Pairs in Description by Salience</t>
  </si>
  <si>
    <t>192, 192, 192</t>
  </si>
  <si>
    <t>128, 128, 128</t>
  </si>
  <si>
    <t>G1: سكاي نيوز عربية الأخبار القناة إلى من قناة على منطقة</t>
  </si>
  <si>
    <t>Edge Weight▓1▓1▓0▓True▓Silver▓0, 64, 128▓▓Edge Weight▓1▓1▓0▓3▓10▓True▓Edge Weight▓1▓1▓0▓50▓20▓True▓In-Degree▓1▓1▓0▓True▓Gray▓Red▓▓Betweenness Centrality▓0▓0▓3▓100▓800▓False▓▓0▓0▓0▓0▓0▓False▓▓0▓0▓0▓0▓0▓False▓▓0▓0▓0▓0▓0▓False</t>
  </si>
  <si>
    <t>GraphSource░FacebookFanPages▓GraphTerm░SkyNewsArabia▓ImportDescription░The graph represents the 2.5 fan page-likes-fan page network of the "SkyNewsArabia" Facebook fan page(s).  The network was obtained from Facebook on Tuesday, 19 February 2019 at 11:48 UTC.  The number of downloaded page-likes for each page is limited to 100.▓ImportSuggestedTitle░Facebook Fan Pages▓ImportSuggestedFileNameNoExtension░2019-02-19 11-48-52 NodeXL Facebook Fan Pages▓GroupingDescription░The graph's vertices were grouped by cluster using the Clauset-Newman-Moore cluster algorithm.▓LayoutAlgorithm░The graph was laid out using the Harel-Koren Fast Multiscale layout algorithm.▓GraphDirectedness░The graph is directed.</t>
  </si>
  <si>
    <t>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</si>
</sst>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78" formatCode="@"/>
    </dxf>
    <dxf>
      <numFmt numFmtId="179" formatCode="General"/>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9"/>
      <tableStyleElement type="headerRow" dxfId="268"/>
    </tableStyle>
    <tableStyle name="NodeXL Table" pivot="0" count="1">
      <tableStyleElement type="headerRow" dxfId="2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419475"/>
        <c:axId val="51122092"/>
      </c:barChart>
      <c:catAx>
        <c:axId val="504194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2092"/>
        <c:crosses val="autoZero"/>
        <c:auto val="1"/>
        <c:lblOffset val="100"/>
        <c:noMultiLvlLbl val="0"/>
      </c:catAx>
      <c:valAx>
        <c:axId val="5112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445645"/>
        <c:axId val="47248758"/>
      </c:barChart>
      <c:catAx>
        <c:axId val="57445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8758"/>
        <c:crosses val="autoZero"/>
        <c:auto val="1"/>
        <c:lblOffset val="100"/>
        <c:noMultiLvlLbl val="0"/>
      </c:catAx>
      <c:valAx>
        <c:axId val="4724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585639"/>
        <c:axId val="1944160"/>
      </c:barChart>
      <c:catAx>
        <c:axId val="22585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4160"/>
        <c:crosses val="autoZero"/>
        <c:auto val="1"/>
        <c:lblOffset val="100"/>
        <c:noMultiLvlLbl val="0"/>
      </c:catAx>
      <c:valAx>
        <c:axId val="1944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8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497441"/>
        <c:axId val="23259242"/>
      </c:barChart>
      <c:catAx>
        <c:axId val="17497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59242"/>
        <c:crosses val="autoZero"/>
        <c:auto val="1"/>
        <c:lblOffset val="100"/>
        <c:noMultiLvlLbl val="0"/>
      </c:catAx>
      <c:valAx>
        <c:axId val="2325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7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006587"/>
        <c:axId val="4950420"/>
      </c:barChart>
      <c:catAx>
        <c:axId val="8006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0420"/>
        <c:crosses val="autoZero"/>
        <c:auto val="1"/>
        <c:lblOffset val="100"/>
        <c:noMultiLvlLbl val="0"/>
      </c:catAx>
      <c:valAx>
        <c:axId val="4950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553781"/>
        <c:axId val="65439710"/>
      </c:barChart>
      <c:catAx>
        <c:axId val="44553781"/>
        <c:scaling>
          <c:orientation val="minMax"/>
        </c:scaling>
        <c:axPos val="b"/>
        <c:delete val="1"/>
        <c:majorTickMark val="out"/>
        <c:minorTickMark val="none"/>
        <c:tickLblPos val="none"/>
        <c:crossAx val="65439710"/>
        <c:crosses val="autoZero"/>
        <c:auto val="1"/>
        <c:lblOffset val="100"/>
        <c:noMultiLvlLbl val="0"/>
      </c:catAx>
      <c:valAx>
        <c:axId val="65439710"/>
        <c:scaling>
          <c:orientation val="minMax"/>
        </c:scaling>
        <c:axPos val="l"/>
        <c:delete val="1"/>
        <c:majorTickMark val="out"/>
        <c:minorTickMark val="none"/>
        <c:tickLblPos val="none"/>
        <c:crossAx val="445537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C4" totalsRowShown="0" headerRowDxfId="266" dataDxfId="265">
  <autoFilter ref="A2:AC4"/>
  <tableColumns count="29">
    <tableColumn id="1" name="Vertex 1" dataDxfId="212"/>
    <tableColumn id="2" name="Vertex 2" dataDxfId="210"/>
    <tableColumn id="3" name="Color" dataDxfId="211"/>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49"/>
    <tableColumn id="7" name="ID" dataDxfId="257"/>
    <tableColumn id="9" name="Dynamic Filter" dataDxfId="256"/>
    <tableColumn id="8" name="Add Your Own Columns Here" dataDxfId="209"/>
    <tableColumn id="15" name="Relationship" dataDxfId="208"/>
    <tableColumn id="16" name="Type" dataDxfId="207"/>
    <tableColumn id="17" name="Network Level" dataDxfId="206"/>
    <tableColumn id="18" name="Edge Weight"/>
    <tableColumn id="19" name="Vertex 1 Group" dataDxfId="106">
      <calculatedColumnFormula>REPLACE(INDEX(GroupVertices[Group], MATCH(Edges[[#This Row],[Vertex 1]],GroupVertices[Vertex],0)),1,1,"")</calculatedColumnFormula>
    </tableColumn>
    <tableColumn id="20" name="Vertex 2 Group" dataDxfId="75">
      <calculatedColumnFormula>REPLACE(INDEX(GroupVertices[Group], MATCH(Edges[[#This Row],[Vertex 2]],GroupVertices[Vertex],0)),1,1,"")</calculatedColumnFormula>
    </tableColumn>
    <tableColumn id="21" name="Sentiment List #1: Positive Word Count" dataDxfId="74"/>
    <tableColumn id="22" name="Sentiment List #1: Positive Word Percentage (%)" dataDxfId="73"/>
    <tableColumn id="23" name="Sentiment List #2: Negative Word Count" dataDxfId="72"/>
    <tableColumn id="24" name="Sentiment List #2: Negative Word Percentage (%)" dataDxfId="71"/>
    <tableColumn id="25" name="Sentiment List #3: (Enter your own list of words here) Word Count" dataDxfId="70"/>
    <tableColumn id="26" name="Sentiment List #3: (Enter your own list of words here) Word Percentage (%)" dataDxfId="69"/>
    <tableColumn id="27" name="Non-categorized Word Count" dataDxfId="68"/>
    <tableColumn id="28" name="Non-categorized Word Percentage (%)" dataDxfId="67"/>
    <tableColumn id="29"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05" dataDxfId="104">
  <autoFilter ref="A2:C3"/>
  <tableColumns count="3">
    <tableColumn id="1" name="Group 1" dataDxfId="103"/>
    <tableColumn id="2" name="Group 2" dataDxfId="102"/>
    <tableColumn id="3" name="Edges" dataDxfId="101"/>
  </tableColumns>
  <tableStyleInfo name="NodeXL Table" showFirstColumn="0" showLastColumn="0" showRowStripes="1" showColumnStripes="0"/>
</table>
</file>

<file path=xl/tables/table12.xml><?xml version="1.0" encoding="utf-8"?>
<table xmlns="http://schemas.openxmlformats.org/spreadsheetml/2006/main" id="11" name="Words" displayName="Words" ref="A1:G20" totalsRowShown="0" headerRowDxfId="98" dataDxfId="97">
  <autoFilter ref="A1:G20"/>
  <tableColumns count="7">
    <tableColumn id="1" name="Word" dataDxfId="96"/>
    <tableColumn id="2" name="Count" dataDxfId="95"/>
    <tableColumn id="3" name="Salience" dataDxfId="94"/>
    <tableColumn id="4" name="Group" dataDxfId="93"/>
    <tableColumn id="5" name="Word on Sentiment List #1: Positive" dataDxfId="92"/>
    <tableColumn id="6" name="Word on Sentiment List #2: Negative" dataDxfId="91"/>
    <tableColumn id="7" name="Word on Sentiment List #3: (Enter your own list of words here)" dataDxfId="90"/>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7" totalsRowShown="0" headerRowDxfId="89" dataDxfId="88">
  <autoFilter ref="A1:L7"/>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Positive" dataDxfId="81"/>
    <tableColumn id="8" name="Word1 on Sentiment List #2: Negative" dataDxfId="80"/>
    <tableColumn id="9" name="Word1 on Sentiment List #3: (Enter your own list of words here)" dataDxfId="79"/>
    <tableColumn id="10" name="Word2 on Sentiment List #1: Positive" dataDxfId="78"/>
    <tableColumn id="11" name="Word2 on Sentiment List #2: Negative" dataDxfId="77"/>
    <tableColumn id="12" name="Word2 on Sentiment List #3: (Enter your own list of words here)" dataDxfId="76"/>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4" totalsRowShown="0" headerRowDxfId="23" dataDxfId="22">
  <autoFilter ref="A1:B4"/>
  <tableColumns count="2">
    <tableColumn id="1" name="Top 10 Vertices, Ranked by Betweenness Centrality" dataDxfId="21"/>
    <tableColumn id="2" name="Betweenness Centrality" dataDxfId="20"/>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D11" totalsRowShown="0" headerRowDxfId="19" dataDxfId="18">
  <autoFilter ref="A1:D11"/>
  <tableColumns count="4">
    <tableColumn id="1" name="Top Words in Description in Entire Graph" dataDxfId="17"/>
    <tableColumn id="2" name="Entire Graph Count" dataDxfId="16"/>
    <tableColumn id="3" name="Top Words in Description in G1" dataDxfId="15"/>
    <tableColumn id="4" name="G1 Count" dataDxfId="1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D19" totalsRowShown="0" headerRowDxfId="12" dataDxfId="11">
  <autoFilter ref="A14:D19"/>
  <tableColumns count="4">
    <tableColumn id="1" name="Top Word Pairs in Description in Entire Graph" dataDxfId="10"/>
    <tableColumn id="2" name="Entire Graph Count" dataDxfId="9"/>
    <tableColumn id="3" name="Top Word Pairs in Description in G1" dataDxfId="8"/>
    <tableColumn id="4" name="G1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A5" totalsRowShown="0" headerRowDxfId="255" dataDxfId="254">
  <autoFilter ref="A2:EA5"/>
  <tableColumns count="131">
    <tableColumn id="1" name="Vertex" dataDxfId="253"/>
    <tableColumn id="2" name="Color" dataDxfId="252"/>
    <tableColumn id="5" name="Shape" dataDxfId="251"/>
    <tableColumn id="6" name="Size" dataDxfId="250"/>
    <tableColumn id="4" name="Opacity" dataDxfId="203"/>
    <tableColumn id="7" name="Image File" dataDxfId="201"/>
    <tableColumn id="3" name="Visibility" dataDxfId="202"/>
    <tableColumn id="10" name="Label" dataDxfId="249"/>
    <tableColumn id="16" name="Label Fill Color" dataDxfId="248"/>
    <tableColumn id="9" name="Label Position" dataDxfId="247"/>
    <tableColumn id="8" name="Tooltip" dataDxfId="246"/>
    <tableColumn id="18" name="Layout Order" dataDxfId="245"/>
    <tableColumn id="13" name="X" dataDxfId="244"/>
    <tableColumn id="14" name="Y" dataDxfId="243"/>
    <tableColumn id="12" name="Locked?" dataDxfId="242"/>
    <tableColumn id="19" name="Polar R" dataDxfId="241"/>
    <tableColumn id="20" name="Polar Angle" dataDxfId="240"/>
    <tableColumn id="21" name="Degree" dataDxfId="32"/>
    <tableColumn id="22" name="In-Degree" dataDxfId="31"/>
    <tableColumn id="23" name="Out-Degree" dataDxfId="28"/>
    <tableColumn id="24" name="Betweenness Centrality" dataDxfId="27"/>
    <tableColumn id="25" name="Closeness Centrality" dataDxfId="26"/>
    <tableColumn id="26" name="Eigenvector Centrality" dataDxfId="24"/>
    <tableColumn id="15" name="PageRank" dataDxfId="25"/>
    <tableColumn id="27" name="Clustering Coefficient" dataDxfId="29"/>
    <tableColumn id="29" name="Reciprocated Vertex Pair Ratio" dataDxfId="30"/>
    <tableColumn id="11" name="ID" dataDxfId="239"/>
    <tableColumn id="28" name="Dynamic Filter" dataDxfId="238"/>
    <tableColumn id="17" name="Add Your Own Columns Here" dataDxfId="205"/>
    <tableColumn id="30" name="Custom Menu Item Text" dataDxfId="204"/>
    <tableColumn id="31" name="Custom Menu Item Action" dataDxfId="200"/>
    <tableColumn id="32" name="Vertex Type" dataDxfId="199"/>
    <tableColumn id="33" name="Picture" dataDxfId="198"/>
    <tableColumn id="34" name="About" dataDxfId="197"/>
    <tableColumn id="35" name="Affiliation" dataDxfId="196"/>
    <tableColumn id="36" name="Artists We Like" dataDxfId="195"/>
    <tableColumn id="37" name="Attire" dataDxfId="194"/>
    <tableColumn id="38" name="Awards" dataDxfId="193"/>
    <tableColumn id="39" name="Band Interests" dataDxfId="192"/>
    <tableColumn id="40" name="Band Members" dataDxfId="191"/>
    <tableColumn id="41" name="Bio" dataDxfId="190"/>
    <tableColumn id="42" name="Birthday" dataDxfId="189"/>
    <tableColumn id="43" name="Booking Agent" dataDxfId="188"/>
    <tableColumn id="44" name="Built" dataDxfId="187"/>
    <tableColumn id="45" name="Category" dataDxfId="186"/>
    <tableColumn id="46" name="Category List" dataDxfId="185"/>
    <tableColumn id="47" name="Checkins" dataDxfId="184"/>
    <tableColumn id="48" name="Company Overview" dataDxfId="183"/>
    <tableColumn id="49" name="Contact Address" dataDxfId="182"/>
    <tableColumn id="50" name="Country Page Likes" dataDxfId="181"/>
    <tableColumn id="51" name="Cover" dataDxfId="180"/>
    <tableColumn id="52" name="Culinary Team" dataDxfId="179"/>
    <tableColumn id="53" name="Current Location" dataDxfId="178"/>
    <tableColumn id="54" name="Description" dataDxfId="177"/>
    <tableColumn id="55" name="Directed By" dataDxfId="176"/>
    <tableColumn id="56" name="Display Subtext" dataDxfId="175"/>
    <tableColumn id="57" name="Response Time" dataDxfId="174"/>
    <tableColumn id="58" name="E-mails" dataDxfId="173"/>
    <tableColumn id="59" name="Engagement" dataDxfId="172"/>
    <tableColumn id="60" name="Fan Count" dataDxfId="171"/>
    <tableColumn id="61" name="Featured Video" dataDxfId="170"/>
    <tableColumn id="62" name="Features" dataDxfId="169"/>
    <tableColumn id="63" name="Food Styles" dataDxfId="168"/>
    <tableColumn id="64" name="Founded" dataDxfId="167"/>
    <tableColumn id="65" name="General Info" dataDxfId="166"/>
    <tableColumn id="66" name="General Manager" dataDxfId="165"/>
    <tableColumn id="67" name="Genre" dataDxfId="164"/>
    <tableColumn id="68" name="Has Added App" dataDxfId="163"/>
    <tableColumn id="69" name="Hometown" dataDxfId="162"/>
    <tableColumn id="70" name="Hours" dataDxfId="161"/>
    <tableColumn id="71" name="Influences" dataDxfId="160"/>
    <tableColumn id="72" name="Is Always Open" dataDxfId="159"/>
    <tableColumn id="73" name="Is Community Page" dataDxfId="158"/>
    <tableColumn id="74" name="Is Eligible For Branded Content" dataDxfId="157"/>
    <tableColumn id="75" name="Is Permanently Closed" dataDxfId="156"/>
    <tableColumn id="76" name="Is Verified" dataDxfId="155"/>
    <tableColumn id="77" name="Link" dataDxfId="154"/>
    <tableColumn id="78" name="Location" dataDxfId="153"/>
    <tableColumn id="79" name="Members" dataDxfId="152"/>
    <tableColumn id="80" name="Mission" dataDxfId="151"/>
    <tableColumn id="81" name="Mpg" dataDxfId="150"/>
    <tableColumn id="82" name="Name" dataDxfId="149"/>
    <tableColumn id="83" name="Network" dataDxfId="148"/>
    <tableColumn id="84" name="Overall Star Rating" dataDxfId="147"/>
    <tableColumn id="85" name="Parent Page" dataDxfId="146"/>
    <tableColumn id="86" name="Parking" dataDxfId="145"/>
    <tableColumn id="87" name="Payment Options" dataDxfId="144"/>
    <tableColumn id="88" name="Personal Info" dataDxfId="143"/>
    <tableColumn id="89" name="Personal Interests" dataDxfId="142"/>
    <tableColumn id="90" name="Pharma Safety Info" dataDxfId="141"/>
    <tableColumn id="91" name="Phone" dataDxfId="140"/>
    <tableColumn id="92" name="Place Type" dataDxfId="139"/>
    <tableColumn id="93" name="Plot Outline" dataDxfId="138"/>
    <tableColumn id="94" name="Press Contact" dataDxfId="137"/>
    <tableColumn id="95" name="Price Range" dataDxfId="136"/>
    <tableColumn id="96" name="Produced By" dataDxfId="135"/>
    <tableColumn id="97" name="Products" dataDxfId="134"/>
    <tableColumn id="98" name="Public Transit" dataDxfId="133"/>
    <tableColumn id="99" name="Rating Count" dataDxfId="132"/>
    <tableColumn id="100" name="Record Label" dataDxfId="131"/>
    <tableColumn id="101" name="Release Date" dataDxfId="130"/>
    <tableColumn id="102" name="Restaurant Services" dataDxfId="129"/>
    <tableColumn id="103" name="Restaurant Specialties" dataDxfId="128"/>
    <tableColumn id="104" name="Schedule" dataDxfId="127"/>
    <tableColumn id="105" name="Screenplay By" dataDxfId="126"/>
    <tableColumn id="106" name="Season" dataDxfId="125"/>
    <tableColumn id="107" name="Single Line Address" dataDxfId="124"/>
    <tableColumn id="108" name="Starring" dataDxfId="123"/>
    <tableColumn id="109" name="Start Info" dataDxfId="122"/>
    <tableColumn id="110" name="Studio" dataDxfId="121"/>
    <tableColumn id="111" name="Talking About Count" dataDxfId="120"/>
    <tableColumn id="112" name="Username" dataDxfId="119"/>
    <tableColumn id="113" name="Verification Status" dataDxfId="118"/>
    <tableColumn id="114" name="Website" dataDxfId="117"/>
    <tableColumn id="115" name="Were Here Count" dataDxfId="116"/>
    <tableColumn id="116" name="Written By" dataDxfId="115"/>
    <tableColumn id="117" name="Is Seed Fan Page" dataDxfId="107"/>
    <tableColumn id="118" name="Vertex Group" dataDxfId="65">
      <calculatedColumnFormula>REPLACE(INDEX(GroupVertices[Group], MATCH(Vertices[[#This Row],[Vertex]],GroupVertices[Vertex],0)),1,1,"")</calculatedColumnFormula>
    </tableColumn>
    <tableColumn id="119" name="Sentiment List #1: Positive Word Count" dataDxfId="64"/>
    <tableColumn id="120" name="Sentiment List #1: Positive Word Percentage (%)" dataDxfId="63"/>
    <tableColumn id="121" name="Sentiment List #2: Negative Word Count" dataDxfId="62"/>
    <tableColumn id="122" name="Sentiment List #2: Negative Word Percentage (%)" dataDxfId="61"/>
    <tableColumn id="123" name="Sentiment List #3: (Enter your own list of words here) Word Count" dataDxfId="60"/>
    <tableColumn id="124" name="Sentiment List #3: (Enter your own list of words here) Word Percentage (%)" dataDxfId="59"/>
    <tableColumn id="125" name="Non-categorized Word Count" dataDxfId="58"/>
    <tableColumn id="126" name="Non-categorized Word Percentage (%)" dataDxfId="57"/>
    <tableColumn id="127" name="Vertex Content Word Count" dataDxfId="4"/>
    <tableColumn id="128" name="Top Words in Description by Count" dataDxfId="3"/>
    <tableColumn id="129" name="Top Words in Description by Salience" dataDxfId="2"/>
    <tableColumn id="130" name="Top Word Pairs in Description by Count" dataDxfId="1"/>
    <tableColumn id="131"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3" totalsRowShown="0" headerRowDxfId="237">
  <autoFilter ref="A2:AI3"/>
  <tableColumns count="35">
    <tableColumn id="1" name="Group" dataDxfId="114"/>
    <tableColumn id="2" name="Vertex Color" dataDxfId="113"/>
    <tableColumn id="3" name="Vertex Shape" dataDxfId="111"/>
    <tableColumn id="22" name="Visibility" dataDxfId="112"/>
    <tableColumn id="4" name="Collapsed?"/>
    <tableColumn id="18" name="Label" dataDxfId="236"/>
    <tableColumn id="20" name="Collapsed X"/>
    <tableColumn id="21" name="Collapsed Y"/>
    <tableColumn id="6" name="ID" dataDxfId="235"/>
    <tableColumn id="19" name="Collapsed Properties" dataDxfId="48"/>
    <tableColumn id="5" name="Vertices" dataDxfId="47"/>
    <tableColumn id="7" name="Unique Edges" dataDxfId="46"/>
    <tableColumn id="8" name="Edges With Duplicates" dataDxfId="45"/>
    <tableColumn id="9" name="Total Edges" dataDxfId="44"/>
    <tableColumn id="10" name="Self-Loops" dataDxfId="43"/>
    <tableColumn id="24" name="Reciprocated Vertex Pair Ratio" dataDxfId="42"/>
    <tableColumn id="25" name="Reciprocated Edge Ratio" dataDxfId="41"/>
    <tableColumn id="11" name="Connected Components" dataDxfId="40"/>
    <tableColumn id="12" name="Single-Vertex Connected Components" dataDxfId="39"/>
    <tableColumn id="13" name="Maximum Vertices in a Connected Component" dataDxfId="38"/>
    <tableColumn id="14" name="Maximum Edges in a Connected Component" dataDxfId="37"/>
    <tableColumn id="15" name="Maximum Geodesic Distance (Diameter)" dataDxfId="36"/>
    <tableColumn id="16" name="Average Geodesic Distance" dataDxfId="35"/>
    <tableColumn id="17" name="Graph Density" dataDxfId="33"/>
    <tableColumn id="23" name="Sentiment List #1: Positive Word Count" dataDxfId="34"/>
    <tableColumn id="26" name="Sentiment List #1: Positive Word Percentage (%)" dataDxfId="56"/>
    <tableColumn id="27" name="Sentiment List #2: Negative Word Count" dataDxfId="55"/>
    <tableColumn id="28" name="Sentiment List #2: Negative Word Percentage (%)" dataDxfId="54"/>
    <tableColumn id="29" name="Sentiment List #3: (Enter your own list of words here) Word Count" dataDxfId="53"/>
    <tableColumn id="30" name="Sentiment List #3: (Enter your own list of words here) Word Percentage (%)" dataDxfId="52"/>
    <tableColumn id="31" name="Non-categorized Word Count" dataDxfId="51"/>
    <tableColumn id="32" name="Non-categorized Word Percentage (%)" dataDxfId="50"/>
    <tableColumn id="33" name="Group Content Word Count" dataDxfId="13"/>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34" dataDxfId="233">
  <autoFilter ref="A1:C4"/>
  <tableColumns count="3">
    <tableColumn id="1" name="Group" dataDxfId="110"/>
    <tableColumn id="2" name="Vertex" dataDxfId="109"/>
    <tableColumn id="3" name="Vertex ID" dataDxfId="1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00"/>
    <tableColumn id="2" name="Value" dataDxfId="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2"/>
    <tableColumn id="2" name="Degree Frequency" dataDxfId="231">
      <calculatedColumnFormula>COUNTIF(Vertices[Degree], "&gt;= " &amp; D2) - COUNTIF(Vertices[Degree], "&gt;=" &amp; D3)</calculatedColumnFormula>
    </tableColumn>
    <tableColumn id="3" name="In-Degree Bin" dataDxfId="230"/>
    <tableColumn id="4" name="In-Degree Frequency" dataDxfId="229">
      <calculatedColumnFormula>COUNTIF(Vertices[In-Degree], "&gt;= " &amp; F2) - COUNTIF(Vertices[In-Degree], "&gt;=" &amp; F3)</calculatedColumnFormula>
    </tableColumn>
    <tableColumn id="5" name="Out-Degree Bin" dataDxfId="228"/>
    <tableColumn id="6" name="Out-Degree Frequency" dataDxfId="227">
      <calculatedColumnFormula>COUNTIF(Vertices[Out-Degree], "&gt;= " &amp; H2) - COUNTIF(Vertices[Out-Degree], "&gt;=" &amp; H3)</calculatedColumnFormula>
    </tableColumn>
    <tableColumn id="7" name="Betweenness Centrality Bin" dataDxfId="226"/>
    <tableColumn id="8" name="Betweenness Centrality Frequency" dataDxfId="225">
      <calculatedColumnFormula>COUNTIF(Vertices[Betweenness Centrality], "&gt;= " &amp; J2) - COUNTIF(Vertices[Betweenness Centrality], "&gt;=" &amp; J3)</calculatedColumnFormula>
    </tableColumn>
    <tableColumn id="9" name="Closeness Centrality Bin" dataDxfId="224"/>
    <tableColumn id="10" name="Closeness Centrality Frequency" dataDxfId="223">
      <calculatedColumnFormula>COUNTIF(Vertices[Closeness Centrality], "&gt;= " &amp; L2) - COUNTIF(Vertices[Closeness Centrality], "&gt;=" &amp; L3)</calculatedColumnFormula>
    </tableColumn>
    <tableColumn id="11" name="Eigenvector Centrality Bin" dataDxfId="222"/>
    <tableColumn id="12" name="Eigenvector Centrality Frequency" dataDxfId="221">
      <calculatedColumnFormula>COUNTIF(Vertices[Eigenvector Centrality], "&gt;= " &amp; N2) - COUNTIF(Vertices[Eigenvector Centrality], "&gt;=" &amp; N3)</calculatedColumnFormula>
    </tableColumn>
    <tableColumn id="18" name="PageRank Bin" dataDxfId="220"/>
    <tableColumn id="17" name="PageRank Frequency" dataDxfId="219">
      <calculatedColumnFormula>COUNTIF(Vertices[Eigenvector Centrality], "&gt;= " &amp; P2) - COUNTIF(Vertices[Eigenvector Centrality], "&gt;=" &amp; P3)</calculatedColumnFormula>
    </tableColumn>
    <tableColumn id="13" name="Clustering Coefficient Bin" dataDxfId="218"/>
    <tableColumn id="14" name="Clustering Coefficient Frequency" dataDxfId="217">
      <calculatedColumnFormula>COUNTIF(Vertices[Clustering Coefficient], "&gt;= " &amp; R2) - COUNTIF(Vertices[Clustering Coefficient], "&gt;=" &amp; R3)</calculatedColumnFormula>
    </tableColumn>
    <tableColumn id="15" name="Dynamic Filter Bin" dataDxfId="216"/>
    <tableColumn id="16" name="Dynamic Filter Frequency" dataDxfId="2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214">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67635259953475" TargetMode="External" /><Relationship Id="rId2" Type="http://schemas.openxmlformats.org/officeDocument/2006/relationships/hyperlink" Target="https://www.facebook.com/1415320302050042" TargetMode="External" /><Relationship Id="rId3" Type="http://schemas.openxmlformats.org/officeDocument/2006/relationships/hyperlink" Target="https://www.facebook.com/970397753020763" TargetMode="External" /><Relationship Id="rId4" Type="http://schemas.openxmlformats.org/officeDocument/2006/relationships/hyperlink" Target="https://scontent.xx.fbcdn.net/v/t1.0-1/p50x50/553925_421969167853415_181934826_n.jpg?_nc_cat=1&amp;_nc_ht=scontent.xx&amp;oh=ee2dff1bbc701701761cf0bb11fea7a7&amp;oe=5CF072DD" TargetMode="External" /><Relationship Id="rId5" Type="http://schemas.openxmlformats.org/officeDocument/2006/relationships/hyperlink" Target="https://scontent.xx.fbcdn.net/v/t1.0-1/p50x50/1964805_1415321038716635_725139727_n.jpg?_nc_cat=102&amp;_nc_ht=scontent.xx&amp;oh=bc991ea3de2839c945d3b603752b4315&amp;oe=5CDE98B7" TargetMode="External" /><Relationship Id="rId6" Type="http://schemas.openxmlformats.org/officeDocument/2006/relationships/hyperlink" Target="https://scontent.xx.fbcdn.net/v/t1.0-1/p50x50/12301716_990708574323014_7752592107235580638_n.jpg?_nc_cat=107&amp;_nc_ht=scontent.xx&amp;oh=7bf5045074894f6246f17343689c36a4&amp;oe=5CF30E65" TargetMode="External" /><Relationship Id="rId7" Type="http://schemas.openxmlformats.org/officeDocument/2006/relationships/hyperlink" Target="https://scontent.xx.fbcdn.net/v/t1.0-1/p50x50/553925_421969167853415_181934826_n.jpg?_nc_cat=1&amp;_nc_ht=scontent.xx&amp;oh=ee2dff1bbc701701761cf0bb11fea7a7&amp;oe=5CF072DD" TargetMode="External" /><Relationship Id="rId8" Type="http://schemas.openxmlformats.org/officeDocument/2006/relationships/hyperlink" Target="https://scontent.xx.fbcdn.net/v/t1.0-1/p50x50/1964805_1415321038716635_725139727_n.jpg?_nc_cat=102&amp;_nc_ht=scontent.xx&amp;oh=bc991ea3de2839c945d3b603752b4315&amp;oe=5CDE98B7" TargetMode="External" /><Relationship Id="rId9" Type="http://schemas.openxmlformats.org/officeDocument/2006/relationships/hyperlink" Target="https://scontent.xx.fbcdn.net/v/t1.0-1/p50x50/12301716_990708574323014_7752592107235580638_n.jpg?_nc_cat=107&amp;_nc_ht=scontent.xx&amp;oh=7bf5045074894f6246f17343689c36a4&amp;oe=5CF30E65" TargetMode="External" /><Relationship Id="rId10" Type="http://schemas.openxmlformats.org/officeDocument/2006/relationships/hyperlink" Target="https://scontent.xx.fbcdn.net/v/t1.0-9/10309644_758882257495436_1590754286321230948_n.png?_nc_cat=103&amp;_nc_ht=scontent.xx&amp;oh=53563ac839f74dc28861adb4d58290d6&amp;oe=5CF4B548" TargetMode="External" /><Relationship Id="rId11" Type="http://schemas.openxmlformats.org/officeDocument/2006/relationships/hyperlink" Target="https://scontent.xx.fbcdn.net/v/t1.0-9/s720x720/11138087_1632500856998651_8890378661538621015_n.jpg?_nc_cat=100&amp;_nc_ht=scontent.xx&amp;oh=2b40577758e88da9bbbb727632785b2c&amp;oe=5CE0C02F" TargetMode="External" /><Relationship Id="rId12" Type="http://schemas.openxmlformats.org/officeDocument/2006/relationships/hyperlink" Target="https://scontent.xx.fbcdn.net/v/t1.0-0/q82/p240x240/31959947_1787720754621788_4787120533227438080_o.jpg?_nc_cat=103&amp;_nc_ht=scontent.xx&amp;oh=db9ec6a5129f68bceabaa7e1afafae17&amp;oe=5CF0C4CD" TargetMode="External" /><Relationship Id="rId13" Type="http://schemas.openxmlformats.org/officeDocument/2006/relationships/hyperlink" Target="https://www.facebook.com/SkyNewsArabia/" TargetMode="External" /><Relationship Id="rId14" Type="http://schemas.openxmlformats.org/officeDocument/2006/relationships/hyperlink" Target="https://www.facebook.com/Bsraha/" TargetMode="External" /><Relationship Id="rId15" Type="http://schemas.openxmlformats.org/officeDocument/2006/relationships/hyperlink" Target="https://www.facebook.com/hadithalarab/" TargetMode="External" /><Relationship Id="rId16" Type="http://schemas.openxmlformats.org/officeDocument/2006/relationships/hyperlink" Target="http://www.skynewsarabia.com/web/programs" TargetMode="External" /><Relationship Id="rId17" Type="http://schemas.openxmlformats.org/officeDocument/2006/relationships/hyperlink" Target="http://www.skynewsarabia.com/web/hadithalarabi"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table" Target="../tables/table2.xm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1.140625" style="0" bestFit="1" customWidth="1"/>
    <col min="21" max="21" width="21.7109375" style="0" bestFit="1" customWidth="1"/>
    <col min="22" max="22" width="27.421875" style="0" bestFit="1" customWidth="1"/>
    <col min="23" max="23" width="22.57421875" style="0" bestFit="1" customWidth="1"/>
    <col min="24" max="24" width="28.421875" style="0" bestFit="1" customWidth="1"/>
    <col min="25" max="25" width="34.7109375" style="0" bestFit="1" customWidth="1"/>
    <col min="26" max="26" width="38.00390625" style="0" bestFit="1" customWidth="1"/>
    <col min="27" max="27" width="18.57421875" style="0" bestFit="1" customWidth="1"/>
    <col min="28" max="28" width="22.28125" style="0" bestFit="1" customWidth="1"/>
    <col min="29" max="29" width="15.7109375" style="0" bestFit="1" customWidth="1"/>
  </cols>
  <sheetData>
    <row r="1" spans="3:14" ht="15">
      <c r="C1" s="18" t="s">
        <v>39</v>
      </c>
      <c r="D1" s="19"/>
      <c r="E1" s="19"/>
      <c r="F1" s="19"/>
      <c r="G1" s="18"/>
      <c r="H1" s="16" t="s">
        <v>43</v>
      </c>
      <c r="I1" s="65"/>
      <c r="J1" s="65"/>
      <c r="K1" s="35" t="s">
        <v>42</v>
      </c>
      <c r="L1" s="20" t="s">
        <v>40</v>
      </c>
      <c r="M1" s="20"/>
      <c r="N1" s="17" t="s">
        <v>41</v>
      </c>
    </row>
    <row r="2" spans="1:2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218</v>
      </c>
      <c r="P2" s="13" t="s">
        <v>219</v>
      </c>
      <c r="Q2" s="13" t="s">
        <v>220</v>
      </c>
      <c r="R2" t="s">
        <v>354</v>
      </c>
      <c r="S2" s="13" t="s">
        <v>358</v>
      </c>
      <c r="T2" s="13" t="s">
        <v>359</v>
      </c>
      <c r="U2" s="68" t="s">
        <v>396</v>
      </c>
      <c r="V2" s="68" t="s">
        <v>397</v>
      </c>
      <c r="W2" s="68" t="s">
        <v>398</v>
      </c>
      <c r="X2" s="68" t="s">
        <v>399</v>
      </c>
      <c r="Y2" s="68" t="s">
        <v>400</v>
      </c>
      <c r="Z2" s="68" t="s">
        <v>401</v>
      </c>
      <c r="AA2" s="68" t="s">
        <v>402</v>
      </c>
      <c r="AB2" s="68" t="s">
        <v>403</v>
      </c>
      <c r="AC2" s="68" t="s">
        <v>404</v>
      </c>
    </row>
    <row r="3" spans="1:29" ht="15" customHeight="1">
      <c r="A3" s="85" t="s">
        <v>221</v>
      </c>
      <c r="B3" s="85" t="s">
        <v>222</v>
      </c>
      <c r="C3" s="53" t="s">
        <v>433</v>
      </c>
      <c r="D3" s="54">
        <v>3</v>
      </c>
      <c r="E3" s="66"/>
      <c r="F3" s="55">
        <v>50</v>
      </c>
      <c r="G3" s="53"/>
      <c r="H3" s="57"/>
      <c r="I3" s="56"/>
      <c r="J3" s="56"/>
      <c r="K3" s="36" t="s">
        <v>65</v>
      </c>
      <c r="L3" s="62">
        <v>3</v>
      </c>
      <c r="M3" s="62"/>
      <c r="N3" s="63"/>
      <c r="O3" s="86" t="s">
        <v>224</v>
      </c>
      <c r="P3" s="86" t="s">
        <v>225</v>
      </c>
      <c r="Q3" s="86" t="s">
        <v>226</v>
      </c>
      <c r="R3">
        <v>1</v>
      </c>
      <c r="S3" s="86" t="str">
        <f>REPLACE(INDEX(GroupVertices[Group],MATCH(Edges[[#This Row],[Vertex 1]],GroupVertices[Vertex],0)),1,1,"")</f>
        <v>1</v>
      </c>
      <c r="T3" s="86" t="str">
        <f>REPLACE(INDEX(GroupVertices[Group],MATCH(Edges[[#This Row],[Vertex 2]],GroupVertices[Vertex],0)),1,1,"")</f>
        <v>1</v>
      </c>
      <c r="U3" s="36"/>
      <c r="V3" s="36"/>
      <c r="W3" s="36"/>
      <c r="X3" s="36"/>
      <c r="Y3" s="36"/>
      <c r="Z3" s="36"/>
      <c r="AA3" s="36"/>
      <c r="AB3" s="36"/>
      <c r="AC3" s="36"/>
    </row>
    <row r="4" spans="1:29" ht="15" customHeight="1">
      <c r="A4" s="85" t="s">
        <v>221</v>
      </c>
      <c r="B4" s="85" t="s">
        <v>223</v>
      </c>
      <c r="C4" s="53" t="s">
        <v>433</v>
      </c>
      <c r="D4" s="54">
        <v>3</v>
      </c>
      <c r="E4" s="66"/>
      <c r="F4" s="55">
        <v>50</v>
      </c>
      <c r="G4" s="53"/>
      <c r="H4" s="57"/>
      <c r="I4" s="56"/>
      <c r="J4" s="56"/>
      <c r="K4" s="36" t="s">
        <v>65</v>
      </c>
      <c r="L4" s="84">
        <v>4</v>
      </c>
      <c r="M4" s="84"/>
      <c r="N4" s="63"/>
      <c r="O4" s="87" t="s">
        <v>224</v>
      </c>
      <c r="P4" s="87" t="s">
        <v>225</v>
      </c>
      <c r="Q4" s="87" t="s">
        <v>226</v>
      </c>
      <c r="R4">
        <v>1</v>
      </c>
      <c r="S4" s="86" t="str">
        <f>REPLACE(INDEX(GroupVertices[Group],MATCH(Edges[[#This Row],[Vertex 1]],GroupVertices[Vertex],0)),1,1,"")</f>
        <v>1</v>
      </c>
      <c r="T4" s="86" t="str">
        <f>REPLACE(INDEX(GroupVertices[Group],MATCH(Edges[[#This Row],[Vertex 2]],GroupVertices[Vertex],0)),1,1,"")</f>
        <v>1</v>
      </c>
      <c r="U4" s="36"/>
      <c r="V4" s="36"/>
      <c r="W4" s="36"/>
      <c r="X4" s="36"/>
      <c r="Y4" s="36"/>
      <c r="Z4" s="36"/>
      <c r="AA4" s="36"/>
      <c r="AB4" s="36"/>
      <c r="AC4" s="36"/>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DB5EE-5F75-4EB4-8C40-84F9C9DCC010}">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60.7109375" style="0" bestFit="1" customWidth="1"/>
    <col min="10" max="10" width="36.421875" style="0" bestFit="1" customWidth="1"/>
    <col min="11" max="11" width="37.28125" style="0" bestFit="1" customWidth="1"/>
    <col min="12" max="12" width="60.7109375" style="0" bestFit="1" customWidth="1"/>
  </cols>
  <sheetData>
    <row r="1" spans="1:12" ht="15" customHeight="1">
      <c r="A1" s="13" t="s">
        <v>387</v>
      </c>
      <c r="B1" s="13" t="s">
        <v>388</v>
      </c>
      <c r="C1" s="13" t="s">
        <v>381</v>
      </c>
      <c r="D1" s="13" t="s">
        <v>382</v>
      </c>
      <c r="E1" s="13" t="s">
        <v>389</v>
      </c>
      <c r="F1" s="13" t="s">
        <v>144</v>
      </c>
      <c r="G1" s="13" t="s">
        <v>390</v>
      </c>
      <c r="H1" s="13" t="s">
        <v>391</v>
      </c>
      <c r="I1" s="13" t="s">
        <v>392</v>
      </c>
      <c r="J1" s="13" t="s">
        <v>393</v>
      </c>
      <c r="K1" s="13" t="s">
        <v>394</v>
      </c>
      <c r="L1" s="13" t="s">
        <v>395</v>
      </c>
    </row>
    <row r="2" spans="1:12" ht="15">
      <c r="A2" s="113" t="s">
        <v>374</v>
      </c>
      <c r="B2" s="113" t="s">
        <v>375</v>
      </c>
      <c r="C2" s="113">
        <v>3</v>
      </c>
      <c r="D2" s="118">
        <v>0</v>
      </c>
      <c r="E2" s="118">
        <v>1.2632414347745813</v>
      </c>
      <c r="F2" s="113" t="s">
        <v>383</v>
      </c>
      <c r="G2" s="113" t="b">
        <v>0</v>
      </c>
      <c r="H2" s="113" t="b">
        <v>0</v>
      </c>
      <c r="I2" s="113" t="b">
        <v>0</v>
      </c>
      <c r="J2" s="113" t="b">
        <v>0</v>
      </c>
      <c r="K2" s="113" t="b">
        <v>0</v>
      </c>
      <c r="L2" s="113" t="b">
        <v>0</v>
      </c>
    </row>
    <row r="3" spans="1:12" ht="15">
      <c r="A3" s="113" t="s">
        <v>375</v>
      </c>
      <c r="B3" s="113" t="s">
        <v>376</v>
      </c>
      <c r="C3" s="113">
        <v>3</v>
      </c>
      <c r="D3" s="118">
        <v>0</v>
      </c>
      <c r="E3" s="118">
        <v>1.2632414347745813</v>
      </c>
      <c r="F3" s="113" t="s">
        <v>383</v>
      </c>
      <c r="G3" s="113" t="b">
        <v>0</v>
      </c>
      <c r="H3" s="113" t="b">
        <v>0</v>
      </c>
      <c r="I3" s="113" t="b">
        <v>0</v>
      </c>
      <c r="J3" s="113" t="b">
        <v>0</v>
      </c>
      <c r="K3" s="113" t="b">
        <v>0</v>
      </c>
      <c r="L3" s="113" t="b">
        <v>0</v>
      </c>
    </row>
    <row r="4" spans="1:12" ht="15">
      <c r="A4" s="113" t="s">
        <v>379</v>
      </c>
      <c r="B4" s="113" t="s">
        <v>380</v>
      </c>
      <c r="C4" s="113">
        <v>2</v>
      </c>
      <c r="D4" s="118">
        <v>0.006072112381230388</v>
      </c>
      <c r="E4" s="118">
        <v>1.4393326938302626</v>
      </c>
      <c r="F4" s="113" t="s">
        <v>383</v>
      </c>
      <c r="G4" s="113" t="b">
        <v>0</v>
      </c>
      <c r="H4" s="113" t="b">
        <v>0</v>
      </c>
      <c r="I4" s="113" t="b">
        <v>0</v>
      </c>
      <c r="J4" s="113" t="b">
        <v>0</v>
      </c>
      <c r="K4" s="113" t="b">
        <v>0</v>
      </c>
      <c r="L4" s="113" t="b">
        <v>0</v>
      </c>
    </row>
    <row r="5" spans="1:12" ht="15">
      <c r="A5" s="113" t="s">
        <v>374</v>
      </c>
      <c r="B5" s="113" t="s">
        <v>375</v>
      </c>
      <c r="C5" s="113">
        <v>3</v>
      </c>
      <c r="D5" s="118">
        <v>0</v>
      </c>
      <c r="E5" s="118">
        <v>1.2632414347745813</v>
      </c>
      <c r="F5" s="113" t="s">
        <v>355</v>
      </c>
      <c r="G5" s="113" t="b">
        <v>0</v>
      </c>
      <c r="H5" s="113" t="b">
        <v>0</v>
      </c>
      <c r="I5" s="113" t="b">
        <v>0</v>
      </c>
      <c r="J5" s="113" t="b">
        <v>0</v>
      </c>
      <c r="K5" s="113" t="b">
        <v>0</v>
      </c>
      <c r="L5" s="113" t="b">
        <v>0</v>
      </c>
    </row>
    <row r="6" spans="1:12" ht="15">
      <c r="A6" s="113" t="s">
        <v>375</v>
      </c>
      <c r="B6" s="113" t="s">
        <v>376</v>
      </c>
      <c r="C6" s="113">
        <v>3</v>
      </c>
      <c r="D6" s="118">
        <v>0</v>
      </c>
      <c r="E6" s="118">
        <v>1.2632414347745813</v>
      </c>
      <c r="F6" s="113" t="s">
        <v>355</v>
      </c>
      <c r="G6" s="113" t="b">
        <v>0</v>
      </c>
      <c r="H6" s="113" t="b">
        <v>0</v>
      </c>
      <c r="I6" s="113" t="b">
        <v>0</v>
      </c>
      <c r="J6" s="113" t="b">
        <v>0</v>
      </c>
      <c r="K6" s="113" t="b">
        <v>0</v>
      </c>
      <c r="L6" s="113" t="b">
        <v>0</v>
      </c>
    </row>
    <row r="7" spans="1:12" ht="15">
      <c r="A7" s="113" t="s">
        <v>379</v>
      </c>
      <c r="B7" s="113" t="s">
        <v>380</v>
      </c>
      <c r="C7" s="113">
        <v>2</v>
      </c>
      <c r="D7" s="118">
        <v>0.006072112381230388</v>
      </c>
      <c r="E7" s="118">
        <v>1.4393326938302626</v>
      </c>
      <c r="F7" s="113" t="s">
        <v>355</v>
      </c>
      <c r="G7" s="113" t="b">
        <v>0</v>
      </c>
      <c r="H7" s="113" t="b">
        <v>0</v>
      </c>
      <c r="I7" s="113" t="b">
        <v>0</v>
      </c>
      <c r="J7" s="113" t="b">
        <v>0</v>
      </c>
      <c r="K7" s="113" t="b">
        <v>0</v>
      </c>
      <c r="L7" s="11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6BC9E-7822-4362-B099-D061E3AEB794}">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407</v>
      </c>
      <c r="B1" s="13" t="s">
        <v>34</v>
      </c>
    </row>
    <row r="2" spans="1:2" ht="15">
      <c r="A2" s="111" t="s">
        <v>221</v>
      </c>
      <c r="B2" s="86">
        <v>2</v>
      </c>
    </row>
    <row r="3" spans="1:2" ht="15">
      <c r="A3" s="111" t="s">
        <v>223</v>
      </c>
      <c r="B3" s="86">
        <v>0</v>
      </c>
    </row>
    <row r="4" spans="1:2" ht="15">
      <c r="A4" s="111" t="s">
        <v>222</v>
      </c>
      <c r="B4" s="86">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042C7-BF7A-470D-BFC2-0133FA0710A7}">
  <dimension ref="A1:D19"/>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s>
  <sheetData>
    <row r="1" spans="1:4" ht="15" customHeight="1">
      <c r="A1" s="13" t="s">
        <v>408</v>
      </c>
      <c r="B1" s="13" t="s">
        <v>411</v>
      </c>
      <c r="C1" s="13" t="s">
        <v>412</v>
      </c>
      <c r="D1" s="13" t="s">
        <v>416</v>
      </c>
    </row>
    <row r="2" spans="1:4" ht="15">
      <c r="A2" s="113" t="s">
        <v>369</v>
      </c>
      <c r="B2" s="113">
        <v>0</v>
      </c>
      <c r="C2" s="113" t="s">
        <v>374</v>
      </c>
      <c r="D2" s="113">
        <v>3</v>
      </c>
    </row>
    <row r="3" spans="1:4" ht="15">
      <c r="A3" s="113" t="s">
        <v>370</v>
      </c>
      <c r="B3" s="113">
        <v>0</v>
      </c>
      <c r="C3" s="113" t="s">
        <v>375</v>
      </c>
      <c r="D3" s="113">
        <v>3</v>
      </c>
    </row>
    <row r="4" spans="1:4" ht="15">
      <c r="A4" s="113" t="s">
        <v>371</v>
      </c>
      <c r="B4" s="113">
        <v>0</v>
      </c>
      <c r="C4" s="113" t="s">
        <v>376</v>
      </c>
      <c r="D4" s="113">
        <v>3</v>
      </c>
    </row>
    <row r="5" spans="1:4" ht="15">
      <c r="A5" s="113" t="s">
        <v>372</v>
      </c>
      <c r="B5" s="113">
        <v>112</v>
      </c>
      <c r="C5" s="113" t="s">
        <v>409</v>
      </c>
      <c r="D5" s="113">
        <v>3</v>
      </c>
    </row>
    <row r="6" spans="1:4" ht="15">
      <c r="A6" s="113" t="s">
        <v>373</v>
      </c>
      <c r="B6" s="113">
        <v>112</v>
      </c>
      <c r="C6" s="113" t="s">
        <v>410</v>
      </c>
      <c r="D6" s="113">
        <v>3</v>
      </c>
    </row>
    <row r="7" spans="1:4" ht="15">
      <c r="A7" s="113" t="s">
        <v>374</v>
      </c>
      <c r="B7" s="113">
        <v>3</v>
      </c>
      <c r="C7" s="113" t="s">
        <v>413</v>
      </c>
      <c r="D7" s="113">
        <v>3</v>
      </c>
    </row>
    <row r="8" spans="1:4" ht="15">
      <c r="A8" s="113" t="s">
        <v>375</v>
      </c>
      <c r="B8" s="113">
        <v>3</v>
      </c>
      <c r="C8" s="113" t="s">
        <v>378</v>
      </c>
      <c r="D8" s="113">
        <v>3</v>
      </c>
    </row>
    <row r="9" spans="1:4" ht="15">
      <c r="A9" s="113" t="s">
        <v>376</v>
      </c>
      <c r="B9" s="113">
        <v>3</v>
      </c>
      <c r="C9" s="113" t="s">
        <v>414</v>
      </c>
      <c r="D9" s="113">
        <v>2</v>
      </c>
    </row>
    <row r="10" spans="1:4" ht="15">
      <c r="A10" s="113" t="s">
        <v>409</v>
      </c>
      <c r="B10" s="113">
        <v>3</v>
      </c>
      <c r="C10" s="113" t="s">
        <v>377</v>
      </c>
      <c r="D10" s="113">
        <v>2</v>
      </c>
    </row>
    <row r="11" spans="1:4" ht="15">
      <c r="A11" s="113" t="s">
        <v>410</v>
      </c>
      <c r="B11" s="113">
        <v>3</v>
      </c>
      <c r="C11" s="113" t="s">
        <v>415</v>
      </c>
      <c r="D11" s="113">
        <v>2</v>
      </c>
    </row>
    <row r="14" spans="1:4" ht="15" customHeight="1">
      <c r="A14" s="13" t="s">
        <v>419</v>
      </c>
      <c r="B14" s="13" t="s">
        <v>411</v>
      </c>
      <c r="C14" s="13" t="s">
        <v>425</v>
      </c>
      <c r="D14" s="13" t="s">
        <v>416</v>
      </c>
    </row>
    <row r="15" spans="1:4" ht="15">
      <c r="A15" s="113" t="s">
        <v>420</v>
      </c>
      <c r="B15" s="113">
        <v>3</v>
      </c>
      <c r="C15" s="113" t="s">
        <v>420</v>
      </c>
      <c r="D15" s="113">
        <v>3</v>
      </c>
    </row>
    <row r="16" spans="1:4" ht="15">
      <c r="A16" s="113" t="s">
        <v>421</v>
      </c>
      <c r="B16" s="113">
        <v>3</v>
      </c>
      <c r="C16" s="113" t="s">
        <v>421</v>
      </c>
      <c r="D16" s="113">
        <v>3</v>
      </c>
    </row>
    <row r="17" spans="1:4" ht="15">
      <c r="A17" s="113" t="s">
        <v>422</v>
      </c>
      <c r="B17" s="113">
        <v>2</v>
      </c>
      <c r="C17" s="113" t="s">
        <v>422</v>
      </c>
      <c r="D17" s="113">
        <v>2</v>
      </c>
    </row>
    <row r="18" spans="1:4" ht="15">
      <c r="A18" s="113" t="s">
        <v>423</v>
      </c>
      <c r="B18" s="113">
        <v>2</v>
      </c>
      <c r="C18" s="113" t="s">
        <v>423</v>
      </c>
      <c r="D18" s="113">
        <v>2</v>
      </c>
    </row>
    <row r="19" spans="1:4" ht="15">
      <c r="A19" s="113" t="s">
        <v>424</v>
      </c>
      <c r="B19" s="113">
        <v>2</v>
      </c>
      <c r="C19" s="113" t="s">
        <v>424</v>
      </c>
      <c r="D19" s="113">
        <v>2</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F5"/>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9.57421875" style="3" bestFit="1" customWidth="1"/>
    <col min="34" max="34" width="8.7109375" style="3" bestFit="1" customWidth="1"/>
    <col min="35" max="35" width="10.00390625" style="0" bestFit="1" customWidth="1"/>
    <col min="36" max="36" width="16.57421875" style="0" bestFit="1" customWidth="1"/>
    <col min="37" max="37" width="8.421875" style="0" bestFit="1" customWidth="1"/>
    <col min="38" max="38" width="9.8515625" style="0" bestFit="1" customWidth="1"/>
    <col min="39" max="39" width="11.140625" style="0" bestFit="1" customWidth="1"/>
    <col min="40" max="40" width="11.7109375" style="0" bestFit="1" customWidth="1"/>
    <col min="41" max="41" width="6.140625" style="0" bestFit="1" customWidth="1"/>
    <col min="42" max="42" width="10.7109375" style="0" bestFit="1" customWidth="1"/>
    <col min="43" max="43" width="10.421875" style="0" bestFit="1" customWidth="1"/>
    <col min="44" max="44" width="7.421875" style="0" bestFit="1" customWidth="1"/>
    <col min="45" max="47" width="11.140625" style="0" bestFit="1" customWidth="1"/>
    <col min="48" max="48" width="11.8515625" style="0" bestFit="1" customWidth="1"/>
    <col min="49" max="49" width="10.421875" style="0" bestFit="1" customWidth="1"/>
    <col min="50" max="50" width="12.421875" style="0" bestFit="1" customWidth="1"/>
    <col min="51" max="51" width="8.421875" style="0" bestFit="1" customWidth="1"/>
    <col min="52" max="52" width="10.57421875" style="0" bestFit="1" customWidth="1"/>
    <col min="53" max="53" width="10.7109375" style="0" bestFit="1" customWidth="1"/>
    <col min="54" max="54" width="13.421875" style="0" bestFit="1" customWidth="1"/>
    <col min="55" max="55" width="10.8515625" style="0" bestFit="1" customWidth="1"/>
    <col min="56" max="56" width="10.140625" style="0" bestFit="1" customWidth="1"/>
    <col min="57" max="57" width="11.8515625" style="0" bestFit="1" customWidth="1"/>
    <col min="58" max="58" width="9.7109375" style="0" bestFit="1" customWidth="1"/>
    <col min="59" max="59" width="13.57421875" style="0" bestFit="1" customWidth="1"/>
    <col min="60" max="60" width="8.57421875" style="0" bestFit="1" customWidth="1"/>
    <col min="61" max="61" width="11.28125" style="0" bestFit="1" customWidth="1"/>
    <col min="62" max="62" width="11.00390625" style="0" bestFit="1" customWidth="1"/>
    <col min="63" max="63" width="8.57421875" style="0" bestFit="1" customWidth="1"/>
    <col min="64" max="64" width="11.140625" style="0" bestFit="1" customWidth="1"/>
    <col min="65" max="65" width="10.28125" style="0" bestFit="1" customWidth="1"/>
    <col min="66" max="66" width="11.00390625" style="0" bestFit="1" customWidth="1"/>
    <col min="67" max="67" width="8.7109375" style="0" bestFit="1" customWidth="1"/>
    <col min="68" max="68" width="12.7109375" style="0" bestFit="1" customWidth="1"/>
    <col min="69" max="69" width="12.00390625" style="0" bestFit="1" customWidth="1"/>
    <col min="70" max="70" width="8.421875" style="0" bestFit="1" customWidth="1"/>
    <col min="71" max="71" width="12.57421875" style="0" bestFit="1" customWidth="1"/>
    <col min="72" max="72" width="11.421875" style="0" bestFit="1" customWidth="1"/>
    <col min="73" max="73" width="15.57421875" style="0" bestFit="1" customWidth="1"/>
    <col min="74" max="74" width="18.421875" style="0" bestFit="1" customWidth="1"/>
    <col min="75" max="75" width="16.7109375" style="0" bestFit="1" customWidth="1"/>
    <col min="76" max="76" width="12.421875" style="0" bestFit="1" customWidth="1"/>
    <col min="77" max="77" width="6.8515625" style="0" bestFit="1" customWidth="1"/>
    <col min="78" max="78" width="10.7109375" style="0" bestFit="1" customWidth="1"/>
    <col min="79" max="79" width="11.7109375" style="0" bestFit="1" customWidth="1"/>
    <col min="80" max="80" width="10.140625" style="0" bestFit="1" customWidth="1"/>
    <col min="81" max="81" width="7.140625" style="0" bestFit="1" customWidth="1"/>
    <col min="82" max="82" width="8.57421875" style="0" bestFit="1" customWidth="1"/>
    <col min="83" max="83" width="11.00390625" style="0" bestFit="1" customWidth="1"/>
    <col min="84" max="84" width="13.57421875" style="0" bestFit="1" customWidth="1"/>
    <col min="86" max="86" width="9.8515625" style="0" bestFit="1" customWidth="1"/>
    <col min="87" max="87" width="11.140625" style="0" bestFit="1" customWidth="1"/>
    <col min="88" max="88" width="11.00390625" style="0" bestFit="1" customWidth="1"/>
    <col min="89" max="89" width="11.140625" style="0" bestFit="1" customWidth="1"/>
    <col min="90" max="90" width="12.8515625" style="0" bestFit="1" customWidth="1"/>
    <col min="91" max="91" width="9.00390625" style="0" bestFit="1" customWidth="1"/>
    <col min="92" max="92" width="8.00390625" style="0" bestFit="1" customWidth="1"/>
    <col min="93" max="94" width="10.00390625" style="0" bestFit="1" customWidth="1"/>
    <col min="95" max="95" width="8.7109375" style="0" bestFit="1" customWidth="1"/>
    <col min="96" max="96" width="11.7109375" style="0" bestFit="1" customWidth="1"/>
    <col min="97" max="97" width="11.00390625" style="0" bestFit="1" customWidth="1"/>
    <col min="98" max="98" width="9.28125" style="0" bestFit="1" customWidth="1"/>
    <col min="99" max="99" width="8.8515625" style="0" bestFit="1" customWidth="1"/>
    <col min="100" max="100" width="9.421875" style="0" bestFit="1" customWidth="1"/>
    <col min="101" max="101" width="10.28125" style="0" bestFit="1" customWidth="1"/>
    <col min="102" max="103" width="12.8515625" style="0" bestFit="1" customWidth="1"/>
    <col min="104" max="104" width="11.421875" style="0" bestFit="1" customWidth="1"/>
    <col min="105" max="105" width="13.00390625" style="0" bestFit="1" customWidth="1"/>
    <col min="106" max="106" width="9.57421875" style="0" bestFit="1" customWidth="1"/>
    <col min="107" max="107" width="12.8515625" style="0" bestFit="1" customWidth="1"/>
    <col min="108" max="108" width="10.140625" style="0" bestFit="1" customWidth="1"/>
    <col min="109" max="109" width="11.421875" style="0" bestFit="1" customWidth="1"/>
    <col min="110" max="110" width="9.00390625" style="0" bestFit="1" customWidth="1"/>
    <col min="111" max="111" width="15.57421875" style="0" bestFit="1" customWidth="1"/>
    <col min="112" max="112" width="12.28125" style="0" bestFit="1" customWidth="1"/>
    <col min="113" max="113" width="13.7109375" style="0" bestFit="1" customWidth="1"/>
    <col min="114" max="114" width="10.7109375" style="0" bestFit="1" customWidth="1"/>
    <col min="115" max="115" width="12.8515625" style="0" bestFit="1" customWidth="1"/>
    <col min="116" max="116" width="10.140625" style="0" bestFit="1" customWidth="1"/>
    <col min="117" max="117" width="13.140625" style="0" bestFit="1" customWidth="1"/>
    <col min="118" max="118" width="9.7109375" style="0" bestFit="1" customWidth="1"/>
    <col min="119" max="119" width="21.7109375" style="0" bestFit="1" customWidth="1"/>
    <col min="120" max="120" width="27.421875" style="0" bestFit="1" customWidth="1"/>
    <col min="121" max="121" width="22.57421875" style="0" bestFit="1" customWidth="1"/>
    <col min="122" max="122" width="28.421875" style="0" bestFit="1" customWidth="1"/>
    <col min="123" max="123" width="34.7109375" style="0" bestFit="1" customWidth="1"/>
    <col min="124" max="124" width="38.00390625" style="0" bestFit="1" customWidth="1"/>
    <col min="125" max="125" width="18.57421875" style="0" bestFit="1" customWidth="1"/>
    <col min="126" max="126" width="22.28125" style="0" bestFit="1" customWidth="1"/>
    <col min="127" max="127" width="17.421875" style="0" bestFit="1" customWidth="1"/>
    <col min="128" max="128" width="22.00390625" style="0" bestFit="1" customWidth="1"/>
    <col min="129" max="129" width="24.28125" style="0" bestFit="1" customWidth="1"/>
    <col min="130" max="130" width="22.00390625" style="0" bestFit="1" customWidth="1"/>
    <col min="131" max="131" width="24.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13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s="13" t="s">
        <v>252</v>
      </c>
      <c r="BD2" s="13" t="s">
        <v>253</v>
      </c>
      <c r="BE2" s="13" t="s">
        <v>254</v>
      </c>
      <c r="BF2" s="13" t="s">
        <v>255</v>
      </c>
      <c r="BG2" s="13" t="s">
        <v>256</v>
      </c>
      <c r="BH2" s="13" t="s">
        <v>257</v>
      </c>
      <c r="BI2" s="13" t="s">
        <v>258</v>
      </c>
      <c r="BJ2" s="13" t="s">
        <v>259</v>
      </c>
      <c r="BK2" s="13" t="s">
        <v>260</v>
      </c>
      <c r="BL2" s="13" t="s">
        <v>261</v>
      </c>
      <c r="BM2" s="13" t="s">
        <v>262</v>
      </c>
      <c r="BN2" s="13" t="s">
        <v>263</v>
      </c>
      <c r="BO2" s="13" t="s">
        <v>264</v>
      </c>
      <c r="BP2" s="13" t="s">
        <v>265</v>
      </c>
      <c r="BQ2" s="13" t="s">
        <v>266</v>
      </c>
      <c r="BR2" s="13" t="s">
        <v>267</v>
      </c>
      <c r="BS2" s="13" t="s">
        <v>268</v>
      </c>
      <c r="BT2" s="13" t="s">
        <v>269</v>
      </c>
      <c r="BU2" s="13" t="s">
        <v>270</v>
      </c>
      <c r="BV2" s="13" t="s">
        <v>271</v>
      </c>
      <c r="BW2" s="13" t="s">
        <v>272</v>
      </c>
      <c r="BX2" s="13" t="s">
        <v>273</v>
      </c>
      <c r="BY2" s="13" t="s">
        <v>274</v>
      </c>
      <c r="BZ2" s="13" t="s">
        <v>275</v>
      </c>
      <c r="CA2" s="13" t="s">
        <v>276</v>
      </c>
      <c r="CB2" s="13" t="s">
        <v>277</v>
      </c>
      <c r="CC2" s="13" t="s">
        <v>278</v>
      </c>
      <c r="CD2" s="13" t="s">
        <v>279</v>
      </c>
      <c r="CE2" s="13" t="s">
        <v>280</v>
      </c>
      <c r="CF2" s="13" t="s">
        <v>281</v>
      </c>
      <c r="CG2" s="13" t="s">
        <v>282</v>
      </c>
      <c r="CH2" s="13" t="s">
        <v>283</v>
      </c>
      <c r="CI2" s="13" t="s">
        <v>284</v>
      </c>
      <c r="CJ2" s="13" t="s">
        <v>285</v>
      </c>
      <c r="CK2" s="13" t="s">
        <v>286</v>
      </c>
      <c r="CL2" s="13" t="s">
        <v>287</v>
      </c>
      <c r="CM2" s="13" t="s">
        <v>288</v>
      </c>
      <c r="CN2" s="13" t="s">
        <v>289</v>
      </c>
      <c r="CO2" s="13" t="s">
        <v>290</v>
      </c>
      <c r="CP2" s="13" t="s">
        <v>291</v>
      </c>
      <c r="CQ2" s="13" t="s">
        <v>292</v>
      </c>
      <c r="CR2" s="13" t="s">
        <v>293</v>
      </c>
      <c r="CS2" s="13" t="s">
        <v>294</v>
      </c>
      <c r="CT2" s="13" t="s">
        <v>295</v>
      </c>
      <c r="CU2" s="13" t="s">
        <v>296</v>
      </c>
      <c r="CV2" s="13" t="s">
        <v>297</v>
      </c>
      <c r="CW2" s="13" t="s">
        <v>298</v>
      </c>
      <c r="CX2" s="13" t="s">
        <v>299</v>
      </c>
      <c r="CY2" s="13" t="s">
        <v>300</v>
      </c>
      <c r="CZ2" s="13" t="s">
        <v>301</v>
      </c>
      <c r="DA2" s="13" t="s">
        <v>302</v>
      </c>
      <c r="DB2" s="13" t="s">
        <v>303</v>
      </c>
      <c r="DC2" s="13" t="s">
        <v>304</v>
      </c>
      <c r="DD2" s="13" t="s">
        <v>305</v>
      </c>
      <c r="DE2" s="13" t="s">
        <v>306</v>
      </c>
      <c r="DF2" s="13" t="s">
        <v>307</v>
      </c>
      <c r="DG2" s="13" t="s">
        <v>308</v>
      </c>
      <c r="DH2" s="13" t="s">
        <v>309</v>
      </c>
      <c r="DI2" s="13" t="s">
        <v>310</v>
      </c>
      <c r="DJ2" s="13" t="s">
        <v>311</v>
      </c>
      <c r="DK2" s="13" t="s">
        <v>312</v>
      </c>
      <c r="DL2" s="13" t="s">
        <v>313</v>
      </c>
      <c r="DM2" s="13" t="s">
        <v>314</v>
      </c>
      <c r="DN2" s="13" t="s">
        <v>357</v>
      </c>
      <c r="DO2" s="119" t="s">
        <v>396</v>
      </c>
      <c r="DP2" s="119" t="s">
        <v>397</v>
      </c>
      <c r="DQ2" s="119" t="s">
        <v>398</v>
      </c>
      <c r="DR2" s="119" t="s">
        <v>399</v>
      </c>
      <c r="DS2" s="119" t="s">
        <v>400</v>
      </c>
      <c r="DT2" s="119" t="s">
        <v>401</v>
      </c>
      <c r="DU2" s="119" t="s">
        <v>402</v>
      </c>
      <c r="DV2" s="119" t="s">
        <v>403</v>
      </c>
      <c r="DW2" s="119" t="s">
        <v>405</v>
      </c>
      <c r="DX2" s="119" t="s">
        <v>428</v>
      </c>
      <c r="DY2" s="119" t="s">
        <v>430</v>
      </c>
      <c r="DZ2" s="119" t="s">
        <v>431</v>
      </c>
      <c r="EA2" s="119" t="s">
        <v>432</v>
      </c>
      <c r="EB2" s="3"/>
      <c r="EC2" s="3"/>
    </row>
    <row r="3" spans="1:133" ht="15" customHeight="1">
      <c r="A3" s="50" t="s">
        <v>221</v>
      </c>
      <c r="B3" s="53" t="s">
        <v>434</v>
      </c>
      <c r="C3" s="53"/>
      <c r="D3" s="54">
        <v>100</v>
      </c>
      <c r="E3" s="55"/>
      <c r="F3" s="108" t="s">
        <v>319</v>
      </c>
      <c r="G3" s="53"/>
      <c r="H3" s="57" t="s">
        <v>221</v>
      </c>
      <c r="I3" s="56"/>
      <c r="J3" s="56"/>
      <c r="K3" s="57" t="s">
        <v>331</v>
      </c>
      <c r="L3" s="59">
        <v>9999</v>
      </c>
      <c r="M3" s="60">
        <v>2552.8232421875</v>
      </c>
      <c r="N3" s="60">
        <v>2571.9970703125</v>
      </c>
      <c r="O3" s="58"/>
      <c r="P3" s="61"/>
      <c r="Q3" s="61"/>
      <c r="R3" s="51"/>
      <c r="S3" s="51">
        <v>0</v>
      </c>
      <c r="T3" s="51">
        <v>2</v>
      </c>
      <c r="U3" s="52">
        <v>2</v>
      </c>
      <c r="V3" s="52">
        <v>0.5</v>
      </c>
      <c r="W3" s="52">
        <v>0.333333</v>
      </c>
      <c r="X3" s="52">
        <v>1.459301</v>
      </c>
      <c r="Y3" s="52">
        <v>0</v>
      </c>
      <c r="Z3" s="52">
        <v>0</v>
      </c>
      <c r="AA3" s="62">
        <v>3</v>
      </c>
      <c r="AB3" s="62"/>
      <c r="AC3" s="63"/>
      <c r="AD3" s="86" t="s">
        <v>315</v>
      </c>
      <c r="AE3" s="107" t="s">
        <v>316</v>
      </c>
      <c r="AF3" s="86"/>
      <c r="AG3" s="107" t="s">
        <v>319</v>
      </c>
      <c r="AH3" s="86" t="s">
        <v>322</v>
      </c>
      <c r="AI3" s="86"/>
      <c r="AJ3" s="86"/>
      <c r="AK3" s="86"/>
      <c r="AL3" s="86"/>
      <c r="AM3" s="86"/>
      <c r="AN3" s="86"/>
      <c r="AO3" s="86"/>
      <c r="AP3" s="110">
        <v>41035</v>
      </c>
      <c r="AQ3" s="86"/>
      <c r="AR3" s="86"/>
      <c r="AS3" s="86" t="s">
        <v>325</v>
      </c>
      <c r="AT3" s="86" t="s">
        <v>325</v>
      </c>
      <c r="AU3" s="86">
        <v>0</v>
      </c>
      <c r="AV3" s="86"/>
      <c r="AW3" s="86"/>
      <c r="AX3" s="86"/>
      <c r="AY3" s="107" t="s">
        <v>328</v>
      </c>
      <c r="AZ3" s="86"/>
      <c r="BA3" s="86"/>
      <c r="BB3" s="86" t="s">
        <v>331</v>
      </c>
      <c r="BC3" s="86"/>
      <c r="BD3" s="86" t="s">
        <v>332</v>
      </c>
      <c r="BE3" s="86" t="s">
        <v>333</v>
      </c>
      <c r="BF3" s="86"/>
      <c r="BG3" s="86" t="s">
        <v>334</v>
      </c>
      <c r="BH3" s="86">
        <v>12166365</v>
      </c>
      <c r="BI3" s="86"/>
      <c r="BJ3" s="86"/>
      <c r="BK3" s="86"/>
      <c r="BL3" s="86"/>
      <c r="BM3" s="86"/>
      <c r="BN3" s="86"/>
      <c r="BO3" s="86"/>
      <c r="BP3" s="86" t="b">
        <v>0</v>
      </c>
      <c r="BQ3" s="86"/>
      <c r="BR3" s="86"/>
      <c r="BS3" s="86"/>
      <c r="BT3" s="86" t="b">
        <v>0</v>
      </c>
      <c r="BU3" s="86" t="b">
        <v>0</v>
      </c>
      <c r="BV3" s="86"/>
      <c r="BW3" s="86" t="b">
        <v>0</v>
      </c>
      <c r="BX3" s="86" t="b">
        <v>1</v>
      </c>
      <c r="BY3" s="107" t="s">
        <v>337</v>
      </c>
      <c r="BZ3" s="86" t="s">
        <v>340</v>
      </c>
      <c r="CA3" s="86"/>
      <c r="CB3" s="86"/>
      <c r="CC3" s="86"/>
      <c r="CD3" s="86" t="s">
        <v>341</v>
      </c>
      <c r="CE3" s="86"/>
      <c r="CF3" s="86">
        <v>0</v>
      </c>
      <c r="CG3" s="86"/>
      <c r="CH3" s="86" t="s">
        <v>345</v>
      </c>
      <c r="CI3" s="86"/>
      <c r="CJ3" s="86"/>
      <c r="CK3" s="86"/>
      <c r="CL3" s="86"/>
      <c r="CM3" s="86"/>
      <c r="CN3" s="86"/>
      <c r="CO3" s="86"/>
      <c r="CP3" s="86"/>
      <c r="CQ3" s="86"/>
      <c r="CR3" s="86"/>
      <c r="CS3" s="86"/>
      <c r="CT3" s="86"/>
      <c r="CU3" s="86"/>
      <c r="CV3" s="86"/>
      <c r="CW3" s="86"/>
      <c r="CX3" s="86"/>
      <c r="CY3" s="86"/>
      <c r="CZ3" s="86"/>
      <c r="DA3" s="86"/>
      <c r="DB3" s="86"/>
      <c r="DC3" s="86" t="s">
        <v>332</v>
      </c>
      <c r="DD3" s="86"/>
      <c r="DE3" s="86" t="s">
        <v>346</v>
      </c>
      <c r="DF3" s="86"/>
      <c r="DG3" s="86">
        <v>265393</v>
      </c>
      <c r="DH3" s="86" t="s">
        <v>221</v>
      </c>
      <c r="DI3" s="86" t="s">
        <v>348</v>
      </c>
      <c r="DJ3" s="86" t="s">
        <v>350</v>
      </c>
      <c r="DK3" s="86">
        <v>0</v>
      </c>
      <c r="DL3" s="86"/>
      <c r="DM3" s="86"/>
      <c r="DN3" s="86" t="str">
        <f>REPLACE(INDEX(GroupVertices[Group],MATCH(Vertices[[#This Row],[Vertex]],GroupVertices[Vertex],0)),1,1,"")</f>
        <v>1</v>
      </c>
      <c r="DO3" s="51">
        <v>0</v>
      </c>
      <c r="DP3" s="52">
        <v>0</v>
      </c>
      <c r="DQ3" s="51">
        <v>0</v>
      </c>
      <c r="DR3" s="52">
        <v>0</v>
      </c>
      <c r="DS3" s="51">
        <v>0</v>
      </c>
      <c r="DT3" s="52">
        <v>0</v>
      </c>
      <c r="DU3" s="51">
        <v>14</v>
      </c>
      <c r="DV3" s="52">
        <v>100</v>
      </c>
      <c r="DW3" s="51">
        <v>14</v>
      </c>
      <c r="DX3" s="120" t="s">
        <v>429</v>
      </c>
      <c r="DY3" s="120" t="s">
        <v>429</v>
      </c>
      <c r="DZ3" s="120" t="s">
        <v>429</v>
      </c>
      <c r="EA3" s="120" t="s">
        <v>429</v>
      </c>
      <c r="EB3" s="3"/>
      <c r="EC3" s="3"/>
    </row>
    <row r="4" spans="1:136" ht="15">
      <c r="A4" s="14" t="s">
        <v>222</v>
      </c>
      <c r="B4" s="15" t="s">
        <v>434</v>
      </c>
      <c r="C4" s="15"/>
      <c r="D4" s="88">
        <v>100</v>
      </c>
      <c r="E4" s="82"/>
      <c r="F4" s="108" t="s">
        <v>320</v>
      </c>
      <c r="G4" s="15"/>
      <c r="H4" s="16" t="s">
        <v>222</v>
      </c>
      <c r="I4" s="67"/>
      <c r="J4" s="67"/>
      <c r="K4" s="16"/>
      <c r="L4" s="89">
        <v>1</v>
      </c>
      <c r="M4" s="90">
        <v>2552.8232421875</v>
      </c>
      <c r="N4" s="90">
        <v>7427.0029296875</v>
      </c>
      <c r="O4" s="78"/>
      <c r="P4" s="91"/>
      <c r="Q4" s="91"/>
      <c r="R4" s="92"/>
      <c r="S4" s="51">
        <v>1</v>
      </c>
      <c r="T4" s="51">
        <v>0</v>
      </c>
      <c r="U4" s="52">
        <v>0</v>
      </c>
      <c r="V4" s="52">
        <v>0.333333</v>
      </c>
      <c r="W4" s="52">
        <v>0.333333</v>
      </c>
      <c r="X4" s="52">
        <v>0.770168</v>
      </c>
      <c r="Y4" s="52">
        <v>0</v>
      </c>
      <c r="Z4" s="52">
        <v>0</v>
      </c>
      <c r="AA4" s="83">
        <v>4</v>
      </c>
      <c r="AB4" s="83"/>
      <c r="AC4" s="93"/>
      <c r="AD4" s="86" t="s">
        <v>315</v>
      </c>
      <c r="AE4" s="107" t="s">
        <v>317</v>
      </c>
      <c r="AF4" s="86"/>
      <c r="AG4" s="107" t="s">
        <v>320</v>
      </c>
      <c r="AH4" s="86" t="s">
        <v>323</v>
      </c>
      <c r="AI4" s="86"/>
      <c r="AJ4" s="86"/>
      <c r="AK4" s="86"/>
      <c r="AL4" s="86"/>
      <c r="AM4" s="86"/>
      <c r="AN4" s="86"/>
      <c r="AO4" s="86"/>
      <c r="AP4" s="86"/>
      <c r="AQ4" s="86"/>
      <c r="AR4" s="86"/>
      <c r="AS4" s="86" t="s">
        <v>326</v>
      </c>
      <c r="AT4" s="86" t="s">
        <v>326</v>
      </c>
      <c r="AU4" s="86">
        <v>0</v>
      </c>
      <c r="AV4" s="86"/>
      <c r="AW4" s="86"/>
      <c r="AX4" s="86"/>
      <c r="AY4" s="107" t="s">
        <v>329</v>
      </c>
      <c r="AZ4" s="86"/>
      <c r="BA4" s="86"/>
      <c r="BB4" s="86"/>
      <c r="BC4" s="86"/>
      <c r="BD4" s="86"/>
      <c r="BE4" s="86" t="s">
        <v>333</v>
      </c>
      <c r="BF4" s="86"/>
      <c r="BG4" s="86" t="s">
        <v>335</v>
      </c>
      <c r="BH4" s="86">
        <v>50447</v>
      </c>
      <c r="BI4" s="86"/>
      <c r="BJ4" s="86"/>
      <c r="BK4" s="86"/>
      <c r="BL4" s="86"/>
      <c r="BM4" s="86"/>
      <c r="BN4" s="86"/>
      <c r="BO4" s="86"/>
      <c r="BP4" s="86" t="b">
        <v>0</v>
      </c>
      <c r="BQ4" s="86"/>
      <c r="BR4" s="86"/>
      <c r="BS4" s="86"/>
      <c r="BT4" s="86" t="b">
        <v>0</v>
      </c>
      <c r="BU4" s="86" t="b">
        <v>0</v>
      </c>
      <c r="BV4" s="86"/>
      <c r="BW4" s="86" t="b">
        <v>0</v>
      </c>
      <c r="BX4" s="86" t="b">
        <v>0</v>
      </c>
      <c r="BY4" s="107" t="s">
        <v>338</v>
      </c>
      <c r="BZ4" s="86"/>
      <c r="CA4" s="86"/>
      <c r="CB4" s="86"/>
      <c r="CC4" s="86"/>
      <c r="CD4" s="86" t="s">
        <v>342</v>
      </c>
      <c r="CE4" s="86"/>
      <c r="CF4" s="86">
        <v>0</v>
      </c>
      <c r="CG4" s="86"/>
      <c r="CH4" s="86" t="s">
        <v>345</v>
      </c>
      <c r="CI4" s="86"/>
      <c r="CJ4" s="86"/>
      <c r="CK4" s="86"/>
      <c r="CL4" s="86"/>
      <c r="CM4" s="86"/>
      <c r="CN4" s="86"/>
      <c r="CO4" s="86"/>
      <c r="CP4" s="86"/>
      <c r="CQ4" s="86"/>
      <c r="CR4" s="86"/>
      <c r="CS4" s="86"/>
      <c r="CT4" s="86"/>
      <c r="CU4" s="86"/>
      <c r="CV4" s="86"/>
      <c r="CW4" s="86"/>
      <c r="CX4" s="86"/>
      <c r="CY4" s="86"/>
      <c r="CZ4" s="86"/>
      <c r="DA4" s="86"/>
      <c r="DB4" s="86"/>
      <c r="DC4" s="86"/>
      <c r="DD4" s="86"/>
      <c r="DE4" s="86" t="s">
        <v>347</v>
      </c>
      <c r="DF4" s="86"/>
      <c r="DG4" s="86">
        <v>13</v>
      </c>
      <c r="DH4" s="86" t="s">
        <v>222</v>
      </c>
      <c r="DI4" s="86" t="s">
        <v>349</v>
      </c>
      <c r="DJ4" s="107" t="s">
        <v>351</v>
      </c>
      <c r="DK4" s="86">
        <v>0</v>
      </c>
      <c r="DL4" s="86"/>
      <c r="DM4" s="86"/>
      <c r="DN4" s="86" t="str">
        <f>REPLACE(INDEX(GroupVertices[Group],MATCH(Vertices[[#This Row],[Vertex]],GroupVertices[Vertex],0)),1,1,"")</f>
        <v>1</v>
      </c>
      <c r="DO4" s="51">
        <v>0</v>
      </c>
      <c r="DP4" s="52">
        <v>0</v>
      </c>
      <c r="DQ4" s="51">
        <v>0</v>
      </c>
      <c r="DR4" s="52">
        <v>0</v>
      </c>
      <c r="DS4" s="51">
        <v>0</v>
      </c>
      <c r="DT4" s="52">
        <v>0</v>
      </c>
      <c r="DU4" s="51">
        <v>23</v>
      </c>
      <c r="DV4" s="52">
        <v>100</v>
      </c>
      <c r="DW4" s="51">
        <v>23</v>
      </c>
      <c r="DX4" s="51"/>
      <c r="DY4" s="51"/>
      <c r="DZ4" s="51"/>
      <c r="EA4" s="51"/>
      <c r="EB4" s="2"/>
      <c r="EC4" s="3"/>
      <c r="ED4" s="3"/>
      <c r="EE4" s="3"/>
      <c r="EF4" s="3"/>
    </row>
    <row r="5" spans="1:136" ht="15">
      <c r="A5" s="94" t="s">
        <v>223</v>
      </c>
      <c r="B5" s="95" t="s">
        <v>434</v>
      </c>
      <c r="C5" s="95"/>
      <c r="D5" s="96">
        <v>100</v>
      </c>
      <c r="E5" s="97"/>
      <c r="F5" s="109" t="s">
        <v>321</v>
      </c>
      <c r="G5" s="95"/>
      <c r="H5" s="98" t="s">
        <v>223</v>
      </c>
      <c r="I5" s="99"/>
      <c r="J5" s="99"/>
      <c r="K5" s="98"/>
      <c r="L5" s="100">
        <v>1</v>
      </c>
      <c r="M5" s="101">
        <v>7446.1767578125</v>
      </c>
      <c r="N5" s="101">
        <v>7427.0029296875</v>
      </c>
      <c r="O5" s="102"/>
      <c r="P5" s="103"/>
      <c r="Q5" s="103"/>
      <c r="R5" s="104"/>
      <c r="S5" s="51">
        <v>1</v>
      </c>
      <c r="T5" s="51">
        <v>0</v>
      </c>
      <c r="U5" s="52">
        <v>0</v>
      </c>
      <c r="V5" s="52">
        <v>0.333333</v>
      </c>
      <c r="W5" s="52">
        <v>0.333333</v>
      </c>
      <c r="X5" s="52">
        <v>0.770168</v>
      </c>
      <c r="Y5" s="52">
        <v>0</v>
      </c>
      <c r="Z5" s="52">
        <v>0</v>
      </c>
      <c r="AA5" s="105">
        <v>5</v>
      </c>
      <c r="AB5" s="105"/>
      <c r="AC5" s="106"/>
      <c r="AD5" s="86" t="s">
        <v>315</v>
      </c>
      <c r="AE5" s="107" t="s">
        <v>318</v>
      </c>
      <c r="AF5" s="86"/>
      <c r="AG5" s="107" t="s">
        <v>321</v>
      </c>
      <c r="AH5" s="86" t="s">
        <v>324</v>
      </c>
      <c r="AI5" s="86"/>
      <c r="AJ5" s="86"/>
      <c r="AK5" s="86"/>
      <c r="AL5" s="86"/>
      <c r="AM5" s="86"/>
      <c r="AN5" s="86"/>
      <c r="AO5" s="86"/>
      <c r="AP5" s="86"/>
      <c r="AQ5" s="86"/>
      <c r="AR5" s="86"/>
      <c r="AS5" s="86" t="s">
        <v>327</v>
      </c>
      <c r="AT5" s="86" t="s">
        <v>327</v>
      </c>
      <c r="AU5" s="86">
        <v>0</v>
      </c>
      <c r="AV5" s="86"/>
      <c r="AW5" s="86"/>
      <c r="AX5" s="86"/>
      <c r="AY5" s="107" t="s">
        <v>330</v>
      </c>
      <c r="AZ5" s="86"/>
      <c r="BA5" s="86"/>
      <c r="BB5" s="86"/>
      <c r="BC5" s="86"/>
      <c r="BD5" s="86"/>
      <c r="BE5" s="86" t="s">
        <v>333</v>
      </c>
      <c r="BF5" s="86"/>
      <c r="BG5" s="86" t="s">
        <v>336</v>
      </c>
      <c r="BH5" s="86">
        <v>68691</v>
      </c>
      <c r="BI5" s="86"/>
      <c r="BJ5" s="86"/>
      <c r="BK5" s="86"/>
      <c r="BL5" s="86"/>
      <c r="BM5" s="86"/>
      <c r="BN5" s="86"/>
      <c r="BO5" s="86"/>
      <c r="BP5" s="86" t="b">
        <v>0</v>
      </c>
      <c r="BQ5" s="86"/>
      <c r="BR5" s="86"/>
      <c r="BS5" s="86"/>
      <c r="BT5" s="86" t="b">
        <v>0</v>
      </c>
      <c r="BU5" s="86" t="b">
        <v>0</v>
      </c>
      <c r="BV5" s="86"/>
      <c r="BW5" s="86" t="b">
        <v>0</v>
      </c>
      <c r="BX5" s="86" t="b">
        <v>0</v>
      </c>
      <c r="BY5" s="107" t="s">
        <v>339</v>
      </c>
      <c r="BZ5" s="86"/>
      <c r="CA5" s="86"/>
      <c r="CB5" s="86"/>
      <c r="CC5" s="86"/>
      <c r="CD5" s="86" t="s">
        <v>343</v>
      </c>
      <c r="CE5" s="86" t="s">
        <v>344</v>
      </c>
      <c r="CF5" s="86">
        <v>0</v>
      </c>
      <c r="CG5" s="86"/>
      <c r="CH5" s="86"/>
      <c r="CI5" s="86"/>
      <c r="CJ5" s="86"/>
      <c r="CK5" s="86"/>
      <c r="CL5" s="86"/>
      <c r="CM5" s="86"/>
      <c r="CN5" s="86"/>
      <c r="CO5" s="86"/>
      <c r="CP5" s="86"/>
      <c r="CQ5" s="86"/>
      <c r="CR5" s="86"/>
      <c r="CS5" s="86"/>
      <c r="CT5" s="86"/>
      <c r="CU5" s="86"/>
      <c r="CV5" s="86"/>
      <c r="CW5" s="86"/>
      <c r="CX5" s="86"/>
      <c r="CY5" s="86"/>
      <c r="CZ5" s="86"/>
      <c r="DA5" s="86"/>
      <c r="DB5" s="86"/>
      <c r="DC5" s="86"/>
      <c r="DD5" s="86"/>
      <c r="DE5" s="86" t="s">
        <v>347</v>
      </c>
      <c r="DF5" s="86"/>
      <c r="DG5" s="86">
        <v>24</v>
      </c>
      <c r="DH5" s="86" t="s">
        <v>223</v>
      </c>
      <c r="DI5" s="86" t="s">
        <v>349</v>
      </c>
      <c r="DJ5" s="107" t="s">
        <v>352</v>
      </c>
      <c r="DK5" s="86">
        <v>0</v>
      </c>
      <c r="DL5" s="86"/>
      <c r="DM5" s="86"/>
      <c r="DN5" s="86" t="str">
        <f>REPLACE(INDEX(GroupVertices[Group],MATCH(Vertices[[#This Row],[Vertex]],GroupVertices[Vertex],0)),1,1,"")</f>
        <v>1</v>
      </c>
      <c r="DO5" s="51">
        <v>0</v>
      </c>
      <c r="DP5" s="52">
        <v>0</v>
      </c>
      <c r="DQ5" s="51">
        <v>0</v>
      </c>
      <c r="DR5" s="52">
        <v>0</v>
      </c>
      <c r="DS5" s="51">
        <v>0</v>
      </c>
      <c r="DT5" s="52">
        <v>0</v>
      </c>
      <c r="DU5" s="51">
        <v>21</v>
      </c>
      <c r="DV5" s="52">
        <v>100</v>
      </c>
      <c r="DW5" s="51">
        <v>21</v>
      </c>
      <c r="DX5" s="51"/>
      <c r="DY5" s="51"/>
      <c r="DZ5" s="51"/>
      <c r="EA5" s="51"/>
      <c r="EB5" s="2"/>
      <c r="EC5" s="3"/>
      <c r="ED5" s="3"/>
      <c r="EE5" s="3"/>
      <c r="E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EB3"/>
    <dataValidation allowBlank="1" showErrorMessage="1" sqref="E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E3" r:id="rId1" display="https://www.facebook.com/167635259953475"/>
    <hyperlink ref="AE4" r:id="rId2" display="https://www.facebook.com/1415320302050042"/>
    <hyperlink ref="AE5" r:id="rId3" display="https://www.facebook.com/970397753020763"/>
    <hyperlink ref="F3" r:id="rId4" display="https://scontent.xx.fbcdn.net/v/t1.0-1/p50x50/553925_421969167853415_181934826_n.jpg?_nc_cat=1&amp;_nc_ht=scontent.xx&amp;oh=ee2dff1bbc701701761cf0bb11fea7a7&amp;oe=5CF072DD"/>
    <hyperlink ref="F4" r:id="rId5" display="https://scontent.xx.fbcdn.net/v/t1.0-1/p50x50/1964805_1415321038716635_725139727_n.jpg?_nc_cat=102&amp;_nc_ht=scontent.xx&amp;oh=bc991ea3de2839c945d3b603752b4315&amp;oe=5CDE98B7"/>
    <hyperlink ref="F5" r:id="rId6" display="https://scontent.xx.fbcdn.net/v/t1.0-1/p50x50/12301716_990708574323014_7752592107235580638_n.jpg?_nc_cat=107&amp;_nc_ht=scontent.xx&amp;oh=7bf5045074894f6246f17343689c36a4&amp;oe=5CF30E65"/>
    <hyperlink ref="AG3" r:id="rId7" display="https://scontent.xx.fbcdn.net/v/t1.0-1/p50x50/553925_421969167853415_181934826_n.jpg?_nc_cat=1&amp;_nc_ht=scontent.xx&amp;oh=ee2dff1bbc701701761cf0bb11fea7a7&amp;oe=5CF072DD"/>
    <hyperlink ref="AG4" r:id="rId8" display="https://scontent.xx.fbcdn.net/v/t1.0-1/p50x50/1964805_1415321038716635_725139727_n.jpg?_nc_cat=102&amp;_nc_ht=scontent.xx&amp;oh=bc991ea3de2839c945d3b603752b4315&amp;oe=5CDE98B7"/>
    <hyperlink ref="AG5" r:id="rId9" display="https://scontent.xx.fbcdn.net/v/t1.0-1/p50x50/12301716_990708574323014_7752592107235580638_n.jpg?_nc_cat=107&amp;_nc_ht=scontent.xx&amp;oh=7bf5045074894f6246f17343689c36a4&amp;oe=5CF30E65"/>
    <hyperlink ref="AY3" r:id="rId10" display="https://scontent.xx.fbcdn.net/v/t1.0-9/10309644_758882257495436_1590754286321230948_n.png?_nc_cat=103&amp;_nc_ht=scontent.xx&amp;oh=53563ac839f74dc28861adb4d58290d6&amp;oe=5CF4B548"/>
    <hyperlink ref="AY4" r:id="rId11" display="https://scontent.xx.fbcdn.net/v/t1.0-9/s720x720/11138087_1632500856998651_8890378661538621015_n.jpg?_nc_cat=100&amp;_nc_ht=scontent.xx&amp;oh=2b40577758e88da9bbbb727632785b2c&amp;oe=5CE0C02F"/>
    <hyperlink ref="AY5" r:id="rId12" display="https://scontent.xx.fbcdn.net/v/t1.0-0/q82/p240x240/31959947_1787720754621788_4787120533227438080_o.jpg?_nc_cat=103&amp;_nc_ht=scontent.xx&amp;oh=db9ec6a5129f68bceabaa7e1afafae17&amp;oe=5CF0C4CD"/>
    <hyperlink ref="BY3" r:id="rId13" display="https://www.facebook.com/SkyNewsArabia/"/>
    <hyperlink ref="BY4" r:id="rId14" display="https://www.facebook.com/Bsraha/"/>
    <hyperlink ref="BY5" r:id="rId15" display="https://www.facebook.com/hadithalarab/"/>
    <hyperlink ref="DJ4" r:id="rId16" display="http://www.skynewsarabia.com/web/programs"/>
    <hyperlink ref="DJ5" r:id="rId17" display="http://www.skynewsarabia.com/web/hadithalarabi"/>
  </hyperlinks>
  <printOptions/>
  <pageMargins left="0.7" right="0.7" top="0.75" bottom="0.75" header="0.3" footer="0.3"/>
  <pageSetup horizontalDpi="600" verticalDpi="600" orientation="portrait" r:id="rId21"/>
  <legacyDrawing r:id="rId19"/>
  <tableParts>
    <tablePart r:id="rId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34.7109375" style="0" bestFit="1" customWidth="1"/>
    <col min="30" max="30" width="38.0039062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396</v>
      </c>
      <c r="Z2" s="68" t="s">
        <v>397</v>
      </c>
      <c r="AA2" s="68" t="s">
        <v>398</v>
      </c>
      <c r="AB2" s="68" t="s">
        <v>399</v>
      </c>
      <c r="AC2" s="68" t="s">
        <v>400</v>
      </c>
      <c r="AD2" s="68" t="s">
        <v>401</v>
      </c>
      <c r="AE2" s="68" t="s">
        <v>402</v>
      </c>
      <c r="AF2" s="68" t="s">
        <v>403</v>
      </c>
      <c r="AG2" s="68" t="s">
        <v>406</v>
      </c>
      <c r="AH2" s="13" t="s">
        <v>417</v>
      </c>
      <c r="AI2" s="13" t="s">
        <v>426</v>
      </c>
    </row>
    <row r="3" spans="1:35" ht="15">
      <c r="A3" s="85" t="s">
        <v>355</v>
      </c>
      <c r="B3" s="112" t="s">
        <v>356</v>
      </c>
      <c r="C3" s="112" t="s">
        <v>56</v>
      </c>
      <c r="D3" s="15"/>
      <c r="E3" s="15"/>
      <c r="F3" s="16" t="s">
        <v>435</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58</v>
      </c>
      <c r="AF3" s="52">
        <v>100</v>
      </c>
      <c r="AG3" s="51">
        <v>58</v>
      </c>
      <c r="AH3" s="113" t="s">
        <v>418</v>
      </c>
      <c r="AI3" s="113" t="s">
        <v>427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355</v>
      </c>
      <c r="B2" s="113" t="s">
        <v>221</v>
      </c>
      <c r="C2" s="86">
        <f>VLOOKUP(GroupVertices[[#This Row],[Vertex]],Vertices[],MATCH("ID",Vertices[[#Headers],[Vertex]:[Top Word Pairs in Description by Salience]],0),FALSE)</f>
        <v>3</v>
      </c>
    </row>
    <row r="3" spans="1:3" ht="15">
      <c r="A3" s="86" t="s">
        <v>355</v>
      </c>
      <c r="B3" s="113" t="s">
        <v>223</v>
      </c>
      <c r="C3" s="86">
        <f>VLOOKUP(GroupVertices[[#This Row],[Vertex]],Vertices[],MATCH("ID",Vertices[[#Headers],[Vertex]:[Top Word Pairs in Description by Salience]],0),FALSE)</f>
        <v>5</v>
      </c>
    </row>
    <row r="4" spans="1:3" ht="15">
      <c r="A4" s="86" t="s">
        <v>355</v>
      </c>
      <c r="B4" s="113" t="s">
        <v>222</v>
      </c>
      <c r="C4" s="86">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363</v>
      </c>
      <c r="B2" s="36" t="s">
        <v>353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6"/>
      <c r="B3" s="116"/>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0.7826976909090909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0.333333</v>
      </c>
      <c r="O4" s="40">
        <f>COUNTIF(Vertices[Eigenvector Centrality],"&gt;= "&amp;N4)-COUNTIF(Vertices[Eigenvector Centrality],"&gt;="&amp;N5)</f>
        <v>0</v>
      </c>
      <c r="P4" s="39">
        <f t="shared" si="7"/>
        <v>0.7952273818181819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6"/>
      <c r="B5" s="116"/>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0.333333</v>
      </c>
      <c r="O5" s="42">
        <f>COUNTIF(Vertices[Eigenvector Centrality],"&gt;= "&amp;N5)-COUNTIF(Vertices[Eigenvector Centrality],"&gt;="&amp;N6)</f>
        <v>0</v>
      </c>
      <c r="P5" s="41">
        <f t="shared" si="7"/>
        <v>0.8077570727272728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0.333333</v>
      </c>
      <c r="O6" s="40">
        <f>COUNTIF(Vertices[Eigenvector Centrality],"&gt;= "&amp;N6)-COUNTIF(Vertices[Eigenvector Centrality],"&gt;="&amp;N7)</f>
        <v>0</v>
      </c>
      <c r="P6" s="39">
        <f t="shared" si="7"/>
        <v>0.8202867636363638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0.333333</v>
      </c>
      <c r="O7" s="42">
        <f>COUNTIF(Vertices[Eigenvector Centrality],"&gt;= "&amp;N7)-COUNTIF(Vertices[Eigenvector Centrality],"&gt;="&amp;N8)</f>
        <v>0</v>
      </c>
      <c r="P7" s="41">
        <f t="shared" si="7"/>
        <v>0.8328164545454547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0.333333</v>
      </c>
      <c r="O8" s="40">
        <f>COUNTIF(Vertices[Eigenvector Centrality],"&gt;= "&amp;N8)-COUNTIF(Vertices[Eigenvector Centrality],"&gt;="&amp;N9)</f>
        <v>0</v>
      </c>
      <c r="P8" s="39">
        <f t="shared" si="7"/>
        <v>0.8453461454545457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6"/>
      <c r="B9" s="116"/>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0.8578758363636366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364</v>
      </c>
      <c r="B10" s="36">
        <v>1</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0.8704055272727276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6"/>
      <c r="B11" s="116"/>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0.8829352181818185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0.8954649090909095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16"/>
      <c r="B13" s="116"/>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0.9079946000000004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0.9205242909090914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6"/>
      <c r="B15" s="116"/>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0.9330539818181823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0.9455836727272733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0.9581133636363642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16"/>
      <c r="B18" s="116"/>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0.9706430545454552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0.9831727454545461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0.9957024363636371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3</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1.008232127272728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1.0207618181818188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16"/>
      <c r="B23" s="116"/>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1.0332915090909096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1.0458212000000005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0.888889</v>
      </c>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1.0583508909090913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16"/>
      <c r="B26" s="116"/>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1.0708805818181821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0.3333333333333333</v>
      </c>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365</v>
      </c>
      <c r="B28" s="36">
        <v>0</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1.083410272727273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6"/>
      <c r="B29" s="11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366</v>
      </c>
      <c r="B30" s="36" t="s">
        <v>367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1.0959399636363638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1.1084696545454547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1.1209993454545455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1.1335290363636363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1.1460587272727272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1.158588418181818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1.1711181090909089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1.1836477999999997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1.1961774909090905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1.2087071818181814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1.2212368727272722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1.233766563636363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1.246296254545454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1.2588259454545447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1.2713556363636356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1.2838853272727264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1.2964150181818173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2</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0.333333</v>
      </c>
      <c r="O57" s="44">
        <f>COUNTIF(Vertices[Eigenvector Centrality],"&gt;= "&amp;N57)-COUNTIF(Vertices[Eigenvector Centrality],"&gt;="&amp;N58)</f>
        <v>3</v>
      </c>
      <c r="P57" s="43">
        <f>MAX(Vertices[PageRank])</f>
        <v>1.459301</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0.6666666666666666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0.6666666666666666</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0.770168</v>
      </c>
    </row>
    <row r="140" spans="1:2" ht="15">
      <c r="A140" s="35" t="s">
        <v>141</v>
      </c>
      <c r="B140" s="49">
        <f>IF(COUNT(Vertices[PageRank])&gt;0,P57,NoMetricMessage)</f>
        <v>1.459301</v>
      </c>
    </row>
    <row r="141" spans="1:2" ht="15">
      <c r="A141" s="35" t="s">
        <v>142</v>
      </c>
      <c r="B141" s="49">
        <f>_xlfn.IFERROR(AVERAGE(Vertices[PageRank]),NoMetricMessage)</f>
        <v>0.999879</v>
      </c>
    </row>
    <row r="142" spans="1:2" ht="15">
      <c r="A142" s="35" t="s">
        <v>143</v>
      </c>
      <c r="B142" s="49">
        <f>_xlfn.IFERROR(MEDIAN(Vertices[PageRank]),NoMetricMessage)</f>
        <v>0.770168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15">
      <c r="J24" t="s">
        <v>209</v>
      </c>
      <c r="K24" t="s">
        <v>210</v>
      </c>
    </row>
    <row r="25" spans="10:11" ht="409.5">
      <c r="J25" t="s">
        <v>211</v>
      </c>
      <c r="K25" s="13" t="s">
        <v>212</v>
      </c>
    </row>
    <row r="26" spans="10:11" ht="409.5">
      <c r="J26" t="s">
        <v>213</v>
      </c>
      <c r="K26" s="13" t="s">
        <v>214</v>
      </c>
    </row>
    <row r="27" spans="10:11" ht="409.5">
      <c r="J27" t="s">
        <v>215</v>
      </c>
      <c r="K27" s="13" t="s">
        <v>438</v>
      </c>
    </row>
    <row r="28" spans="10:11" ht="15">
      <c r="J28" t="s">
        <v>216</v>
      </c>
      <c r="K28" t="s">
        <v>436</v>
      </c>
    </row>
    <row r="29" spans="10:11" ht="15">
      <c r="J29" t="s">
        <v>217</v>
      </c>
      <c r="K29" t="s">
        <v>437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B99E-FB2A-424D-A2E0-3E99C3F8EBCF}">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360</v>
      </c>
      <c r="B2" s="115" t="s">
        <v>361</v>
      </c>
      <c r="C2" s="68" t="s">
        <v>362</v>
      </c>
    </row>
    <row r="3" spans="1:3" ht="15">
      <c r="A3" s="114" t="s">
        <v>355</v>
      </c>
      <c r="B3" s="114" t="s">
        <v>355</v>
      </c>
      <c r="C3"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51615-6F1A-4E0B-B987-2D22E0C82CB4}">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9.7109375" style="0" bestFit="1" customWidth="1"/>
  </cols>
  <sheetData>
    <row r="1" spans="1:7" ht="15" customHeight="1">
      <c r="A1" s="13" t="s">
        <v>368</v>
      </c>
      <c r="B1" s="13" t="s">
        <v>381</v>
      </c>
      <c r="C1" s="13" t="s">
        <v>382</v>
      </c>
      <c r="D1" s="13" t="s">
        <v>144</v>
      </c>
      <c r="E1" s="13" t="s">
        <v>384</v>
      </c>
      <c r="F1" s="13" t="s">
        <v>385</v>
      </c>
      <c r="G1" s="13" t="s">
        <v>386</v>
      </c>
    </row>
    <row r="2" spans="1:7" ht="15">
      <c r="A2" s="86" t="s">
        <v>369</v>
      </c>
      <c r="B2" s="86">
        <v>0</v>
      </c>
      <c r="C2" s="117">
        <v>0</v>
      </c>
      <c r="D2" s="86" t="s">
        <v>383</v>
      </c>
      <c r="E2" s="86"/>
      <c r="F2" s="86"/>
      <c r="G2" s="86"/>
    </row>
    <row r="3" spans="1:7" ht="15">
      <c r="A3" s="86" t="s">
        <v>370</v>
      </c>
      <c r="B3" s="86">
        <v>0</v>
      </c>
      <c r="C3" s="117">
        <v>0</v>
      </c>
      <c r="D3" s="86" t="s">
        <v>383</v>
      </c>
      <c r="E3" s="86"/>
      <c r="F3" s="86"/>
      <c r="G3" s="86"/>
    </row>
    <row r="4" spans="1:7" ht="15">
      <c r="A4" s="86" t="s">
        <v>371</v>
      </c>
      <c r="B4" s="86">
        <v>0</v>
      </c>
      <c r="C4" s="117">
        <v>0</v>
      </c>
      <c r="D4" s="86" t="s">
        <v>383</v>
      </c>
      <c r="E4" s="86"/>
      <c r="F4" s="86"/>
      <c r="G4" s="86"/>
    </row>
    <row r="5" spans="1:7" ht="15">
      <c r="A5" s="86" t="s">
        <v>372</v>
      </c>
      <c r="B5" s="86">
        <v>58</v>
      </c>
      <c r="C5" s="117">
        <v>1</v>
      </c>
      <c r="D5" s="86" t="s">
        <v>383</v>
      </c>
      <c r="E5" s="86"/>
      <c r="F5" s="86"/>
      <c r="G5" s="86"/>
    </row>
    <row r="6" spans="1:7" ht="15">
      <c r="A6" s="86" t="s">
        <v>373</v>
      </c>
      <c r="B6" s="86">
        <v>58</v>
      </c>
      <c r="C6" s="117">
        <v>1</v>
      </c>
      <c r="D6" s="86" t="s">
        <v>383</v>
      </c>
      <c r="E6" s="86"/>
      <c r="F6" s="86"/>
      <c r="G6" s="86"/>
    </row>
    <row r="7" spans="1:7" ht="15">
      <c r="A7" s="113" t="s">
        <v>374</v>
      </c>
      <c r="B7" s="113">
        <v>3</v>
      </c>
      <c r="C7" s="118">
        <v>0</v>
      </c>
      <c r="D7" s="113" t="s">
        <v>383</v>
      </c>
      <c r="E7" s="113" t="b">
        <v>0</v>
      </c>
      <c r="F7" s="113" t="b">
        <v>0</v>
      </c>
      <c r="G7" s="113" t="b">
        <v>0</v>
      </c>
    </row>
    <row r="8" spans="1:7" ht="15">
      <c r="A8" s="113" t="s">
        <v>375</v>
      </c>
      <c r="B8" s="113">
        <v>3</v>
      </c>
      <c r="C8" s="118">
        <v>0</v>
      </c>
      <c r="D8" s="113" t="s">
        <v>383</v>
      </c>
      <c r="E8" s="113" t="b">
        <v>0</v>
      </c>
      <c r="F8" s="113" t="b">
        <v>0</v>
      </c>
      <c r="G8" s="113" t="b">
        <v>0</v>
      </c>
    </row>
    <row r="9" spans="1:7" ht="15">
      <c r="A9" s="113" t="s">
        <v>376</v>
      </c>
      <c r="B9" s="113">
        <v>3</v>
      </c>
      <c r="C9" s="118">
        <v>0</v>
      </c>
      <c r="D9" s="113" t="s">
        <v>383</v>
      </c>
      <c r="E9" s="113" t="b">
        <v>0</v>
      </c>
      <c r="F9" s="113" t="b">
        <v>0</v>
      </c>
      <c r="G9" s="113" t="b">
        <v>0</v>
      </c>
    </row>
    <row r="10" spans="1:7" ht="15">
      <c r="A10" s="113" t="s">
        <v>377</v>
      </c>
      <c r="B10" s="113">
        <v>3</v>
      </c>
      <c r="C10" s="118">
        <v>0</v>
      </c>
      <c r="D10" s="113" t="s">
        <v>383</v>
      </c>
      <c r="E10" s="113" t="b">
        <v>0</v>
      </c>
      <c r="F10" s="113" t="b">
        <v>0</v>
      </c>
      <c r="G10" s="113" t="b">
        <v>0</v>
      </c>
    </row>
    <row r="11" spans="1:7" ht="15">
      <c r="A11" s="113" t="s">
        <v>378</v>
      </c>
      <c r="B11" s="113">
        <v>3</v>
      </c>
      <c r="C11" s="118">
        <v>0.024678685588948056</v>
      </c>
      <c r="D11" s="113" t="s">
        <v>383</v>
      </c>
      <c r="E11" s="113" t="b">
        <v>0</v>
      </c>
      <c r="F11" s="113" t="b">
        <v>0</v>
      </c>
      <c r="G11" s="113" t="b">
        <v>0</v>
      </c>
    </row>
    <row r="12" spans="1:7" ht="15">
      <c r="A12" s="113" t="s">
        <v>379</v>
      </c>
      <c r="B12" s="113">
        <v>2</v>
      </c>
      <c r="C12" s="118">
        <v>0.006072112381230388</v>
      </c>
      <c r="D12" s="113" t="s">
        <v>383</v>
      </c>
      <c r="E12" s="113" t="b">
        <v>0</v>
      </c>
      <c r="F12" s="113" t="b">
        <v>0</v>
      </c>
      <c r="G12" s="113" t="b">
        <v>0</v>
      </c>
    </row>
    <row r="13" spans="1:7" ht="15">
      <c r="A13" s="113" t="s">
        <v>380</v>
      </c>
      <c r="B13" s="113">
        <v>2</v>
      </c>
      <c r="C13" s="118">
        <v>0.006072112381230388</v>
      </c>
      <c r="D13" s="113" t="s">
        <v>383</v>
      </c>
      <c r="E13" s="113" t="b">
        <v>0</v>
      </c>
      <c r="F13" s="113" t="b">
        <v>0</v>
      </c>
      <c r="G13" s="113" t="b">
        <v>0</v>
      </c>
    </row>
    <row r="14" spans="1:7" ht="15">
      <c r="A14" s="113" t="s">
        <v>374</v>
      </c>
      <c r="B14" s="113">
        <v>3</v>
      </c>
      <c r="C14" s="118">
        <v>0</v>
      </c>
      <c r="D14" s="113" t="s">
        <v>355</v>
      </c>
      <c r="E14" s="113" t="b">
        <v>0</v>
      </c>
      <c r="F14" s="113" t="b">
        <v>0</v>
      </c>
      <c r="G14" s="113" t="b">
        <v>0</v>
      </c>
    </row>
    <row r="15" spans="1:7" ht="15">
      <c r="A15" s="113" t="s">
        <v>375</v>
      </c>
      <c r="B15" s="113">
        <v>3</v>
      </c>
      <c r="C15" s="118">
        <v>0</v>
      </c>
      <c r="D15" s="113" t="s">
        <v>355</v>
      </c>
      <c r="E15" s="113" t="b">
        <v>0</v>
      </c>
      <c r="F15" s="113" t="b">
        <v>0</v>
      </c>
      <c r="G15" s="113" t="b">
        <v>0</v>
      </c>
    </row>
    <row r="16" spans="1:7" ht="15">
      <c r="A16" s="113" t="s">
        <v>376</v>
      </c>
      <c r="B16" s="113">
        <v>3</v>
      </c>
      <c r="C16" s="118">
        <v>0</v>
      </c>
      <c r="D16" s="113" t="s">
        <v>355</v>
      </c>
      <c r="E16" s="113" t="b">
        <v>0</v>
      </c>
      <c r="F16" s="113" t="b">
        <v>0</v>
      </c>
      <c r="G16" s="113" t="b">
        <v>0</v>
      </c>
    </row>
    <row r="17" spans="1:7" ht="15">
      <c r="A17" s="113" t="s">
        <v>377</v>
      </c>
      <c r="B17" s="113">
        <v>3</v>
      </c>
      <c r="C17" s="118">
        <v>0</v>
      </c>
      <c r="D17" s="113" t="s">
        <v>355</v>
      </c>
      <c r="E17" s="113" t="b">
        <v>0</v>
      </c>
      <c r="F17" s="113" t="b">
        <v>0</v>
      </c>
      <c r="G17" s="113" t="b">
        <v>0</v>
      </c>
    </row>
    <row r="18" spans="1:7" ht="15">
      <c r="A18" s="113" t="s">
        <v>378</v>
      </c>
      <c r="B18" s="113">
        <v>3</v>
      </c>
      <c r="C18" s="118">
        <v>0.024678685588948056</v>
      </c>
      <c r="D18" s="113" t="s">
        <v>355</v>
      </c>
      <c r="E18" s="113" t="b">
        <v>0</v>
      </c>
      <c r="F18" s="113" t="b">
        <v>0</v>
      </c>
      <c r="G18" s="113" t="b">
        <v>0</v>
      </c>
    </row>
    <row r="19" spans="1:7" ht="15">
      <c r="A19" s="113" t="s">
        <v>379</v>
      </c>
      <c r="B19" s="113">
        <v>2</v>
      </c>
      <c r="C19" s="118">
        <v>0.006072112381230388</v>
      </c>
      <c r="D19" s="113" t="s">
        <v>355</v>
      </c>
      <c r="E19" s="113" t="b">
        <v>0</v>
      </c>
      <c r="F19" s="113" t="b">
        <v>0</v>
      </c>
      <c r="G19" s="113" t="b">
        <v>0</v>
      </c>
    </row>
    <row r="20" spans="1:7" ht="15">
      <c r="A20" s="113" t="s">
        <v>380</v>
      </c>
      <c r="B20" s="113">
        <v>2</v>
      </c>
      <c r="C20" s="118">
        <v>0.006072112381230388</v>
      </c>
      <c r="D20" s="113" t="s">
        <v>355</v>
      </c>
      <c r="E20" s="113" t="b">
        <v>0</v>
      </c>
      <c r="F20" s="113" t="b">
        <v>0</v>
      </c>
      <c r="G20" s="11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2019-02-19T11:50:01Z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